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innugögn\Árbækur sveitarfélaga\Árbók20\"/>
    </mc:Choice>
  </mc:AlternateContent>
  <xr:revisionPtr revIDLastSave="0" documentId="13_ncr:1_{BCB08E9F-EF13-4C4F-A6FA-88C1FCE2C63B}" xr6:coauthVersionLast="47" xr6:coauthVersionMax="47" xr10:uidLastSave="{00000000-0000-0000-0000-000000000000}"/>
  <bookViews>
    <workbookView xWindow="-108" yWindow="-108" windowWidth="23256" windowHeight="13176" tabRatio="828" xr2:uid="{FA31B6ED-1103-48D3-88B4-135ED7672AF5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0" i="18" l="1"/>
  <c r="G70" i="18"/>
  <c r="F70" i="18"/>
  <c r="E70" i="18"/>
  <c r="D70" i="18"/>
  <c r="C70" i="18"/>
  <c r="O93" i="17"/>
  <c r="M93" i="17"/>
  <c r="K93" i="17"/>
  <c r="I93" i="17"/>
  <c r="G93" i="17"/>
  <c r="E93" i="17"/>
  <c r="C93" i="17"/>
  <c r="O92" i="17"/>
  <c r="M92" i="17"/>
  <c r="K92" i="17"/>
  <c r="I92" i="17"/>
  <c r="G92" i="17"/>
  <c r="E92" i="17"/>
  <c r="C92" i="17"/>
  <c r="O91" i="17"/>
  <c r="M91" i="17"/>
  <c r="K91" i="17"/>
  <c r="I91" i="17"/>
  <c r="G91" i="17"/>
  <c r="E91" i="17"/>
  <c r="C91" i="17"/>
  <c r="O90" i="17"/>
  <c r="M90" i="17"/>
  <c r="K90" i="17"/>
  <c r="I90" i="17"/>
  <c r="G90" i="17"/>
  <c r="E90" i="17"/>
  <c r="C90" i="17"/>
  <c r="O89" i="17"/>
  <c r="M89" i="17"/>
  <c r="K89" i="17"/>
  <c r="I89" i="17"/>
  <c r="G89" i="17"/>
  <c r="E89" i="17"/>
  <c r="C89" i="17"/>
  <c r="Q88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Q86" i="17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Q80" i="17"/>
  <c r="O80" i="17"/>
  <c r="M80" i="17"/>
  <c r="K80" i="17"/>
  <c r="I80" i="17"/>
  <c r="I94" i="17" s="1"/>
  <c r="G80" i="17"/>
  <c r="E80" i="17"/>
  <c r="C80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O74" i="17"/>
  <c r="M74" i="17"/>
  <c r="K74" i="17"/>
  <c r="I74" i="17"/>
  <c r="G74" i="17"/>
  <c r="E74" i="17"/>
  <c r="C74" i="17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70" i="17"/>
  <c r="M70" i="17"/>
  <c r="K70" i="17"/>
  <c r="I70" i="17"/>
  <c r="G70" i="17"/>
  <c r="E70" i="17"/>
  <c r="C70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I65" i="17"/>
  <c r="G65" i="17"/>
  <c r="E65" i="17"/>
  <c r="C65" i="17"/>
  <c r="O64" i="17"/>
  <c r="M64" i="17"/>
  <c r="K64" i="17"/>
  <c r="I64" i="17"/>
  <c r="G64" i="17"/>
  <c r="E64" i="17"/>
  <c r="C64" i="17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Q60" i="17" s="1"/>
  <c r="E60" i="17"/>
  <c r="F60" i="17" s="1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O55" i="17"/>
  <c r="M55" i="17"/>
  <c r="K55" i="17"/>
  <c r="I55" i="17"/>
  <c r="G55" i="17"/>
  <c r="E55" i="17"/>
  <c r="C55" i="17"/>
  <c r="O52" i="17"/>
  <c r="M52" i="17"/>
  <c r="K52" i="17"/>
  <c r="I52" i="17"/>
  <c r="G52" i="17"/>
  <c r="E52" i="17"/>
  <c r="C52" i="17"/>
  <c r="O51" i="17"/>
  <c r="M51" i="17"/>
  <c r="K51" i="17"/>
  <c r="I51" i="17"/>
  <c r="G51" i="17"/>
  <c r="E51" i="17"/>
  <c r="C51" i="17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M46" i="17"/>
  <c r="K46" i="17"/>
  <c r="I46" i="17"/>
  <c r="G46" i="17"/>
  <c r="E46" i="17"/>
  <c r="C46" i="17"/>
  <c r="C53" i="17" s="1"/>
  <c r="O43" i="17"/>
  <c r="M43" i="17"/>
  <c r="K43" i="17"/>
  <c r="I43" i="17"/>
  <c r="G43" i="17"/>
  <c r="E43" i="17"/>
  <c r="C43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Q39" i="17"/>
  <c r="L39" i="17" s="1"/>
  <c r="O39" i="17"/>
  <c r="M39" i="17"/>
  <c r="K39" i="17"/>
  <c r="I39" i="17"/>
  <c r="G39" i="17"/>
  <c r="E39" i="17"/>
  <c r="C39" i="17"/>
  <c r="D39" i="17" s="1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K35" i="17"/>
  <c r="I35" i="17"/>
  <c r="G35" i="17"/>
  <c r="E35" i="17"/>
  <c r="C35" i="17"/>
  <c r="O32" i="17"/>
  <c r="M32" i="17"/>
  <c r="K32" i="17"/>
  <c r="I32" i="17"/>
  <c r="G32" i="17"/>
  <c r="E32" i="17"/>
  <c r="C32" i="17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O21" i="17" s="1"/>
  <c r="M17" i="17"/>
  <c r="K17" i="17"/>
  <c r="I17" i="17"/>
  <c r="G17" i="17"/>
  <c r="E17" i="17"/>
  <c r="E21" i="17" s="1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Q13" i="17" s="1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E9" i="17"/>
  <c r="C9" i="17"/>
  <c r="O8" i="17"/>
  <c r="M8" i="17"/>
  <c r="M15" i="17" s="1"/>
  <c r="K8" i="17"/>
  <c r="I8" i="17"/>
  <c r="I15" i="17" s="1"/>
  <c r="G8" i="17"/>
  <c r="E8" i="17"/>
  <c r="C8" i="17"/>
  <c r="L89" i="17" l="1"/>
  <c r="F83" i="17"/>
  <c r="Q11" i="17"/>
  <c r="K21" i="17"/>
  <c r="L48" i="17"/>
  <c r="G68" i="17"/>
  <c r="I78" i="17"/>
  <c r="Q83" i="17"/>
  <c r="L83" i="17" s="1"/>
  <c r="O94" i="17"/>
  <c r="Q91" i="17"/>
  <c r="L91" i="17" s="1"/>
  <c r="C68" i="17"/>
  <c r="Q74" i="17"/>
  <c r="D83" i="17"/>
  <c r="P83" i="17"/>
  <c r="Q87" i="17"/>
  <c r="P87" i="17" s="1"/>
  <c r="C15" i="17"/>
  <c r="Q28" i="17"/>
  <c r="Q48" i="17"/>
  <c r="D48" i="17" s="1"/>
  <c r="P74" i="17"/>
  <c r="H89" i="17"/>
  <c r="C21" i="17"/>
  <c r="Q77" i="17"/>
  <c r="Q81" i="17"/>
  <c r="D81" i="17" s="1"/>
  <c r="Q89" i="17"/>
  <c r="J48" i="17"/>
  <c r="N11" i="17"/>
  <c r="D19" i="17"/>
  <c r="Q19" i="17"/>
  <c r="L19" i="17" s="1"/>
  <c r="Q49" i="17"/>
  <c r="Q51" i="17"/>
  <c r="J81" i="17"/>
  <c r="H83" i="17"/>
  <c r="H91" i="17"/>
  <c r="Q14" i="17"/>
  <c r="P14" i="17" s="1"/>
  <c r="Q17" i="17"/>
  <c r="N17" i="17" s="1"/>
  <c r="G33" i="17"/>
  <c r="J74" i="17"/>
  <c r="D14" i="17"/>
  <c r="L14" i="17"/>
  <c r="F13" i="17"/>
  <c r="N13" i="17"/>
  <c r="P13" i="17"/>
  <c r="N28" i="17"/>
  <c r="F28" i="17"/>
  <c r="D28" i="17"/>
  <c r="N10" i="17"/>
  <c r="D11" i="17"/>
  <c r="L11" i="17"/>
  <c r="P11" i="17"/>
  <c r="L28" i="17"/>
  <c r="E68" i="17"/>
  <c r="G21" i="17"/>
  <c r="P31" i="17"/>
  <c r="J49" i="17"/>
  <c r="L49" i="17"/>
  <c r="D49" i="17"/>
  <c r="L51" i="17"/>
  <c r="D51" i="17"/>
  <c r="F51" i="17"/>
  <c r="N51" i="17"/>
  <c r="Q62" i="17"/>
  <c r="J62" i="17" s="1"/>
  <c r="G78" i="17"/>
  <c r="H11" i="17"/>
  <c r="H13" i="17"/>
  <c r="I21" i="17"/>
  <c r="Q18" i="17"/>
  <c r="D18" i="17" s="1"/>
  <c r="N19" i="17"/>
  <c r="Q25" i="17"/>
  <c r="H25" i="17" s="1"/>
  <c r="Q26" i="17"/>
  <c r="P26" i="17" s="1"/>
  <c r="G44" i="17"/>
  <c r="F39" i="17"/>
  <c r="F49" i="17"/>
  <c r="J51" i="17"/>
  <c r="L60" i="17"/>
  <c r="D60" i="17"/>
  <c r="N60" i="17"/>
  <c r="M94" i="17"/>
  <c r="J11" i="17"/>
  <c r="J13" i="17"/>
  <c r="N14" i="17"/>
  <c r="P19" i="17"/>
  <c r="K33" i="17"/>
  <c r="Q27" i="17"/>
  <c r="Q10" i="17"/>
  <c r="L10" i="17" s="1"/>
  <c r="N31" i="17"/>
  <c r="K15" i="17"/>
  <c r="F11" i="17"/>
  <c r="L13" i="17"/>
  <c r="F14" i="17"/>
  <c r="O15" i="17"/>
  <c r="F19" i="17"/>
  <c r="C33" i="17"/>
  <c r="M33" i="17"/>
  <c r="K44" i="17"/>
  <c r="Q8" i="17"/>
  <c r="L8" i="17" s="1"/>
  <c r="D13" i="17"/>
  <c r="H14" i="17"/>
  <c r="O33" i="17"/>
  <c r="H28" i="17"/>
  <c r="O44" i="17"/>
  <c r="M53" i="17"/>
  <c r="I53" i="17"/>
  <c r="Q55" i="17"/>
  <c r="F55" i="17" s="1"/>
  <c r="P60" i="17"/>
  <c r="I68" i="17"/>
  <c r="Q71" i="17"/>
  <c r="D71" i="17" s="1"/>
  <c r="Q75" i="17"/>
  <c r="F75" i="17" s="1"/>
  <c r="L77" i="17"/>
  <c r="D77" i="17"/>
  <c r="F77" i="17"/>
  <c r="N77" i="17"/>
  <c r="E15" i="17"/>
  <c r="Q31" i="17"/>
  <c r="D37" i="17"/>
  <c r="M21" i="17"/>
  <c r="Q29" i="17"/>
  <c r="Q36" i="17"/>
  <c r="L36" i="17" s="1"/>
  <c r="I44" i="17"/>
  <c r="Q42" i="17"/>
  <c r="P42" i="17" s="1"/>
  <c r="K53" i="17"/>
  <c r="Q63" i="17"/>
  <c r="H63" i="17" s="1"/>
  <c r="P75" i="17"/>
  <c r="P80" i="17"/>
  <c r="H80" i="17"/>
  <c r="N80" i="17"/>
  <c r="F80" i="17"/>
  <c r="I33" i="17"/>
  <c r="M44" i="17"/>
  <c r="P61" i="17"/>
  <c r="P88" i="17"/>
  <c r="H88" i="17"/>
  <c r="N88" i="17"/>
  <c r="F88" i="17"/>
  <c r="G15" i="17"/>
  <c r="Q9" i="17"/>
  <c r="F9" i="17" s="1"/>
  <c r="J10" i="17"/>
  <c r="J19" i="17"/>
  <c r="L26" i="17"/>
  <c r="L27" i="17"/>
  <c r="J28" i="17"/>
  <c r="Q30" i="17"/>
  <c r="N30" i="17" s="1"/>
  <c r="Q35" i="17"/>
  <c r="D35" i="17" s="1"/>
  <c r="Q37" i="17"/>
  <c r="P37" i="17" s="1"/>
  <c r="N39" i="17"/>
  <c r="P49" i="17"/>
  <c r="J77" i="17"/>
  <c r="N86" i="17"/>
  <c r="F86" i="17"/>
  <c r="L86" i="17"/>
  <c r="D86" i="17"/>
  <c r="Q12" i="17"/>
  <c r="P12" i="17" s="1"/>
  <c r="H19" i="17"/>
  <c r="Q20" i="17"/>
  <c r="E33" i="17"/>
  <c r="E44" i="17"/>
  <c r="P39" i="17"/>
  <c r="N43" i="17"/>
  <c r="Q56" i="17"/>
  <c r="D56" i="17" s="1"/>
  <c r="Q57" i="17"/>
  <c r="J57" i="17" s="1"/>
  <c r="N61" i="17"/>
  <c r="L62" i="17"/>
  <c r="Q64" i="17"/>
  <c r="D64" i="17" s="1"/>
  <c r="Q65" i="17"/>
  <c r="H74" i="17"/>
  <c r="O78" i="17"/>
  <c r="J83" i="17"/>
  <c r="J91" i="17"/>
  <c r="G94" i="17"/>
  <c r="Q32" i="17"/>
  <c r="H37" i="17"/>
  <c r="Q38" i="17"/>
  <c r="L38" i="17" s="1"/>
  <c r="H39" i="17"/>
  <c r="Q40" i="17"/>
  <c r="N40" i="17" s="1"/>
  <c r="H42" i="17"/>
  <c r="Q43" i="17"/>
  <c r="P43" i="17" s="1"/>
  <c r="O53" i="17"/>
  <c r="H49" i="17"/>
  <c r="H60" i="17"/>
  <c r="Q61" i="17"/>
  <c r="D61" i="17" s="1"/>
  <c r="H75" i="17"/>
  <c r="C94" i="17"/>
  <c r="D80" i="17"/>
  <c r="N81" i="17"/>
  <c r="H86" i="17"/>
  <c r="D88" i="17"/>
  <c r="N89" i="17"/>
  <c r="F20" i="17"/>
  <c r="Q24" i="17"/>
  <c r="N24" i="17" s="1"/>
  <c r="N26" i="17"/>
  <c r="H31" i="17"/>
  <c r="J25" i="17"/>
  <c r="D26" i="17"/>
  <c r="J39" i="17"/>
  <c r="J42" i="17"/>
  <c r="C44" i="17"/>
  <c r="E53" i="17"/>
  <c r="Q46" i="17"/>
  <c r="H46" i="17" s="1"/>
  <c r="P51" i="17"/>
  <c r="K68" i="17"/>
  <c r="Q58" i="17"/>
  <c r="P58" i="17" s="1"/>
  <c r="J60" i="17"/>
  <c r="D62" i="17"/>
  <c r="Q66" i="17"/>
  <c r="P66" i="17" s="1"/>
  <c r="O68" i="17"/>
  <c r="J71" i="17"/>
  <c r="Q72" i="17"/>
  <c r="N72" i="17" s="1"/>
  <c r="P77" i="17"/>
  <c r="E94" i="17"/>
  <c r="P81" i="17"/>
  <c r="J86" i="17"/>
  <c r="P89" i="17"/>
  <c r="F26" i="17"/>
  <c r="P28" i="17"/>
  <c r="G53" i="17"/>
  <c r="Q47" i="17"/>
  <c r="L47" i="17" s="1"/>
  <c r="N52" i="17"/>
  <c r="H65" i="17"/>
  <c r="L71" i="17"/>
  <c r="H72" i="17"/>
  <c r="D73" i="17"/>
  <c r="Q73" i="17"/>
  <c r="N73" i="17" s="1"/>
  <c r="F81" i="17"/>
  <c r="Q82" i="17"/>
  <c r="N82" i="17" s="1"/>
  <c r="F89" i="17"/>
  <c r="Q90" i="17"/>
  <c r="L90" i="17" s="1"/>
  <c r="M68" i="17"/>
  <c r="L56" i="17"/>
  <c r="J65" i="17"/>
  <c r="F73" i="17"/>
  <c r="J76" i="17"/>
  <c r="J80" i="17"/>
  <c r="H81" i="17"/>
  <c r="J88" i="17"/>
  <c r="N49" i="17"/>
  <c r="H51" i="17"/>
  <c r="Q52" i="17"/>
  <c r="H52" i="17" s="1"/>
  <c r="H58" i="17"/>
  <c r="P63" i="17"/>
  <c r="Q70" i="17"/>
  <c r="H70" i="17" s="1"/>
  <c r="L76" i="17"/>
  <c r="H77" i="17"/>
  <c r="K94" i="17"/>
  <c r="L80" i="17"/>
  <c r="Q84" i="17"/>
  <c r="P84" i="17" s="1"/>
  <c r="P86" i="17"/>
  <c r="L88" i="17"/>
  <c r="Q92" i="17"/>
  <c r="H92" i="17" s="1"/>
  <c r="Q41" i="17"/>
  <c r="D41" i="17" s="1"/>
  <c r="Q50" i="17"/>
  <c r="Q59" i="17"/>
  <c r="Q67" i="17"/>
  <c r="L67" i="17" s="1"/>
  <c r="Q76" i="17"/>
  <c r="D76" i="17" s="1"/>
  <c r="C78" i="17"/>
  <c r="K78" i="17"/>
  <c r="Q85" i="17"/>
  <c r="J85" i="17" s="1"/>
  <c r="Q93" i="17"/>
  <c r="D93" i="17" s="1"/>
  <c r="Q23" i="17"/>
  <c r="E78" i="17"/>
  <c r="M78" i="17"/>
  <c r="F43" i="17"/>
  <c r="F52" i="17"/>
  <c r="F61" i="17"/>
  <c r="F70" i="17"/>
  <c r="F87" i="17"/>
  <c r="I96" i="17" l="1"/>
  <c r="N55" i="17"/>
  <c r="H57" i="17"/>
  <c r="L93" i="17"/>
  <c r="L70" i="17"/>
  <c r="L17" i="17"/>
  <c r="P57" i="17"/>
  <c r="L82" i="17"/>
  <c r="L24" i="17"/>
  <c r="L43" i="17"/>
  <c r="M96" i="17"/>
  <c r="P17" i="17"/>
  <c r="J17" i="17"/>
  <c r="H17" i="17"/>
  <c r="F17" i="17"/>
  <c r="N48" i="17"/>
  <c r="H87" i="17"/>
  <c r="J63" i="17"/>
  <c r="P52" i="17"/>
  <c r="L12" i="17"/>
  <c r="J14" i="17"/>
  <c r="D89" i="17"/>
  <c r="J89" i="17"/>
  <c r="L74" i="17"/>
  <c r="D74" i="17"/>
  <c r="F74" i="17"/>
  <c r="H40" i="17"/>
  <c r="L64" i="17"/>
  <c r="C96" i="17"/>
  <c r="H48" i="17"/>
  <c r="J87" i="17"/>
  <c r="F76" i="17"/>
  <c r="L61" i="17"/>
  <c r="L73" i="17"/>
  <c r="H26" i="17"/>
  <c r="L81" i="17"/>
  <c r="N91" i="17"/>
  <c r="D17" i="17"/>
  <c r="L87" i="17"/>
  <c r="N64" i="17"/>
  <c r="F38" i="17"/>
  <c r="J93" i="17"/>
  <c r="L41" i="17"/>
  <c r="N87" i="17"/>
  <c r="P48" i="17"/>
  <c r="P91" i="17"/>
  <c r="F91" i="17"/>
  <c r="N83" i="17"/>
  <c r="P40" i="17"/>
  <c r="D87" i="17"/>
  <c r="P70" i="17"/>
  <c r="J26" i="17"/>
  <c r="D43" i="17"/>
  <c r="D91" i="17"/>
  <c r="N74" i="17"/>
  <c r="F48" i="17"/>
  <c r="P32" i="17"/>
  <c r="F32" i="17"/>
  <c r="P59" i="17"/>
  <c r="F59" i="17"/>
  <c r="N59" i="17"/>
  <c r="H59" i="17"/>
  <c r="D90" i="17"/>
  <c r="L30" i="17"/>
  <c r="F30" i="17"/>
  <c r="K96" i="17"/>
  <c r="J23" i="17"/>
  <c r="Q33" i="17"/>
  <c r="H33" i="17" s="1"/>
  <c r="L23" i="17"/>
  <c r="F23" i="17"/>
  <c r="D23" i="17"/>
  <c r="H50" i="17"/>
  <c r="P50" i="17"/>
  <c r="D47" i="17"/>
  <c r="N92" i="17"/>
  <c r="D72" i="17"/>
  <c r="L72" i="17"/>
  <c r="N58" i="17"/>
  <c r="P20" i="17"/>
  <c r="D20" i="17"/>
  <c r="J20" i="17"/>
  <c r="H20" i="17"/>
  <c r="F67" i="17"/>
  <c r="G96" i="17"/>
  <c r="N20" i="17"/>
  <c r="J29" i="17"/>
  <c r="H29" i="17"/>
  <c r="P29" i="17"/>
  <c r="J75" i="17"/>
  <c r="L75" i="17"/>
  <c r="D75" i="17"/>
  <c r="P23" i="17"/>
  <c r="J46" i="17"/>
  <c r="F56" i="17"/>
  <c r="J30" i="17"/>
  <c r="J72" i="17"/>
  <c r="P46" i="17"/>
  <c r="N93" i="17"/>
  <c r="P93" i="17"/>
  <c r="F93" i="17"/>
  <c r="H93" i="17"/>
  <c r="J41" i="17"/>
  <c r="P41" i="17"/>
  <c r="F41" i="17"/>
  <c r="N41" i="17"/>
  <c r="H41" i="17"/>
  <c r="N56" i="17"/>
  <c r="F90" i="17"/>
  <c r="D70" i="17"/>
  <c r="N70" i="17"/>
  <c r="F72" i="17"/>
  <c r="P72" i="17"/>
  <c r="J40" i="17"/>
  <c r="F40" i="17"/>
  <c r="D40" i="17"/>
  <c r="L40" i="17"/>
  <c r="F57" i="17"/>
  <c r="D57" i="17"/>
  <c r="N57" i="17"/>
  <c r="L57" i="17"/>
  <c r="N50" i="17"/>
  <c r="N63" i="17"/>
  <c r="F63" i="17"/>
  <c r="D63" i="17"/>
  <c r="L63" i="17"/>
  <c r="L20" i="17"/>
  <c r="J31" i="17"/>
  <c r="L31" i="17"/>
  <c r="D31" i="17"/>
  <c r="F31" i="17"/>
  <c r="N71" i="17"/>
  <c r="F71" i="17"/>
  <c r="H71" i="17"/>
  <c r="P71" i="17"/>
  <c r="P35" i="17"/>
  <c r="L18" i="17"/>
  <c r="N23" i="17"/>
  <c r="J59" i="17"/>
  <c r="H21" i="17"/>
  <c r="H12" i="17"/>
  <c r="L9" i="17"/>
  <c r="D32" i="17"/>
  <c r="P33" i="17"/>
  <c r="J82" i="17"/>
  <c r="P82" i="17"/>
  <c r="H82" i="17"/>
  <c r="H32" i="17"/>
  <c r="N75" i="17"/>
  <c r="D52" i="17"/>
  <c r="J52" i="17"/>
  <c r="D85" i="17"/>
  <c r="F47" i="17"/>
  <c r="D82" i="17"/>
  <c r="L85" i="17"/>
  <c r="P24" i="17"/>
  <c r="F24" i="17"/>
  <c r="N66" i="17"/>
  <c r="N47" i="17"/>
  <c r="H38" i="17"/>
  <c r="P38" i="17"/>
  <c r="J38" i="17"/>
  <c r="F65" i="17"/>
  <c r="D65" i="17"/>
  <c r="N65" i="17"/>
  <c r="L65" i="17"/>
  <c r="F35" i="17"/>
  <c r="F12" i="17"/>
  <c r="J12" i="17"/>
  <c r="Q94" i="17"/>
  <c r="H94" i="17" s="1"/>
  <c r="J32" i="17"/>
  <c r="D33" i="17"/>
  <c r="P9" i="17"/>
  <c r="J27" i="17"/>
  <c r="H27" i="17"/>
  <c r="F27" i="17"/>
  <c r="N27" i="17"/>
  <c r="P27" i="17"/>
  <c r="D8" i="17"/>
  <c r="F25" i="17"/>
  <c r="N25" i="17"/>
  <c r="D25" i="17"/>
  <c r="L25" i="17"/>
  <c r="P25" i="17"/>
  <c r="J67" i="17"/>
  <c r="L29" i="17"/>
  <c r="L84" i="17"/>
  <c r="D84" i="17"/>
  <c r="J84" i="17"/>
  <c r="J90" i="17"/>
  <c r="P90" i="17"/>
  <c r="H90" i="17"/>
  <c r="F94" i="17"/>
  <c r="L59" i="17"/>
  <c r="F33" i="17"/>
  <c r="P36" i="17"/>
  <c r="F36" i="17"/>
  <c r="N36" i="17"/>
  <c r="H36" i="17"/>
  <c r="L92" i="17"/>
  <c r="D92" i="17"/>
  <c r="J92" i="17"/>
  <c r="P55" i="17"/>
  <c r="F66" i="17"/>
  <c r="J50" i="17"/>
  <c r="D67" i="17"/>
  <c r="J58" i="17"/>
  <c r="D58" i="17"/>
  <c r="L58" i="17"/>
  <c r="P56" i="17"/>
  <c r="H56" i="17"/>
  <c r="J56" i="17"/>
  <c r="F84" i="17"/>
  <c r="N90" i="17"/>
  <c r="E96" i="17"/>
  <c r="N33" i="17"/>
  <c r="N29" i="17"/>
  <c r="J55" i="17"/>
  <c r="F50" i="17"/>
  <c r="Q78" i="17"/>
  <c r="J78" i="17" s="1"/>
  <c r="J70" i="17"/>
  <c r="F82" i="17"/>
  <c r="L35" i="17"/>
  <c r="D59" i="17"/>
  <c r="P30" i="17"/>
  <c r="N84" i="17"/>
  <c r="L52" i="17"/>
  <c r="N38" i="17"/>
  <c r="D24" i="17"/>
  <c r="P65" i="17"/>
  <c r="P64" i="17"/>
  <c r="H64" i="17"/>
  <c r="J64" i="17"/>
  <c r="H55" i="17"/>
  <c r="L32" i="17"/>
  <c r="F92" i="17"/>
  <c r="N35" i="17"/>
  <c r="L42" i="17"/>
  <c r="D42" i="17"/>
  <c r="N42" i="17"/>
  <c r="F42" i="17"/>
  <c r="H30" i="17"/>
  <c r="F64" i="17"/>
  <c r="D30" i="17"/>
  <c r="F10" i="17"/>
  <c r="H10" i="17"/>
  <c r="P10" i="17"/>
  <c r="D27" i="17"/>
  <c r="N94" i="17"/>
  <c r="H24" i="17"/>
  <c r="D12" i="17"/>
  <c r="N62" i="17"/>
  <c r="F62" i="17"/>
  <c r="H62" i="17"/>
  <c r="P62" i="17"/>
  <c r="D10" i="17"/>
  <c r="P67" i="17"/>
  <c r="N67" i="17"/>
  <c r="H67" i="17"/>
  <c r="N46" i="17"/>
  <c r="F46" i="17"/>
  <c r="Q53" i="17"/>
  <c r="D53" i="17" s="1"/>
  <c r="D46" i="17"/>
  <c r="L46" i="17"/>
  <c r="N85" i="17"/>
  <c r="P85" i="17"/>
  <c r="F85" i="17"/>
  <c r="H85" i="17"/>
  <c r="H76" i="17"/>
  <c r="P76" i="17"/>
  <c r="H66" i="17"/>
  <c r="L50" i="17"/>
  <c r="F58" i="17"/>
  <c r="P92" i="17"/>
  <c r="P73" i="17"/>
  <c r="H73" i="17"/>
  <c r="J73" i="17"/>
  <c r="D38" i="17"/>
  <c r="H23" i="17"/>
  <c r="J61" i="17"/>
  <c r="H61" i="17"/>
  <c r="J43" i="17"/>
  <c r="H43" i="17"/>
  <c r="D36" i="17"/>
  <c r="H84" i="17"/>
  <c r="D50" i="17"/>
  <c r="F29" i="17"/>
  <c r="N37" i="17"/>
  <c r="F37" i="17"/>
  <c r="L37" i="17"/>
  <c r="J37" i="17"/>
  <c r="N9" i="17"/>
  <c r="J33" i="17"/>
  <c r="J36" i="17"/>
  <c r="O96" i="17"/>
  <c r="N32" i="17"/>
  <c r="J24" i="17"/>
  <c r="N76" i="17"/>
  <c r="D29" i="17"/>
  <c r="N12" i="17"/>
  <c r="J66" i="17"/>
  <c r="D66" i="17"/>
  <c r="L66" i="17"/>
  <c r="J35" i="17"/>
  <c r="Q44" i="17"/>
  <c r="N44" i="17" s="1"/>
  <c r="J9" i="17"/>
  <c r="D9" i="17"/>
  <c r="D55" i="17"/>
  <c r="Q68" i="17"/>
  <c r="P68" i="17" s="1"/>
  <c r="L55" i="17"/>
  <c r="Q15" i="17"/>
  <c r="L15" i="17" s="1"/>
  <c r="F8" i="17"/>
  <c r="N8" i="17"/>
  <c r="J8" i="17"/>
  <c r="P8" i="17"/>
  <c r="L33" i="17"/>
  <c r="H35" i="17"/>
  <c r="P18" i="17"/>
  <c r="F18" i="17"/>
  <c r="N18" i="17"/>
  <c r="H18" i="17"/>
  <c r="H9" i="17"/>
  <c r="Q21" i="17"/>
  <c r="J21" i="17" s="1"/>
  <c r="J18" i="17"/>
  <c r="P47" i="17"/>
  <c r="H47" i="17"/>
  <c r="J47" i="17"/>
  <c r="H8" i="17"/>
  <c r="H44" i="17"/>
  <c r="P44" i="17" l="1"/>
  <c r="N68" i="17"/>
  <c r="L44" i="17"/>
  <c r="D78" i="17"/>
  <c r="D94" i="17"/>
  <c r="P78" i="17"/>
  <c r="L94" i="17"/>
  <c r="J44" i="17"/>
  <c r="F44" i="17"/>
  <c r="H68" i="17"/>
  <c r="D68" i="17"/>
  <c r="N53" i="17"/>
  <c r="H15" i="17"/>
  <c r="D21" i="17"/>
  <c r="P21" i="17"/>
  <c r="F21" i="17"/>
  <c r="L21" i="17"/>
  <c r="F78" i="17"/>
  <c r="N78" i="17"/>
  <c r="D44" i="17"/>
  <c r="Q96" i="17"/>
  <c r="D15" i="17"/>
  <c r="N15" i="17"/>
  <c r="J15" i="17"/>
  <c r="N21" i="17"/>
  <c r="L53" i="17"/>
  <c r="P15" i="17"/>
  <c r="F15" i="17"/>
  <c r="L96" i="17"/>
  <c r="P53" i="17"/>
  <c r="H78" i="17"/>
  <c r="F68" i="17"/>
  <c r="J68" i="17"/>
  <c r="H53" i="17"/>
  <c r="F53" i="17"/>
  <c r="J53" i="17"/>
  <c r="P94" i="17"/>
  <c r="J94" i="17"/>
  <c r="L68" i="17"/>
  <c r="L78" i="17"/>
  <c r="J96" i="17" l="1"/>
  <c r="N96" i="17"/>
  <c r="D96" i="17"/>
  <c r="F96" i="17"/>
  <c r="H96" i="17"/>
  <c r="P96" i="17"/>
  <c r="F80" i="16" l="1"/>
  <c r="E80" i="16"/>
  <c r="G80" i="16" s="1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81" i="14" l="1"/>
  <c r="M81" i="14"/>
  <c r="L81" i="14"/>
  <c r="I81" i="14"/>
  <c r="H81" i="14"/>
  <c r="G81" i="14"/>
  <c r="C81" i="14"/>
  <c r="K79" i="14"/>
  <c r="J79" i="14"/>
  <c r="J78" i="14"/>
  <c r="K78" i="14" s="1"/>
  <c r="J77" i="14"/>
  <c r="K77" i="14" s="1"/>
  <c r="J76" i="14"/>
  <c r="K76" i="14" s="1"/>
  <c r="J75" i="14"/>
  <c r="K75" i="14" s="1"/>
  <c r="J74" i="14"/>
  <c r="K74" i="14" s="1"/>
  <c r="K73" i="14"/>
  <c r="J73" i="14"/>
  <c r="J72" i="14"/>
  <c r="K72" i="14" s="1"/>
  <c r="K71" i="14"/>
  <c r="J71" i="14"/>
  <c r="J70" i="14"/>
  <c r="K70" i="14" s="1"/>
  <c r="J69" i="14"/>
  <c r="K69" i="14" s="1"/>
  <c r="J68" i="14"/>
  <c r="K68" i="14" s="1"/>
  <c r="J67" i="14"/>
  <c r="K67" i="14" s="1"/>
  <c r="J66" i="14"/>
  <c r="K66" i="14" s="1"/>
  <c r="K65" i="14"/>
  <c r="J65" i="14"/>
  <c r="K64" i="14"/>
  <c r="J64" i="14"/>
  <c r="K63" i="14"/>
  <c r="J63" i="14"/>
  <c r="J62" i="14"/>
  <c r="K62" i="14" s="1"/>
  <c r="J61" i="14"/>
  <c r="K61" i="14" s="1"/>
  <c r="J60" i="14"/>
  <c r="K60" i="14" s="1"/>
  <c r="J59" i="14"/>
  <c r="K59" i="14" s="1"/>
  <c r="J58" i="14"/>
  <c r="K58" i="14" s="1"/>
  <c r="K57" i="14"/>
  <c r="J57" i="14"/>
  <c r="K56" i="14"/>
  <c r="J56" i="14"/>
  <c r="K55" i="14"/>
  <c r="J55" i="14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K48" i="14"/>
  <c r="J48" i="14"/>
  <c r="K47" i="14"/>
  <c r="J47" i="14"/>
  <c r="J46" i="14"/>
  <c r="K46" i="14" s="1"/>
  <c r="J45" i="14"/>
  <c r="K45" i="14" s="1"/>
  <c r="J44" i="14"/>
  <c r="K44" i="14" s="1"/>
  <c r="J43" i="14"/>
  <c r="K43" i="14" s="1"/>
  <c r="J42" i="14"/>
  <c r="K42" i="14" s="1"/>
  <c r="K41" i="14"/>
  <c r="J41" i="14"/>
  <c r="J40" i="14"/>
  <c r="K40" i="14" s="1"/>
  <c r="K39" i="14"/>
  <c r="J39" i="14"/>
  <c r="J38" i="14"/>
  <c r="K38" i="14" s="1"/>
  <c r="J37" i="14"/>
  <c r="K37" i="14" s="1"/>
  <c r="J36" i="14"/>
  <c r="K36" i="14" s="1"/>
  <c r="J35" i="14"/>
  <c r="K35" i="14" s="1"/>
  <c r="J34" i="14"/>
  <c r="K34" i="14" s="1"/>
  <c r="K33" i="14"/>
  <c r="J33" i="14"/>
  <c r="K32" i="14"/>
  <c r="J32" i="14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K25" i="14"/>
  <c r="J25" i="14"/>
  <c r="K24" i="14"/>
  <c r="J24" i="14"/>
  <c r="K23" i="14"/>
  <c r="J23" i="14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K16" i="14"/>
  <c r="J16" i="14"/>
  <c r="K15" i="14"/>
  <c r="J15" i="14"/>
  <c r="J14" i="14"/>
  <c r="K14" i="14" s="1"/>
  <c r="J13" i="14"/>
  <c r="K13" i="14" s="1"/>
  <c r="J12" i="14"/>
  <c r="K12" i="14" s="1"/>
  <c r="J11" i="14"/>
  <c r="K11" i="14" s="1"/>
  <c r="J10" i="14"/>
  <c r="K10" i="14" s="1"/>
  <c r="K9" i="14"/>
  <c r="J9" i="14"/>
  <c r="J8" i="14"/>
  <c r="J81" i="14" l="1"/>
  <c r="K81" i="14" s="1"/>
  <c r="K8" i="14"/>
  <c r="F81" i="13"/>
  <c r="E81" i="13"/>
  <c r="H81" i="13" s="1"/>
  <c r="C81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V81" i="12"/>
  <c r="U81" i="12"/>
  <c r="T81" i="12"/>
  <c r="S81" i="12"/>
  <c r="R81" i="12"/>
  <c r="Q81" i="12"/>
  <c r="P81" i="12"/>
  <c r="O81" i="12"/>
  <c r="N81" i="12"/>
  <c r="M81" i="12"/>
  <c r="V79" i="12"/>
  <c r="U79" i="12"/>
  <c r="T79" i="12"/>
  <c r="S79" i="12"/>
  <c r="R79" i="12"/>
  <c r="Q79" i="12"/>
  <c r="P79" i="12"/>
  <c r="O79" i="12"/>
  <c r="N79" i="12"/>
  <c r="M79" i="12"/>
  <c r="V78" i="12"/>
  <c r="U78" i="12"/>
  <c r="T78" i="12"/>
  <c r="S78" i="12"/>
  <c r="R78" i="12"/>
  <c r="Q78" i="12"/>
  <c r="P78" i="12"/>
  <c r="O78" i="12"/>
  <c r="N78" i="12"/>
  <c r="M78" i="12"/>
  <c r="V77" i="12"/>
  <c r="U77" i="12"/>
  <c r="T77" i="12"/>
  <c r="S77" i="12"/>
  <c r="R77" i="12"/>
  <c r="Q77" i="12"/>
  <c r="P77" i="12"/>
  <c r="O77" i="12"/>
  <c r="N77" i="12"/>
  <c r="M77" i="12"/>
  <c r="V76" i="12"/>
  <c r="U76" i="12"/>
  <c r="T76" i="12"/>
  <c r="S76" i="12"/>
  <c r="R76" i="12"/>
  <c r="Q76" i="12"/>
  <c r="P76" i="12"/>
  <c r="O76" i="12"/>
  <c r="N76" i="12"/>
  <c r="M76" i="12"/>
  <c r="V75" i="12"/>
  <c r="U75" i="12"/>
  <c r="T75" i="12"/>
  <c r="S75" i="12"/>
  <c r="R75" i="12"/>
  <c r="Q75" i="12"/>
  <c r="P75" i="12"/>
  <c r="O75" i="12"/>
  <c r="N75" i="12"/>
  <c r="M75" i="12"/>
  <c r="V74" i="12"/>
  <c r="U74" i="12"/>
  <c r="T74" i="12"/>
  <c r="S74" i="12"/>
  <c r="R74" i="12"/>
  <c r="Q74" i="12"/>
  <c r="P74" i="12"/>
  <c r="O74" i="12"/>
  <c r="N74" i="12"/>
  <c r="M74" i="12"/>
  <c r="V73" i="12"/>
  <c r="U73" i="12"/>
  <c r="T73" i="12"/>
  <c r="S73" i="12"/>
  <c r="R73" i="12"/>
  <c r="Q73" i="12"/>
  <c r="P73" i="12"/>
  <c r="O73" i="12"/>
  <c r="N73" i="12"/>
  <c r="M73" i="12"/>
  <c r="V72" i="12"/>
  <c r="U72" i="12"/>
  <c r="T72" i="12"/>
  <c r="S72" i="12"/>
  <c r="R72" i="12"/>
  <c r="Q72" i="12"/>
  <c r="P72" i="12"/>
  <c r="O72" i="12"/>
  <c r="N72" i="12"/>
  <c r="M72" i="12"/>
  <c r="V71" i="12"/>
  <c r="U71" i="12"/>
  <c r="T71" i="12"/>
  <c r="S71" i="12"/>
  <c r="R71" i="12"/>
  <c r="Q71" i="12"/>
  <c r="P71" i="12"/>
  <c r="O71" i="12"/>
  <c r="N71" i="12"/>
  <c r="M71" i="12"/>
  <c r="V70" i="12"/>
  <c r="U70" i="12"/>
  <c r="T70" i="12"/>
  <c r="S70" i="12"/>
  <c r="R70" i="12"/>
  <c r="Q70" i="12"/>
  <c r="P70" i="12"/>
  <c r="O70" i="12"/>
  <c r="N70" i="12"/>
  <c r="M70" i="12"/>
  <c r="V69" i="12"/>
  <c r="U69" i="12"/>
  <c r="T69" i="12"/>
  <c r="S69" i="12"/>
  <c r="R69" i="12"/>
  <c r="Q69" i="12"/>
  <c r="P69" i="12"/>
  <c r="O69" i="12"/>
  <c r="N69" i="12"/>
  <c r="M69" i="12"/>
  <c r="V68" i="12"/>
  <c r="U68" i="12"/>
  <c r="T68" i="12"/>
  <c r="S68" i="12"/>
  <c r="R68" i="12"/>
  <c r="Q68" i="12"/>
  <c r="P68" i="12"/>
  <c r="O68" i="12"/>
  <c r="N68" i="12"/>
  <c r="M68" i="12"/>
  <c r="V67" i="12"/>
  <c r="U67" i="12"/>
  <c r="T67" i="12"/>
  <c r="S67" i="12"/>
  <c r="R67" i="12"/>
  <c r="Q67" i="12"/>
  <c r="P67" i="12"/>
  <c r="O67" i="12"/>
  <c r="N67" i="12"/>
  <c r="M67" i="12"/>
  <c r="V66" i="12"/>
  <c r="U66" i="12"/>
  <c r="T66" i="12"/>
  <c r="S66" i="12"/>
  <c r="R66" i="12"/>
  <c r="Q66" i="12"/>
  <c r="P66" i="12"/>
  <c r="O66" i="12"/>
  <c r="N66" i="12"/>
  <c r="M66" i="12"/>
  <c r="V65" i="12"/>
  <c r="U65" i="12"/>
  <c r="T65" i="12"/>
  <c r="S65" i="12"/>
  <c r="R65" i="12"/>
  <c r="Q65" i="12"/>
  <c r="P65" i="12"/>
  <c r="O65" i="12"/>
  <c r="N65" i="12"/>
  <c r="M65" i="12"/>
  <c r="V64" i="12"/>
  <c r="U64" i="12"/>
  <c r="T64" i="12"/>
  <c r="S64" i="12"/>
  <c r="R64" i="12"/>
  <c r="Q64" i="12"/>
  <c r="P64" i="12"/>
  <c r="O64" i="12"/>
  <c r="N64" i="12"/>
  <c r="M64" i="12"/>
  <c r="V63" i="12"/>
  <c r="U63" i="12"/>
  <c r="T63" i="12"/>
  <c r="S63" i="12"/>
  <c r="R63" i="12"/>
  <c r="Q63" i="12"/>
  <c r="P63" i="12"/>
  <c r="O63" i="12"/>
  <c r="N63" i="12"/>
  <c r="M63" i="12"/>
  <c r="V62" i="12"/>
  <c r="U62" i="12"/>
  <c r="T62" i="12"/>
  <c r="S62" i="12"/>
  <c r="R62" i="12"/>
  <c r="Q62" i="12"/>
  <c r="P62" i="12"/>
  <c r="O62" i="12"/>
  <c r="N62" i="12"/>
  <c r="M62" i="12"/>
  <c r="V61" i="12"/>
  <c r="U61" i="12"/>
  <c r="T61" i="12"/>
  <c r="S61" i="12"/>
  <c r="R61" i="12"/>
  <c r="Q61" i="12"/>
  <c r="P61" i="12"/>
  <c r="O61" i="12"/>
  <c r="N61" i="12"/>
  <c r="M61" i="12"/>
  <c r="V60" i="12"/>
  <c r="U60" i="12"/>
  <c r="T60" i="12"/>
  <c r="S60" i="12"/>
  <c r="R60" i="12"/>
  <c r="Q60" i="12"/>
  <c r="P60" i="12"/>
  <c r="O60" i="12"/>
  <c r="N60" i="12"/>
  <c r="M60" i="12"/>
  <c r="V59" i="12"/>
  <c r="U59" i="12"/>
  <c r="T59" i="12"/>
  <c r="S59" i="12"/>
  <c r="R59" i="12"/>
  <c r="Q59" i="12"/>
  <c r="P59" i="12"/>
  <c r="O59" i="12"/>
  <c r="N59" i="12"/>
  <c r="M59" i="12"/>
  <c r="V58" i="12"/>
  <c r="U58" i="12"/>
  <c r="T58" i="12"/>
  <c r="S58" i="12"/>
  <c r="R58" i="12"/>
  <c r="Q58" i="12"/>
  <c r="P58" i="12"/>
  <c r="O58" i="12"/>
  <c r="N58" i="12"/>
  <c r="M58" i="12"/>
  <c r="V57" i="12"/>
  <c r="U57" i="12"/>
  <c r="T57" i="12"/>
  <c r="S57" i="12"/>
  <c r="R57" i="12"/>
  <c r="Q57" i="12"/>
  <c r="P57" i="12"/>
  <c r="O57" i="12"/>
  <c r="N57" i="12"/>
  <c r="M57" i="12"/>
  <c r="V56" i="12"/>
  <c r="U56" i="12"/>
  <c r="T56" i="12"/>
  <c r="S56" i="12"/>
  <c r="R56" i="12"/>
  <c r="Q56" i="12"/>
  <c r="P56" i="12"/>
  <c r="O56" i="12"/>
  <c r="N56" i="12"/>
  <c r="M56" i="12"/>
  <c r="V55" i="12"/>
  <c r="U55" i="12"/>
  <c r="T55" i="12"/>
  <c r="S55" i="12"/>
  <c r="R55" i="12"/>
  <c r="Q55" i="12"/>
  <c r="P55" i="12"/>
  <c r="O55" i="12"/>
  <c r="N55" i="12"/>
  <c r="M55" i="12"/>
  <c r="V54" i="12"/>
  <c r="U54" i="12"/>
  <c r="T54" i="12"/>
  <c r="S54" i="12"/>
  <c r="R54" i="12"/>
  <c r="Q54" i="12"/>
  <c r="P54" i="12"/>
  <c r="O54" i="12"/>
  <c r="N54" i="12"/>
  <c r="M54" i="12"/>
  <c r="V53" i="12"/>
  <c r="U53" i="12"/>
  <c r="T53" i="12"/>
  <c r="S53" i="12"/>
  <c r="R53" i="12"/>
  <c r="Q53" i="12"/>
  <c r="P53" i="12"/>
  <c r="O53" i="12"/>
  <c r="N53" i="12"/>
  <c r="M53" i="12"/>
  <c r="V52" i="12"/>
  <c r="U52" i="12"/>
  <c r="T52" i="12"/>
  <c r="S52" i="12"/>
  <c r="R52" i="12"/>
  <c r="Q52" i="12"/>
  <c r="P52" i="12"/>
  <c r="O52" i="12"/>
  <c r="N52" i="12"/>
  <c r="M52" i="12"/>
  <c r="V51" i="12"/>
  <c r="U51" i="12"/>
  <c r="T51" i="12"/>
  <c r="S51" i="12"/>
  <c r="R51" i="12"/>
  <c r="Q51" i="12"/>
  <c r="P51" i="12"/>
  <c r="O51" i="12"/>
  <c r="N51" i="12"/>
  <c r="M51" i="12"/>
  <c r="V50" i="12"/>
  <c r="U50" i="12"/>
  <c r="T50" i="12"/>
  <c r="S50" i="12"/>
  <c r="R50" i="12"/>
  <c r="Q50" i="12"/>
  <c r="P50" i="12"/>
  <c r="O50" i="12"/>
  <c r="N50" i="12"/>
  <c r="M50" i="12"/>
  <c r="V49" i="12"/>
  <c r="U49" i="12"/>
  <c r="T49" i="12"/>
  <c r="S49" i="12"/>
  <c r="R49" i="12"/>
  <c r="Q49" i="12"/>
  <c r="P49" i="12"/>
  <c r="O49" i="12"/>
  <c r="N49" i="12"/>
  <c r="M49" i="12"/>
  <c r="V48" i="12"/>
  <c r="U48" i="12"/>
  <c r="T48" i="12"/>
  <c r="S48" i="12"/>
  <c r="R48" i="12"/>
  <c r="Q48" i="12"/>
  <c r="P48" i="12"/>
  <c r="O48" i="12"/>
  <c r="N48" i="12"/>
  <c r="M48" i="12"/>
  <c r="V47" i="12"/>
  <c r="U47" i="12"/>
  <c r="T47" i="12"/>
  <c r="S47" i="12"/>
  <c r="R47" i="12"/>
  <c r="Q47" i="12"/>
  <c r="P47" i="12"/>
  <c r="O47" i="12"/>
  <c r="N47" i="12"/>
  <c r="M47" i="12"/>
  <c r="V46" i="12"/>
  <c r="U46" i="12"/>
  <c r="T46" i="12"/>
  <c r="S46" i="12"/>
  <c r="R46" i="12"/>
  <c r="Q46" i="12"/>
  <c r="P46" i="12"/>
  <c r="O46" i="12"/>
  <c r="N46" i="12"/>
  <c r="M46" i="12"/>
  <c r="V45" i="12"/>
  <c r="U45" i="12"/>
  <c r="T45" i="12"/>
  <c r="S45" i="12"/>
  <c r="R45" i="12"/>
  <c r="Q45" i="12"/>
  <c r="P45" i="12"/>
  <c r="O45" i="12"/>
  <c r="N45" i="12"/>
  <c r="M45" i="12"/>
  <c r="V44" i="12"/>
  <c r="U44" i="12"/>
  <c r="T44" i="12"/>
  <c r="S44" i="12"/>
  <c r="R44" i="12"/>
  <c r="Q44" i="12"/>
  <c r="P44" i="12"/>
  <c r="O44" i="12"/>
  <c r="N44" i="12"/>
  <c r="M44" i="12"/>
  <c r="V43" i="12"/>
  <c r="U43" i="12"/>
  <c r="T43" i="12"/>
  <c r="S43" i="12"/>
  <c r="R43" i="12"/>
  <c r="Q43" i="12"/>
  <c r="P43" i="12"/>
  <c r="O43" i="12"/>
  <c r="N43" i="12"/>
  <c r="M43" i="12"/>
  <c r="V42" i="12"/>
  <c r="U42" i="12"/>
  <c r="T42" i="12"/>
  <c r="S42" i="12"/>
  <c r="R42" i="12"/>
  <c r="Q42" i="12"/>
  <c r="P42" i="12"/>
  <c r="O42" i="12"/>
  <c r="N42" i="12"/>
  <c r="M42" i="12"/>
  <c r="V41" i="12"/>
  <c r="U41" i="12"/>
  <c r="T41" i="12"/>
  <c r="S41" i="12"/>
  <c r="R41" i="12"/>
  <c r="Q41" i="12"/>
  <c r="P41" i="12"/>
  <c r="O41" i="12"/>
  <c r="N41" i="12"/>
  <c r="M41" i="12"/>
  <c r="V40" i="12"/>
  <c r="U40" i="12"/>
  <c r="T40" i="12"/>
  <c r="S40" i="12"/>
  <c r="R40" i="12"/>
  <c r="Q40" i="12"/>
  <c r="P40" i="12"/>
  <c r="O40" i="12"/>
  <c r="N40" i="12"/>
  <c r="M40" i="12"/>
  <c r="V39" i="12"/>
  <c r="U39" i="12"/>
  <c r="T39" i="12"/>
  <c r="S39" i="12"/>
  <c r="R39" i="12"/>
  <c r="Q39" i="12"/>
  <c r="P39" i="12"/>
  <c r="O39" i="12"/>
  <c r="N39" i="12"/>
  <c r="M39" i="12"/>
  <c r="V38" i="12"/>
  <c r="U38" i="12"/>
  <c r="T38" i="12"/>
  <c r="S38" i="12"/>
  <c r="R38" i="12"/>
  <c r="Q38" i="12"/>
  <c r="P38" i="12"/>
  <c r="O38" i="12"/>
  <c r="N38" i="12"/>
  <c r="M38" i="12"/>
  <c r="V37" i="12"/>
  <c r="U37" i="12"/>
  <c r="T37" i="12"/>
  <c r="S37" i="12"/>
  <c r="R37" i="12"/>
  <c r="Q37" i="12"/>
  <c r="P37" i="12"/>
  <c r="O37" i="12"/>
  <c r="N37" i="12"/>
  <c r="M37" i="12"/>
  <c r="V36" i="12"/>
  <c r="U36" i="12"/>
  <c r="T36" i="12"/>
  <c r="S36" i="12"/>
  <c r="R36" i="12"/>
  <c r="Q36" i="12"/>
  <c r="P36" i="12"/>
  <c r="O36" i="12"/>
  <c r="N36" i="12"/>
  <c r="M36" i="12"/>
  <c r="V35" i="12"/>
  <c r="U35" i="12"/>
  <c r="T35" i="12"/>
  <c r="S35" i="12"/>
  <c r="R35" i="12"/>
  <c r="Q35" i="12"/>
  <c r="P35" i="12"/>
  <c r="O35" i="12"/>
  <c r="N35" i="12"/>
  <c r="M35" i="12"/>
  <c r="V34" i="12"/>
  <c r="U34" i="12"/>
  <c r="T34" i="12"/>
  <c r="S34" i="12"/>
  <c r="R34" i="12"/>
  <c r="Q34" i="12"/>
  <c r="P34" i="12"/>
  <c r="O34" i="12"/>
  <c r="N34" i="12"/>
  <c r="M34" i="12"/>
  <c r="V33" i="12"/>
  <c r="U33" i="12"/>
  <c r="T33" i="12"/>
  <c r="S33" i="12"/>
  <c r="R33" i="12"/>
  <c r="Q33" i="12"/>
  <c r="P33" i="12"/>
  <c r="O33" i="12"/>
  <c r="N33" i="12"/>
  <c r="M33" i="12"/>
  <c r="V32" i="12"/>
  <c r="U32" i="12"/>
  <c r="T32" i="12"/>
  <c r="S32" i="12"/>
  <c r="R32" i="12"/>
  <c r="Q32" i="12"/>
  <c r="P32" i="12"/>
  <c r="O32" i="12"/>
  <c r="N32" i="12"/>
  <c r="M32" i="12"/>
  <c r="V31" i="12"/>
  <c r="U31" i="12"/>
  <c r="T31" i="12"/>
  <c r="S31" i="12"/>
  <c r="R31" i="12"/>
  <c r="Q31" i="12"/>
  <c r="P31" i="12"/>
  <c r="O31" i="12"/>
  <c r="N31" i="12"/>
  <c r="M31" i="12"/>
  <c r="V30" i="12"/>
  <c r="U30" i="12"/>
  <c r="T30" i="12"/>
  <c r="S30" i="12"/>
  <c r="R30" i="12"/>
  <c r="Q30" i="12"/>
  <c r="P30" i="12"/>
  <c r="O30" i="12"/>
  <c r="N30" i="12"/>
  <c r="M30" i="12"/>
  <c r="V29" i="12"/>
  <c r="U29" i="12"/>
  <c r="T29" i="12"/>
  <c r="S29" i="12"/>
  <c r="R29" i="12"/>
  <c r="Q29" i="12"/>
  <c r="P29" i="12"/>
  <c r="O29" i="12"/>
  <c r="N29" i="12"/>
  <c r="M29" i="12"/>
  <c r="V28" i="12"/>
  <c r="U28" i="12"/>
  <c r="T28" i="12"/>
  <c r="S28" i="12"/>
  <c r="R28" i="12"/>
  <c r="Q28" i="12"/>
  <c r="P28" i="12"/>
  <c r="O28" i="12"/>
  <c r="N28" i="12"/>
  <c r="M28" i="12"/>
  <c r="V27" i="12"/>
  <c r="U27" i="12"/>
  <c r="T27" i="12"/>
  <c r="S27" i="12"/>
  <c r="R27" i="12"/>
  <c r="Q27" i="12"/>
  <c r="P27" i="12"/>
  <c r="O27" i="12"/>
  <c r="N27" i="12"/>
  <c r="M27" i="12"/>
  <c r="V26" i="12"/>
  <c r="U26" i="12"/>
  <c r="T26" i="12"/>
  <c r="S26" i="12"/>
  <c r="R26" i="12"/>
  <c r="Q26" i="12"/>
  <c r="P26" i="12"/>
  <c r="O26" i="12"/>
  <c r="N26" i="12"/>
  <c r="M26" i="12"/>
  <c r="V25" i="12"/>
  <c r="U25" i="12"/>
  <c r="T25" i="12"/>
  <c r="S25" i="12"/>
  <c r="R25" i="12"/>
  <c r="Q25" i="12"/>
  <c r="P25" i="12"/>
  <c r="O25" i="12"/>
  <c r="N25" i="12"/>
  <c r="M25" i="12"/>
  <c r="V24" i="12"/>
  <c r="U24" i="12"/>
  <c r="T24" i="12"/>
  <c r="S24" i="12"/>
  <c r="R24" i="12"/>
  <c r="Q24" i="12"/>
  <c r="P24" i="12"/>
  <c r="O24" i="12"/>
  <c r="N24" i="12"/>
  <c r="M24" i="12"/>
  <c r="V23" i="12"/>
  <c r="U23" i="12"/>
  <c r="T23" i="12"/>
  <c r="S23" i="12"/>
  <c r="R23" i="12"/>
  <c r="Q23" i="12"/>
  <c r="P23" i="12"/>
  <c r="O23" i="12"/>
  <c r="N23" i="12"/>
  <c r="M23" i="12"/>
  <c r="V22" i="12"/>
  <c r="U22" i="12"/>
  <c r="T22" i="12"/>
  <c r="S22" i="12"/>
  <c r="R22" i="12"/>
  <c r="Q22" i="12"/>
  <c r="P22" i="12"/>
  <c r="O22" i="12"/>
  <c r="N22" i="12"/>
  <c r="M22" i="12"/>
  <c r="V21" i="12"/>
  <c r="U21" i="12"/>
  <c r="T21" i="12"/>
  <c r="S21" i="12"/>
  <c r="R21" i="12"/>
  <c r="Q21" i="12"/>
  <c r="P21" i="12"/>
  <c r="O21" i="12"/>
  <c r="N21" i="12"/>
  <c r="M21" i="12"/>
  <c r="V20" i="12"/>
  <c r="U20" i="12"/>
  <c r="T20" i="12"/>
  <c r="S20" i="12"/>
  <c r="R20" i="12"/>
  <c r="Q20" i="12"/>
  <c r="P20" i="12"/>
  <c r="O20" i="12"/>
  <c r="N20" i="12"/>
  <c r="M20" i="12"/>
  <c r="V19" i="12"/>
  <c r="U19" i="12"/>
  <c r="T19" i="12"/>
  <c r="S19" i="12"/>
  <c r="R19" i="12"/>
  <c r="Q19" i="12"/>
  <c r="P19" i="12"/>
  <c r="O19" i="12"/>
  <c r="N19" i="12"/>
  <c r="M19" i="12"/>
  <c r="V18" i="12"/>
  <c r="U18" i="12"/>
  <c r="T18" i="12"/>
  <c r="S18" i="12"/>
  <c r="R18" i="12"/>
  <c r="Q18" i="12"/>
  <c r="P18" i="12"/>
  <c r="O18" i="12"/>
  <c r="N18" i="12"/>
  <c r="M18" i="12"/>
  <c r="V17" i="12"/>
  <c r="U17" i="12"/>
  <c r="T17" i="12"/>
  <c r="S17" i="12"/>
  <c r="R17" i="12"/>
  <c r="Q17" i="12"/>
  <c r="P17" i="12"/>
  <c r="O17" i="12"/>
  <c r="N17" i="12"/>
  <c r="M17" i="12"/>
  <c r="V16" i="12"/>
  <c r="U16" i="12"/>
  <c r="T16" i="12"/>
  <c r="S16" i="12"/>
  <c r="R16" i="12"/>
  <c r="Q16" i="12"/>
  <c r="P16" i="12"/>
  <c r="O16" i="12"/>
  <c r="N16" i="12"/>
  <c r="M16" i="12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R10" i="12"/>
  <c r="Q10" i="12"/>
  <c r="P10" i="12"/>
  <c r="O10" i="12"/>
  <c r="N10" i="12"/>
  <c r="M10" i="12"/>
  <c r="V9" i="12"/>
  <c r="U9" i="12"/>
  <c r="T9" i="12"/>
  <c r="S9" i="12"/>
  <c r="R9" i="12"/>
  <c r="Q9" i="12"/>
  <c r="P9" i="12"/>
  <c r="O9" i="12"/>
  <c r="N9" i="12"/>
  <c r="M9" i="12"/>
  <c r="V8" i="12"/>
  <c r="U8" i="12"/>
  <c r="T8" i="12"/>
  <c r="S8" i="12"/>
  <c r="R8" i="12"/>
  <c r="Q8" i="12"/>
  <c r="P8" i="12"/>
  <c r="O8" i="12"/>
  <c r="N8" i="12"/>
  <c r="M8" i="12"/>
  <c r="Z82" i="11"/>
  <c r="Y82" i="11"/>
  <c r="X82" i="11"/>
  <c r="W82" i="11"/>
  <c r="V82" i="11"/>
  <c r="U82" i="11"/>
  <c r="T82" i="11"/>
  <c r="S82" i="11"/>
  <c r="R82" i="11"/>
  <c r="Q82" i="11"/>
  <c r="P82" i="11"/>
  <c r="O82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AB82" i="10"/>
  <c r="AA82" i="10"/>
  <c r="Z82" i="10"/>
  <c r="Y82" i="10"/>
  <c r="X82" i="10"/>
  <c r="W82" i="10"/>
  <c r="V82" i="10"/>
  <c r="U82" i="10"/>
  <c r="T82" i="10"/>
  <c r="S82" i="10"/>
  <c r="R82" i="10"/>
  <c r="Q82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B9" i="10"/>
  <c r="AA9" i="10"/>
  <c r="Z9" i="10"/>
  <c r="Y9" i="10"/>
  <c r="X9" i="10"/>
  <c r="W9" i="10"/>
  <c r="V9" i="10"/>
  <c r="U9" i="10"/>
  <c r="T9" i="10"/>
  <c r="S9" i="10"/>
  <c r="R9" i="10"/>
  <c r="Q9" i="10"/>
  <c r="O928" i="9"/>
  <c r="M928" i="9"/>
  <c r="L928" i="9"/>
  <c r="K928" i="9"/>
  <c r="I928" i="9"/>
  <c r="N928" i="9" s="1"/>
  <c r="M926" i="9"/>
  <c r="L926" i="9"/>
  <c r="K926" i="9"/>
  <c r="I926" i="9"/>
  <c r="J926" i="9" s="1"/>
  <c r="O926" i="9" s="1"/>
  <c r="M925" i="9"/>
  <c r="L925" i="9"/>
  <c r="K925" i="9"/>
  <c r="I925" i="9"/>
  <c r="N925" i="9" s="1"/>
  <c r="M924" i="9"/>
  <c r="L924" i="9"/>
  <c r="K924" i="9"/>
  <c r="I924" i="9"/>
  <c r="J924" i="9" s="1"/>
  <c r="O924" i="9" s="1"/>
  <c r="M923" i="9"/>
  <c r="L923" i="9"/>
  <c r="K923" i="9"/>
  <c r="I923" i="9"/>
  <c r="J923" i="9" s="1"/>
  <c r="O923" i="9" s="1"/>
  <c r="M922" i="9"/>
  <c r="L922" i="9"/>
  <c r="K922" i="9"/>
  <c r="J922" i="9"/>
  <c r="O922" i="9" s="1"/>
  <c r="I922" i="9"/>
  <c r="N922" i="9" s="1"/>
  <c r="M921" i="9"/>
  <c r="L921" i="9"/>
  <c r="K921" i="9"/>
  <c r="I921" i="9"/>
  <c r="N920" i="9"/>
  <c r="M920" i="9"/>
  <c r="L920" i="9"/>
  <c r="K920" i="9"/>
  <c r="J920" i="9"/>
  <c r="O920" i="9" s="1"/>
  <c r="I920" i="9"/>
  <c r="M919" i="9"/>
  <c r="L919" i="9"/>
  <c r="K919" i="9"/>
  <c r="I919" i="9"/>
  <c r="N919" i="9" s="1"/>
  <c r="N918" i="9"/>
  <c r="M918" i="9"/>
  <c r="L918" i="9"/>
  <c r="K918" i="9"/>
  <c r="I918" i="9"/>
  <c r="J918" i="9" s="1"/>
  <c r="O918" i="9" s="1"/>
  <c r="M917" i="9"/>
  <c r="L917" i="9"/>
  <c r="K917" i="9"/>
  <c r="J917" i="9"/>
  <c r="O917" i="9" s="1"/>
  <c r="I917" i="9"/>
  <c r="N917" i="9" s="1"/>
  <c r="M916" i="9"/>
  <c r="L916" i="9"/>
  <c r="K916" i="9"/>
  <c r="I916" i="9"/>
  <c r="J916" i="9" s="1"/>
  <c r="O916" i="9" s="1"/>
  <c r="M915" i="9"/>
  <c r="L915" i="9"/>
  <c r="K915" i="9"/>
  <c r="I915" i="9"/>
  <c r="J915" i="9" s="1"/>
  <c r="O915" i="9" s="1"/>
  <c r="J914" i="9"/>
  <c r="I914" i="9"/>
  <c r="M913" i="9"/>
  <c r="L913" i="9"/>
  <c r="K913" i="9"/>
  <c r="I913" i="9"/>
  <c r="J913" i="9" s="1"/>
  <c r="O913" i="9" s="1"/>
  <c r="M912" i="9"/>
  <c r="L912" i="9"/>
  <c r="K912" i="9"/>
  <c r="I912" i="9"/>
  <c r="J912" i="9" s="1"/>
  <c r="O912" i="9" s="1"/>
  <c r="M911" i="9"/>
  <c r="L911" i="9"/>
  <c r="K911" i="9"/>
  <c r="I911" i="9"/>
  <c r="M910" i="9"/>
  <c r="L910" i="9"/>
  <c r="K910" i="9"/>
  <c r="I910" i="9"/>
  <c r="M909" i="9"/>
  <c r="L909" i="9"/>
  <c r="K909" i="9"/>
  <c r="I909" i="9"/>
  <c r="J909" i="9" s="1"/>
  <c r="O909" i="9" s="1"/>
  <c r="M908" i="9"/>
  <c r="L908" i="9"/>
  <c r="K908" i="9"/>
  <c r="I908" i="9"/>
  <c r="N908" i="9" s="1"/>
  <c r="M907" i="9"/>
  <c r="L907" i="9"/>
  <c r="K907" i="9"/>
  <c r="I907" i="9"/>
  <c r="J907" i="9" s="1"/>
  <c r="O907" i="9" s="1"/>
  <c r="M906" i="9"/>
  <c r="L906" i="9"/>
  <c r="K906" i="9"/>
  <c r="I906" i="9"/>
  <c r="M905" i="9"/>
  <c r="L905" i="9"/>
  <c r="K905" i="9"/>
  <c r="I905" i="9"/>
  <c r="J905" i="9" s="1"/>
  <c r="O905" i="9" s="1"/>
  <c r="M904" i="9"/>
  <c r="L904" i="9"/>
  <c r="K904" i="9"/>
  <c r="I904" i="9"/>
  <c r="J904" i="9" s="1"/>
  <c r="O904" i="9" s="1"/>
  <c r="M903" i="9"/>
  <c r="L903" i="9"/>
  <c r="K903" i="9"/>
  <c r="I903" i="9"/>
  <c r="N903" i="9" s="1"/>
  <c r="M902" i="9"/>
  <c r="L902" i="9"/>
  <c r="K902" i="9"/>
  <c r="I902" i="9"/>
  <c r="M901" i="9"/>
  <c r="L901" i="9"/>
  <c r="K901" i="9"/>
  <c r="J901" i="9"/>
  <c r="O901" i="9" s="1"/>
  <c r="I901" i="9"/>
  <c r="N901" i="9" s="1"/>
  <c r="M900" i="9"/>
  <c r="L900" i="9"/>
  <c r="K900" i="9"/>
  <c r="I900" i="9"/>
  <c r="N900" i="9" s="1"/>
  <c r="M899" i="9"/>
  <c r="L899" i="9"/>
  <c r="K899" i="9"/>
  <c r="I899" i="9"/>
  <c r="M898" i="9"/>
  <c r="L898" i="9"/>
  <c r="K898" i="9"/>
  <c r="I898" i="9"/>
  <c r="M897" i="9"/>
  <c r="L897" i="9"/>
  <c r="K897" i="9"/>
  <c r="J897" i="9"/>
  <c r="O897" i="9" s="1"/>
  <c r="I897" i="9"/>
  <c r="N897" i="9" s="1"/>
  <c r="M896" i="9"/>
  <c r="L896" i="9"/>
  <c r="K896" i="9"/>
  <c r="I896" i="9"/>
  <c r="J896" i="9" s="1"/>
  <c r="O896" i="9" s="1"/>
  <c r="M895" i="9"/>
  <c r="L895" i="9"/>
  <c r="K895" i="9"/>
  <c r="I895" i="9"/>
  <c r="N895" i="9" s="1"/>
  <c r="M894" i="9"/>
  <c r="L894" i="9"/>
  <c r="K894" i="9"/>
  <c r="I894" i="9"/>
  <c r="M893" i="9"/>
  <c r="L893" i="9"/>
  <c r="K893" i="9"/>
  <c r="J893" i="9"/>
  <c r="O893" i="9" s="1"/>
  <c r="I893" i="9"/>
  <c r="N893" i="9" s="1"/>
  <c r="M892" i="9"/>
  <c r="L892" i="9"/>
  <c r="K892" i="9"/>
  <c r="I892" i="9"/>
  <c r="N892" i="9" s="1"/>
  <c r="M891" i="9"/>
  <c r="L891" i="9"/>
  <c r="K891" i="9"/>
  <c r="I891" i="9"/>
  <c r="M890" i="9"/>
  <c r="L890" i="9"/>
  <c r="K890" i="9"/>
  <c r="I890" i="9"/>
  <c r="M889" i="9"/>
  <c r="L889" i="9"/>
  <c r="K889" i="9"/>
  <c r="J889" i="9"/>
  <c r="O889" i="9" s="1"/>
  <c r="I889" i="9"/>
  <c r="N889" i="9" s="1"/>
  <c r="M888" i="9"/>
  <c r="L888" i="9"/>
  <c r="K888" i="9"/>
  <c r="I888" i="9"/>
  <c r="J888" i="9" s="1"/>
  <c r="O888" i="9" s="1"/>
  <c r="M887" i="9"/>
  <c r="L887" i="9"/>
  <c r="K887" i="9"/>
  <c r="I887" i="9"/>
  <c r="N887" i="9" s="1"/>
  <c r="M886" i="9"/>
  <c r="L886" i="9"/>
  <c r="K886" i="9"/>
  <c r="I886" i="9"/>
  <c r="M885" i="9"/>
  <c r="L885" i="9"/>
  <c r="K885" i="9"/>
  <c r="J885" i="9"/>
  <c r="O885" i="9" s="1"/>
  <c r="I885" i="9"/>
  <c r="N885" i="9" s="1"/>
  <c r="M884" i="9"/>
  <c r="L884" i="9"/>
  <c r="K884" i="9"/>
  <c r="I884" i="9"/>
  <c r="N884" i="9" s="1"/>
  <c r="M883" i="9"/>
  <c r="L883" i="9"/>
  <c r="K883" i="9"/>
  <c r="I883" i="9"/>
  <c r="M882" i="9"/>
  <c r="L882" i="9"/>
  <c r="K882" i="9"/>
  <c r="I882" i="9"/>
  <c r="M881" i="9"/>
  <c r="L881" i="9"/>
  <c r="K881" i="9"/>
  <c r="I881" i="9"/>
  <c r="J881" i="9" s="1"/>
  <c r="O881" i="9" s="1"/>
  <c r="M880" i="9"/>
  <c r="L880" i="9"/>
  <c r="K880" i="9"/>
  <c r="I880" i="9"/>
  <c r="J880" i="9" s="1"/>
  <c r="O880" i="9" s="1"/>
  <c r="M879" i="9"/>
  <c r="L879" i="9"/>
  <c r="K879" i="9"/>
  <c r="I879" i="9"/>
  <c r="N879" i="9" s="1"/>
  <c r="M878" i="9"/>
  <c r="L878" i="9"/>
  <c r="K878" i="9"/>
  <c r="I878" i="9"/>
  <c r="M877" i="9"/>
  <c r="L877" i="9"/>
  <c r="K877" i="9"/>
  <c r="J877" i="9"/>
  <c r="O877" i="9" s="1"/>
  <c r="I877" i="9"/>
  <c r="N877" i="9" s="1"/>
  <c r="M876" i="9"/>
  <c r="L876" i="9"/>
  <c r="K876" i="9"/>
  <c r="I876" i="9"/>
  <c r="N876" i="9" s="1"/>
  <c r="M875" i="9"/>
  <c r="L875" i="9"/>
  <c r="K875" i="9"/>
  <c r="I875" i="9"/>
  <c r="M874" i="9"/>
  <c r="L874" i="9"/>
  <c r="K874" i="9"/>
  <c r="I874" i="9"/>
  <c r="M873" i="9"/>
  <c r="L873" i="9"/>
  <c r="K873" i="9"/>
  <c r="I873" i="9"/>
  <c r="J873" i="9" s="1"/>
  <c r="O873" i="9" s="1"/>
  <c r="M872" i="9"/>
  <c r="L872" i="9"/>
  <c r="K872" i="9"/>
  <c r="I872" i="9"/>
  <c r="J872" i="9" s="1"/>
  <c r="O872" i="9" s="1"/>
  <c r="M871" i="9"/>
  <c r="L871" i="9"/>
  <c r="K871" i="9"/>
  <c r="I871" i="9"/>
  <c r="N871" i="9" s="1"/>
  <c r="M870" i="9"/>
  <c r="L870" i="9"/>
  <c r="K870" i="9"/>
  <c r="I870" i="9"/>
  <c r="M869" i="9"/>
  <c r="L869" i="9"/>
  <c r="K869" i="9"/>
  <c r="J869" i="9"/>
  <c r="O869" i="9" s="1"/>
  <c r="I869" i="9"/>
  <c r="N869" i="9" s="1"/>
  <c r="M868" i="9"/>
  <c r="L868" i="9"/>
  <c r="K868" i="9"/>
  <c r="I868" i="9"/>
  <c r="N868" i="9" s="1"/>
  <c r="M867" i="9"/>
  <c r="L867" i="9"/>
  <c r="K867" i="9"/>
  <c r="I867" i="9"/>
  <c r="M866" i="9"/>
  <c r="L866" i="9"/>
  <c r="K866" i="9"/>
  <c r="I866" i="9"/>
  <c r="M865" i="9"/>
  <c r="L865" i="9"/>
  <c r="K865" i="9"/>
  <c r="J865" i="9"/>
  <c r="O865" i="9" s="1"/>
  <c r="I865" i="9"/>
  <c r="N865" i="9" s="1"/>
  <c r="M864" i="9"/>
  <c r="L864" i="9"/>
  <c r="K864" i="9"/>
  <c r="I864" i="9"/>
  <c r="J864" i="9" s="1"/>
  <c r="O864" i="9" s="1"/>
  <c r="M863" i="9"/>
  <c r="L863" i="9"/>
  <c r="K863" i="9"/>
  <c r="I863" i="9"/>
  <c r="N863" i="9" s="1"/>
  <c r="M862" i="9"/>
  <c r="L862" i="9"/>
  <c r="K862" i="9"/>
  <c r="I862" i="9"/>
  <c r="M861" i="9"/>
  <c r="L861" i="9"/>
  <c r="K861" i="9"/>
  <c r="J861" i="9"/>
  <c r="O861" i="9" s="1"/>
  <c r="I861" i="9"/>
  <c r="N861" i="9" s="1"/>
  <c r="M860" i="9"/>
  <c r="L860" i="9"/>
  <c r="K860" i="9"/>
  <c r="I860" i="9"/>
  <c r="N860" i="9" s="1"/>
  <c r="M859" i="9"/>
  <c r="L859" i="9"/>
  <c r="K859" i="9"/>
  <c r="I859" i="9"/>
  <c r="M858" i="9"/>
  <c r="L858" i="9"/>
  <c r="K858" i="9"/>
  <c r="I858" i="9"/>
  <c r="M857" i="9"/>
  <c r="L857" i="9"/>
  <c r="K857" i="9"/>
  <c r="J857" i="9"/>
  <c r="O857" i="9" s="1"/>
  <c r="I857" i="9"/>
  <c r="N857" i="9" s="1"/>
  <c r="M856" i="9"/>
  <c r="L856" i="9"/>
  <c r="K856" i="9"/>
  <c r="I856" i="9"/>
  <c r="J856" i="9" s="1"/>
  <c r="O856" i="9" s="1"/>
  <c r="M855" i="9"/>
  <c r="L855" i="9"/>
  <c r="K855" i="9"/>
  <c r="I855" i="9"/>
  <c r="N855" i="9" s="1"/>
  <c r="M851" i="9"/>
  <c r="L851" i="9"/>
  <c r="K851" i="9"/>
  <c r="I851" i="9"/>
  <c r="N849" i="9"/>
  <c r="M849" i="9"/>
  <c r="L849" i="9"/>
  <c r="K849" i="9"/>
  <c r="J849" i="9"/>
  <c r="O849" i="9" s="1"/>
  <c r="I849" i="9"/>
  <c r="M848" i="9"/>
  <c r="L848" i="9"/>
  <c r="K848" i="9"/>
  <c r="I848" i="9"/>
  <c r="N848" i="9" s="1"/>
  <c r="M847" i="9"/>
  <c r="L847" i="9"/>
  <c r="K847" i="9"/>
  <c r="I847" i="9"/>
  <c r="M846" i="9"/>
  <c r="L846" i="9"/>
  <c r="K846" i="9"/>
  <c r="I846" i="9"/>
  <c r="M845" i="9"/>
  <c r="L845" i="9"/>
  <c r="K845" i="9"/>
  <c r="J845" i="9"/>
  <c r="O845" i="9" s="1"/>
  <c r="I845" i="9"/>
  <c r="N845" i="9" s="1"/>
  <c r="M844" i="9"/>
  <c r="L844" i="9"/>
  <c r="K844" i="9"/>
  <c r="I844" i="9"/>
  <c r="J844" i="9" s="1"/>
  <c r="O844" i="9" s="1"/>
  <c r="M843" i="9"/>
  <c r="L843" i="9"/>
  <c r="K843" i="9"/>
  <c r="I843" i="9"/>
  <c r="N843" i="9" s="1"/>
  <c r="M842" i="9"/>
  <c r="L842" i="9"/>
  <c r="K842" i="9"/>
  <c r="I842" i="9"/>
  <c r="M841" i="9"/>
  <c r="L841" i="9"/>
  <c r="K841" i="9"/>
  <c r="J841" i="9"/>
  <c r="O841" i="9" s="1"/>
  <c r="I841" i="9"/>
  <c r="N841" i="9" s="1"/>
  <c r="M840" i="9"/>
  <c r="L840" i="9"/>
  <c r="K840" i="9"/>
  <c r="I840" i="9"/>
  <c r="N840" i="9" s="1"/>
  <c r="M839" i="9"/>
  <c r="L839" i="9"/>
  <c r="K839" i="9"/>
  <c r="I839" i="9"/>
  <c r="M838" i="9"/>
  <c r="L838" i="9"/>
  <c r="K838" i="9"/>
  <c r="J838" i="9"/>
  <c r="O838" i="9" s="1"/>
  <c r="I838" i="9"/>
  <c r="N838" i="9" s="1"/>
  <c r="I837" i="9"/>
  <c r="J837" i="9" s="1"/>
  <c r="M836" i="9"/>
  <c r="L836" i="9"/>
  <c r="K836" i="9"/>
  <c r="I836" i="9"/>
  <c r="J836" i="9" s="1"/>
  <c r="O836" i="9" s="1"/>
  <c r="O835" i="9"/>
  <c r="M835" i="9"/>
  <c r="L835" i="9"/>
  <c r="K835" i="9"/>
  <c r="I835" i="9"/>
  <c r="J835" i="9" s="1"/>
  <c r="N834" i="9"/>
  <c r="M834" i="9"/>
  <c r="L834" i="9"/>
  <c r="K834" i="9"/>
  <c r="I834" i="9"/>
  <c r="J834" i="9" s="1"/>
  <c r="O834" i="9" s="1"/>
  <c r="M833" i="9"/>
  <c r="L833" i="9"/>
  <c r="K833" i="9"/>
  <c r="I833" i="9"/>
  <c r="J833" i="9" s="1"/>
  <c r="O833" i="9" s="1"/>
  <c r="M832" i="9"/>
  <c r="L832" i="9"/>
  <c r="K832" i="9"/>
  <c r="I832" i="9"/>
  <c r="N832" i="9" s="1"/>
  <c r="M831" i="9"/>
  <c r="L831" i="9"/>
  <c r="K831" i="9"/>
  <c r="I831" i="9"/>
  <c r="N830" i="9"/>
  <c r="M830" i="9"/>
  <c r="L830" i="9"/>
  <c r="K830" i="9"/>
  <c r="I830" i="9"/>
  <c r="J830" i="9" s="1"/>
  <c r="O830" i="9" s="1"/>
  <c r="M829" i="9"/>
  <c r="L829" i="9"/>
  <c r="K829" i="9"/>
  <c r="I829" i="9"/>
  <c r="N829" i="9" s="1"/>
  <c r="M828" i="9"/>
  <c r="L828" i="9"/>
  <c r="K828" i="9"/>
  <c r="I828" i="9"/>
  <c r="M827" i="9"/>
  <c r="L827" i="9"/>
  <c r="K827" i="9"/>
  <c r="I827" i="9"/>
  <c r="N827" i="9" s="1"/>
  <c r="M826" i="9"/>
  <c r="L826" i="9"/>
  <c r="K826" i="9"/>
  <c r="I826" i="9"/>
  <c r="J826" i="9" s="1"/>
  <c r="O826" i="9" s="1"/>
  <c r="M825" i="9"/>
  <c r="L825" i="9"/>
  <c r="K825" i="9"/>
  <c r="I825" i="9"/>
  <c r="J825" i="9" s="1"/>
  <c r="O825" i="9" s="1"/>
  <c r="M824" i="9"/>
  <c r="L824" i="9"/>
  <c r="K824" i="9"/>
  <c r="J824" i="9"/>
  <c r="O824" i="9" s="1"/>
  <c r="I824" i="9"/>
  <c r="N824" i="9" s="1"/>
  <c r="M823" i="9"/>
  <c r="L823" i="9"/>
  <c r="K823" i="9"/>
  <c r="I823" i="9"/>
  <c r="N822" i="9"/>
  <c r="M822" i="9"/>
  <c r="L822" i="9"/>
  <c r="K822" i="9"/>
  <c r="I822" i="9"/>
  <c r="J822" i="9" s="1"/>
  <c r="O822" i="9" s="1"/>
  <c r="M821" i="9"/>
  <c r="L821" i="9"/>
  <c r="K821" i="9"/>
  <c r="I821" i="9"/>
  <c r="N821" i="9" s="1"/>
  <c r="M820" i="9"/>
  <c r="L820" i="9"/>
  <c r="K820" i="9"/>
  <c r="I820" i="9"/>
  <c r="M819" i="9"/>
  <c r="L819" i="9"/>
  <c r="K819" i="9"/>
  <c r="I819" i="9"/>
  <c r="N819" i="9" s="1"/>
  <c r="M818" i="9"/>
  <c r="L818" i="9"/>
  <c r="K818" i="9"/>
  <c r="I818" i="9"/>
  <c r="J818" i="9" s="1"/>
  <c r="O818" i="9" s="1"/>
  <c r="M817" i="9"/>
  <c r="L817" i="9"/>
  <c r="K817" i="9"/>
  <c r="I817" i="9"/>
  <c r="M816" i="9"/>
  <c r="L816" i="9"/>
  <c r="K816" i="9"/>
  <c r="I816" i="9"/>
  <c r="N816" i="9" s="1"/>
  <c r="M815" i="9"/>
  <c r="L815" i="9"/>
  <c r="K815" i="9"/>
  <c r="I815" i="9"/>
  <c r="N814" i="9"/>
  <c r="M814" i="9"/>
  <c r="L814" i="9"/>
  <c r="K814" i="9"/>
  <c r="I814" i="9"/>
  <c r="J814" i="9" s="1"/>
  <c r="O814" i="9" s="1"/>
  <c r="M813" i="9"/>
  <c r="L813" i="9"/>
  <c r="K813" i="9"/>
  <c r="I813" i="9"/>
  <c r="M812" i="9"/>
  <c r="L812" i="9"/>
  <c r="K812" i="9"/>
  <c r="I812" i="9"/>
  <c r="M811" i="9"/>
  <c r="L811" i="9"/>
  <c r="K811" i="9"/>
  <c r="I811" i="9"/>
  <c r="N811" i="9" s="1"/>
  <c r="M810" i="9"/>
  <c r="L810" i="9"/>
  <c r="K810" i="9"/>
  <c r="J810" i="9"/>
  <c r="O810" i="9" s="1"/>
  <c r="I810" i="9"/>
  <c r="N810" i="9" s="1"/>
  <c r="M809" i="9"/>
  <c r="L809" i="9"/>
  <c r="K809" i="9"/>
  <c r="I809" i="9"/>
  <c r="M808" i="9"/>
  <c r="L808" i="9"/>
  <c r="K808" i="9"/>
  <c r="I808" i="9"/>
  <c r="N808" i="9" s="1"/>
  <c r="M807" i="9"/>
  <c r="L807" i="9"/>
  <c r="K807" i="9"/>
  <c r="I807" i="9"/>
  <c r="N806" i="9"/>
  <c r="M806" i="9"/>
  <c r="L806" i="9"/>
  <c r="K806" i="9"/>
  <c r="I806" i="9"/>
  <c r="J806" i="9" s="1"/>
  <c r="O806" i="9" s="1"/>
  <c r="M805" i="9"/>
  <c r="L805" i="9"/>
  <c r="K805" i="9"/>
  <c r="I805" i="9"/>
  <c r="M804" i="9"/>
  <c r="L804" i="9"/>
  <c r="K804" i="9"/>
  <c r="I804" i="9"/>
  <c r="M803" i="9"/>
  <c r="L803" i="9"/>
  <c r="K803" i="9"/>
  <c r="I803" i="9"/>
  <c r="N803" i="9" s="1"/>
  <c r="M802" i="9"/>
  <c r="L802" i="9"/>
  <c r="K802" i="9"/>
  <c r="I802" i="9"/>
  <c r="M801" i="9"/>
  <c r="L801" i="9"/>
  <c r="K801" i="9"/>
  <c r="I801" i="9"/>
  <c r="N801" i="9" s="1"/>
  <c r="M800" i="9"/>
  <c r="L800" i="9"/>
  <c r="K800" i="9"/>
  <c r="I800" i="9"/>
  <c r="N800" i="9" s="1"/>
  <c r="M799" i="9"/>
  <c r="L799" i="9"/>
  <c r="K799" i="9"/>
  <c r="I799" i="9"/>
  <c r="M798" i="9"/>
  <c r="L798" i="9"/>
  <c r="K798" i="9"/>
  <c r="J798" i="9"/>
  <c r="O798" i="9" s="1"/>
  <c r="I798" i="9"/>
  <c r="N798" i="9" s="1"/>
  <c r="N797" i="9"/>
  <c r="M797" i="9"/>
  <c r="L797" i="9"/>
  <c r="K797" i="9"/>
  <c r="I797" i="9"/>
  <c r="J797" i="9" s="1"/>
  <c r="O797" i="9" s="1"/>
  <c r="M796" i="9"/>
  <c r="L796" i="9"/>
  <c r="K796" i="9"/>
  <c r="I796" i="9"/>
  <c r="J796" i="9" s="1"/>
  <c r="O796" i="9" s="1"/>
  <c r="M795" i="9"/>
  <c r="L795" i="9"/>
  <c r="K795" i="9"/>
  <c r="I795" i="9"/>
  <c r="N795" i="9" s="1"/>
  <c r="M794" i="9"/>
  <c r="L794" i="9"/>
  <c r="K794" i="9"/>
  <c r="I794" i="9"/>
  <c r="M793" i="9"/>
  <c r="L793" i="9"/>
  <c r="K793" i="9"/>
  <c r="I793" i="9"/>
  <c r="N793" i="9" s="1"/>
  <c r="M792" i="9"/>
  <c r="L792" i="9"/>
  <c r="K792" i="9"/>
  <c r="I792" i="9"/>
  <c r="N792" i="9" s="1"/>
  <c r="M791" i="9"/>
  <c r="L791" i="9"/>
  <c r="K791" i="9"/>
  <c r="I791" i="9"/>
  <c r="M790" i="9"/>
  <c r="L790" i="9"/>
  <c r="K790" i="9"/>
  <c r="J790" i="9"/>
  <c r="O790" i="9" s="1"/>
  <c r="I790" i="9"/>
  <c r="N790" i="9" s="1"/>
  <c r="N789" i="9"/>
  <c r="M789" i="9"/>
  <c r="L789" i="9"/>
  <c r="K789" i="9"/>
  <c r="I789" i="9"/>
  <c r="J789" i="9" s="1"/>
  <c r="O789" i="9" s="1"/>
  <c r="N788" i="9"/>
  <c r="M788" i="9"/>
  <c r="L788" i="9"/>
  <c r="K788" i="9"/>
  <c r="I788" i="9"/>
  <c r="J788" i="9" s="1"/>
  <c r="O788" i="9" s="1"/>
  <c r="M787" i="9"/>
  <c r="L787" i="9"/>
  <c r="K787" i="9"/>
  <c r="I787" i="9"/>
  <c r="N786" i="9"/>
  <c r="M786" i="9"/>
  <c r="L786" i="9"/>
  <c r="K786" i="9"/>
  <c r="J786" i="9"/>
  <c r="O786" i="9" s="1"/>
  <c r="I786" i="9"/>
  <c r="M785" i="9"/>
  <c r="L785" i="9"/>
  <c r="K785" i="9"/>
  <c r="J785" i="9"/>
  <c r="O785" i="9" s="1"/>
  <c r="I785" i="9"/>
  <c r="N785" i="9" s="1"/>
  <c r="M784" i="9"/>
  <c r="L784" i="9"/>
  <c r="K784" i="9"/>
  <c r="I784" i="9"/>
  <c r="M783" i="9"/>
  <c r="L783" i="9"/>
  <c r="K783" i="9"/>
  <c r="I783" i="9"/>
  <c r="M782" i="9"/>
  <c r="L782" i="9"/>
  <c r="K782" i="9"/>
  <c r="J782" i="9"/>
  <c r="O782" i="9" s="1"/>
  <c r="I782" i="9"/>
  <c r="N782" i="9" s="1"/>
  <c r="O781" i="9"/>
  <c r="M781" i="9"/>
  <c r="L781" i="9"/>
  <c r="K781" i="9"/>
  <c r="I781" i="9"/>
  <c r="J781" i="9" s="1"/>
  <c r="M780" i="9"/>
  <c r="L780" i="9"/>
  <c r="K780" i="9"/>
  <c r="I780" i="9"/>
  <c r="J780" i="9" s="1"/>
  <c r="O780" i="9" s="1"/>
  <c r="M779" i="9"/>
  <c r="L779" i="9"/>
  <c r="K779" i="9"/>
  <c r="J779" i="9"/>
  <c r="O779" i="9" s="1"/>
  <c r="I779" i="9"/>
  <c r="N779" i="9" s="1"/>
  <c r="M778" i="9"/>
  <c r="L778" i="9"/>
  <c r="K778" i="9"/>
  <c r="I778" i="9"/>
  <c r="N778" i="9" s="1"/>
  <c r="M774" i="9"/>
  <c r="L774" i="9"/>
  <c r="K774" i="9"/>
  <c r="J774" i="9"/>
  <c r="O774" i="9" s="1"/>
  <c r="I774" i="9"/>
  <c r="N774" i="9" s="1"/>
  <c r="M772" i="9"/>
  <c r="L772" i="9"/>
  <c r="K772" i="9"/>
  <c r="I772" i="9"/>
  <c r="N771" i="9"/>
  <c r="M771" i="9"/>
  <c r="L771" i="9"/>
  <c r="K771" i="9"/>
  <c r="I771" i="9"/>
  <c r="J771" i="9" s="1"/>
  <c r="O771" i="9" s="1"/>
  <c r="N770" i="9"/>
  <c r="M770" i="9"/>
  <c r="L770" i="9"/>
  <c r="K770" i="9"/>
  <c r="I770" i="9"/>
  <c r="J770" i="9" s="1"/>
  <c r="O770" i="9" s="1"/>
  <c r="M769" i="9"/>
  <c r="L769" i="9"/>
  <c r="K769" i="9"/>
  <c r="I769" i="9"/>
  <c r="M768" i="9"/>
  <c r="L768" i="9"/>
  <c r="K768" i="9"/>
  <c r="I768" i="9"/>
  <c r="J768" i="9" s="1"/>
  <c r="O768" i="9" s="1"/>
  <c r="M767" i="9"/>
  <c r="L767" i="9"/>
  <c r="K767" i="9"/>
  <c r="I767" i="9"/>
  <c r="N767" i="9" s="1"/>
  <c r="M766" i="9"/>
  <c r="L766" i="9"/>
  <c r="K766" i="9"/>
  <c r="I766" i="9"/>
  <c r="M765" i="9"/>
  <c r="L765" i="9"/>
  <c r="K765" i="9"/>
  <c r="I765" i="9"/>
  <c r="M764" i="9"/>
  <c r="L764" i="9"/>
  <c r="K764" i="9"/>
  <c r="I764" i="9"/>
  <c r="M763" i="9"/>
  <c r="L763" i="9"/>
  <c r="K763" i="9"/>
  <c r="I763" i="9"/>
  <c r="J763" i="9" s="1"/>
  <c r="O763" i="9" s="1"/>
  <c r="N762" i="9"/>
  <c r="M762" i="9"/>
  <c r="L762" i="9"/>
  <c r="K762" i="9"/>
  <c r="I762" i="9"/>
  <c r="J762" i="9" s="1"/>
  <c r="O762" i="9" s="1"/>
  <c r="M761" i="9"/>
  <c r="L761" i="9"/>
  <c r="K761" i="9"/>
  <c r="I761" i="9"/>
  <c r="J761" i="9" s="1"/>
  <c r="O761" i="9" s="1"/>
  <c r="I760" i="9"/>
  <c r="J760" i="9" s="1"/>
  <c r="M759" i="9"/>
  <c r="L759" i="9"/>
  <c r="K759" i="9"/>
  <c r="I759" i="9"/>
  <c r="N758" i="9"/>
  <c r="M758" i="9"/>
  <c r="L758" i="9"/>
  <c r="K758" i="9"/>
  <c r="I758" i="9"/>
  <c r="J758" i="9" s="1"/>
  <c r="O758" i="9" s="1"/>
  <c r="N757" i="9"/>
  <c r="M757" i="9"/>
  <c r="L757" i="9"/>
  <c r="K757" i="9"/>
  <c r="I757" i="9"/>
  <c r="J757" i="9" s="1"/>
  <c r="O757" i="9" s="1"/>
  <c r="M756" i="9"/>
  <c r="L756" i="9"/>
  <c r="K756" i="9"/>
  <c r="J756" i="9"/>
  <c r="O756" i="9" s="1"/>
  <c r="I756" i="9"/>
  <c r="N756" i="9" s="1"/>
  <c r="M755" i="9"/>
  <c r="L755" i="9"/>
  <c r="K755" i="9"/>
  <c r="I755" i="9"/>
  <c r="N755" i="9" s="1"/>
  <c r="M754" i="9"/>
  <c r="L754" i="9"/>
  <c r="K754" i="9"/>
  <c r="I754" i="9"/>
  <c r="M753" i="9"/>
  <c r="L753" i="9"/>
  <c r="K753" i="9"/>
  <c r="I753" i="9"/>
  <c r="N753" i="9" s="1"/>
  <c r="N752" i="9"/>
  <c r="M752" i="9"/>
  <c r="L752" i="9"/>
  <c r="K752" i="9"/>
  <c r="I752" i="9"/>
  <c r="J752" i="9" s="1"/>
  <c r="O752" i="9" s="1"/>
  <c r="M751" i="9"/>
  <c r="L751" i="9"/>
  <c r="K751" i="9"/>
  <c r="I751" i="9"/>
  <c r="M750" i="9"/>
  <c r="L750" i="9"/>
  <c r="K750" i="9"/>
  <c r="I750" i="9"/>
  <c r="M749" i="9"/>
  <c r="L749" i="9"/>
  <c r="K749" i="9"/>
  <c r="I749" i="9"/>
  <c r="J749" i="9" s="1"/>
  <c r="O749" i="9" s="1"/>
  <c r="M748" i="9"/>
  <c r="L748" i="9"/>
  <c r="K748" i="9"/>
  <c r="J748" i="9"/>
  <c r="O748" i="9" s="1"/>
  <c r="I748" i="9"/>
  <c r="N748" i="9" s="1"/>
  <c r="M747" i="9"/>
  <c r="L747" i="9"/>
  <c r="K747" i="9"/>
  <c r="I747" i="9"/>
  <c r="M746" i="9"/>
  <c r="L746" i="9"/>
  <c r="K746" i="9"/>
  <c r="I746" i="9"/>
  <c r="M745" i="9"/>
  <c r="L745" i="9"/>
  <c r="K745" i="9"/>
  <c r="J745" i="9"/>
  <c r="O745" i="9" s="1"/>
  <c r="I745" i="9"/>
  <c r="N745" i="9" s="1"/>
  <c r="N744" i="9"/>
  <c r="M744" i="9"/>
  <c r="L744" i="9"/>
  <c r="K744" i="9"/>
  <c r="I744" i="9"/>
  <c r="J744" i="9" s="1"/>
  <c r="O744" i="9" s="1"/>
  <c r="M743" i="9"/>
  <c r="L743" i="9"/>
  <c r="K743" i="9"/>
  <c r="I743" i="9"/>
  <c r="J743" i="9" s="1"/>
  <c r="O743" i="9" s="1"/>
  <c r="M742" i="9"/>
  <c r="L742" i="9"/>
  <c r="K742" i="9"/>
  <c r="I742" i="9"/>
  <c r="M741" i="9"/>
  <c r="L741" i="9"/>
  <c r="K741" i="9"/>
  <c r="I741" i="9"/>
  <c r="J741" i="9" s="1"/>
  <c r="O741" i="9" s="1"/>
  <c r="M740" i="9"/>
  <c r="L740" i="9"/>
  <c r="K740" i="9"/>
  <c r="I740" i="9"/>
  <c r="N740" i="9" s="1"/>
  <c r="M739" i="9"/>
  <c r="L739" i="9"/>
  <c r="K739" i="9"/>
  <c r="I739" i="9"/>
  <c r="M738" i="9"/>
  <c r="L738" i="9"/>
  <c r="K738" i="9"/>
  <c r="J738" i="9"/>
  <c r="O738" i="9" s="1"/>
  <c r="I738" i="9"/>
  <c r="N738" i="9" s="1"/>
  <c r="M737" i="9"/>
  <c r="L737" i="9"/>
  <c r="K737" i="9"/>
  <c r="I737" i="9"/>
  <c r="N737" i="9" s="1"/>
  <c r="M736" i="9"/>
  <c r="L736" i="9"/>
  <c r="K736" i="9"/>
  <c r="I736" i="9"/>
  <c r="J736" i="9" s="1"/>
  <c r="O736" i="9" s="1"/>
  <c r="M735" i="9"/>
  <c r="L735" i="9"/>
  <c r="K735" i="9"/>
  <c r="I735" i="9"/>
  <c r="J735" i="9" s="1"/>
  <c r="O735" i="9" s="1"/>
  <c r="M734" i="9"/>
  <c r="L734" i="9"/>
  <c r="K734" i="9"/>
  <c r="I734" i="9"/>
  <c r="M733" i="9"/>
  <c r="L733" i="9"/>
  <c r="K733" i="9"/>
  <c r="I733" i="9"/>
  <c r="J733" i="9" s="1"/>
  <c r="O733" i="9" s="1"/>
  <c r="N732" i="9"/>
  <c r="M732" i="9"/>
  <c r="L732" i="9"/>
  <c r="K732" i="9"/>
  <c r="J732" i="9"/>
  <c r="O732" i="9" s="1"/>
  <c r="I732" i="9"/>
  <c r="M731" i="9"/>
  <c r="L731" i="9"/>
  <c r="K731" i="9"/>
  <c r="I731" i="9"/>
  <c r="M730" i="9"/>
  <c r="L730" i="9"/>
  <c r="K730" i="9"/>
  <c r="I730" i="9"/>
  <c r="N730" i="9" s="1"/>
  <c r="M729" i="9"/>
  <c r="L729" i="9"/>
  <c r="K729" i="9"/>
  <c r="I729" i="9"/>
  <c r="N729" i="9" s="1"/>
  <c r="M728" i="9"/>
  <c r="L728" i="9"/>
  <c r="K728" i="9"/>
  <c r="I728" i="9"/>
  <c r="J728" i="9" s="1"/>
  <c r="O728" i="9" s="1"/>
  <c r="N727" i="9"/>
  <c r="M727" i="9"/>
  <c r="L727" i="9"/>
  <c r="K727" i="9"/>
  <c r="J727" i="9"/>
  <c r="O727" i="9" s="1"/>
  <c r="I727" i="9"/>
  <c r="M726" i="9"/>
  <c r="L726" i="9"/>
  <c r="K726" i="9"/>
  <c r="I726" i="9"/>
  <c r="N725" i="9"/>
  <c r="M725" i="9"/>
  <c r="L725" i="9"/>
  <c r="K725" i="9"/>
  <c r="I725" i="9"/>
  <c r="J725" i="9" s="1"/>
  <c r="O725" i="9" s="1"/>
  <c r="M724" i="9"/>
  <c r="L724" i="9"/>
  <c r="K724" i="9"/>
  <c r="I724" i="9"/>
  <c r="M723" i="9"/>
  <c r="L723" i="9"/>
  <c r="K723" i="9"/>
  <c r="I723" i="9"/>
  <c r="J723" i="9" s="1"/>
  <c r="O723" i="9" s="1"/>
  <c r="M722" i="9"/>
  <c r="L722" i="9"/>
  <c r="K722" i="9"/>
  <c r="I722" i="9"/>
  <c r="N722" i="9" s="1"/>
  <c r="M721" i="9"/>
  <c r="L721" i="9"/>
  <c r="K721" i="9"/>
  <c r="I721" i="9"/>
  <c r="M720" i="9"/>
  <c r="L720" i="9"/>
  <c r="K720" i="9"/>
  <c r="I720" i="9"/>
  <c r="M719" i="9"/>
  <c r="L719" i="9"/>
  <c r="K719" i="9"/>
  <c r="J719" i="9"/>
  <c r="O719" i="9" s="1"/>
  <c r="I719" i="9"/>
  <c r="N719" i="9" s="1"/>
  <c r="M718" i="9"/>
  <c r="L718" i="9"/>
  <c r="K718" i="9"/>
  <c r="I718" i="9"/>
  <c r="N717" i="9"/>
  <c r="M717" i="9"/>
  <c r="L717" i="9"/>
  <c r="K717" i="9"/>
  <c r="I717" i="9"/>
  <c r="J717" i="9" s="1"/>
  <c r="O717" i="9" s="1"/>
  <c r="M716" i="9"/>
  <c r="L716" i="9"/>
  <c r="K716" i="9"/>
  <c r="J716" i="9"/>
  <c r="O716" i="9" s="1"/>
  <c r="I716" i="9"/>
  <c r="N716" i="9" s="1"/>
  <c r="N715" i="9"/>
  <c r="M715" i="9"/>
  <c r="L715" i="9"/>
  <c r="K715" i="9"/>
  <c r="I715" i="9"/>
  <c r="J715" i="9" s="1"/>
  <c r="O715" i="9" s="1"/>
  <c r="M714" i="9"/>
  <c r="L714" i="9"/>
  <c r="K714" i="9"/>
  <c r="I714" i="9"/>
  <c r="N714" i="9" s="1"/>
  <c r="M713" i="9"/>
  <c r="L713" i="9"/>
  <c r="K713" i="9"/>
  <c r="J713" i="9"/>
  <c r="O713" i="9" s="1"/>
  <c r="I713" i="9"/>
  <c r="N713" i="9" s="1"/>
  <c r="M712" i="9"/>
  <c r="L712" i="9"/>
  <c r="K712" i="9"/>
  <c r="I712" i="9"/>
  <c r="M711" i="9"/>
  <c r="L711" i="9"/>
  <c r="K711" i="9"/>
  <c r="I711" i="9"/>
  <c r="J711" i="9" s="1"/>
  <c r="O711" i="9" s="1"/>
  <c r="M710" i="9"/>
  <c r="L710" i="9"/>
  <c r="K710" i="9"/>
  <c r="I710" i="9"/>
  <c r="M709" i="9"/>
  <c r="L709" i="9"/>
  <c r="K709" i="9"/>
  <c r="I709" i="9"/>
  <c r="J709" i="9" s="1"/>
  <c r="O709" i="9" s="1"/>
  <c r="O708" i="9"/>
  <c r="M708" i="9"/>
  <c r="L708" i="9"/>
  <c r="K708" i="9"/>
  <c r="J708" i="9"/>
  <c r="I708" i="9"/>
  <c r="N708" i="9" s="1"/>
  <c r="M707" i="9"/>
  <c r="L707" i="9"/>
  <c r="K707" i="9"/>
  <c r="I707" i="9"/>
  <c r="M706" i="9"/>
  <c r="L706" i="9"/>
  <c r="K706" i="9"/>
  <c r="I706" i="9"/>
  <c r="M705" i="9"/>
  <c r="L705" i="9"/>
  <c r="K705" i="9"/>
  <c r="I705" i="9"/>
  <c r="N705" i="9" s="1"/>
  <c r="M704" i="9"/>
  <c r="L704" i="9"/>
  <c r="K704" i="9"/>
  <c r="I704" i="9"/>
  <c r="N703" i="9"/>
  <c r="M703" i="9"/>
  <c r="L703" i="9"/>
  <c r="K703" i="9"/>
  <c r="I703" i="9"/>
  <c r="J703" i="9" s="1"/>
  <c r="O703" i="9" s="1"/>
  <c r="N702" i="9"/>
  <c r="M702" i="9"/>
  <c r="L702" i="9"/>
  <c r="K702" i="9"/>
  <c r="I702" i="9"/>
  <c r="J702" i="9" s="1"/>
  <c r="O702" i="9" s="1"/>
  <c r="M701" i="9"/>
  <c r="L701" i="9"/>
  <c r="K701" i="9"/>
  <c r="I701" i="9"/>
  <c r="J701" i="9" s="1"/>
  <c r="O701" i="9" s="1"/>
  <c r="M697" i="9"/>
  <c r="L697" i="9"/>
  <c r="K697" i="9"/>
  <c r="I697" i="9"/>
  <c r="N697" i="9" s="1"/>
  <c r="M695" i="9"/>
  <c r="L695" i="9"/>
  <c r="K695" i="9"/>
  <c r="I695" i="9"/>
  <c r="J695" i="9" s="1"/>
  <c r="O695" i="9" s="1"/>
  <c r="M694" i="9"/>
  <c r="L694" i="9"/>
  <c r="K694" i="9"/>
  <c r="J694" i="9"/>
  <c r="O694" i="9" s="1"/>
  <c r="I694" i="9"/>
  <c r="N694" i="9" s="1"/>
  <c r="M693" i="9"/>
  <c r="L693" i="9"/>
  <c r="K693" i="9"/>
  <c r="I693" i="9"/>
  <c r="M692" i="9"/>
  <c r="L692" i="9"/>
  <c r="K692" i="9"/>
  <c r="I692" i="9"/>
  <c r="N691" i="9"/>
  <c r="M691" i="9"/>
  <c r="L691" i="9"/>
  <c r="K691" i="9"/>
  <c r="I691" i="9"/>
  <c r="J691" i="9" s="1"/>
  <c r="O691" i="9" s="1"/>
  <c r="M690" i="9"/>
  <c r="L690" i="9"/>
  <c r="K690" i="9"/>
  <c r="I690" i="9"/>
  <c r="N690" i="9" s="1"/>
  <c r="M689" i="9"/>
  <c r="L689" i="9"/>
  <c r="K689" i="9"/>
  <c r="I689" i="9"/>
  <c r="M688" i="9"/>
  <c r="L688" i="9"/>
  <c r="K688" i="9"/>
  <c r="J688" i="9"/>
  <c r="O688" i="9" s="1"/>
  <c r="I688" i="9"/>
  <c r="N688" i="9" s="1"/>
  <c r="M687" i="9"/>
  <c r="L687" i="9"/>
  <c r="K687" i="9"/>
  <c r="I687" i="9"/>
  <c r="M686" i="9"/>
  <c r="L686" i="9"/>
  <c r="K686" i="9"/>
  <c r="I686" i="9"/>
  <c r="N686" i="9" s="1"/>
  <c r="M685" i="9"/>
  <c r="L685" i="9"/>
  <c r="K685" i="9"/>
  <c r="I685" i="9"/>
  <c r="J685" i="9" s="1"/>
  <c r="O685" i="9" s="1"/>
  <c r="M684" i="9"/>
  <c r="L684" i="9"/>
  <c r="K684" i="9"/>
  <c r="I684" i="9"/>
  <c r="I683" i="9"/>
  <c r="J683" i="9" s="1"/>
  <c r="M682" i="9"/>
  <c r="L682" i="9"/>
  <c r="K682" i="9"/>
  <c r="I682" i="9"/>
  <c r="M681" i="9"/>
  <c r="L681" i="9"/>
  <c r="K681" i="9"/>
  <c r="J681" i="9"/>
  <c r="O681" i="9" s="1"/>
  <c r="I681" i="9"/>
  <c r="N681" i="9" s="1"/>
  <c r="M680" i="9"/>
  <c r="L680" i="9"/>
  <c r="K680" i="9"/>
  <c r="I680" i="9"/>
  <c r="M679" i="9"/>
  <c r="L679" i="9"/>
  <c r="K679" i="9"/>
  <c r="I679" i="9"/>
  <c r="M678" i="9"/>
  <c r="L678" i="9"/>
  <c r="K678" i="9"/>
  <c r="J678" i="9"/>
  <c r="O678" i="9" s="1"/>
  <c r="I678" i="9"/>
  <c r="N678" i="9" s="1"/>
  <c r="M677" i="9"/>
  <c r="L677" i="9"/>
  <c r="K677" i="9"/>
  <c r="I677" i="9"/>
  <c r="J677" i="9" s="1"/>
  <c r="O677" i="9" s="1"/>
  <c r="N676" i="9"/>
  <c r="M676" i="9"/>
  <c r="L676" i="9"/>
  <c r="K676" i="9"/>
  <c r="I676" i="9"/>
  <c r="J676" i="9" s="1"/>
  <c r="O676" i="9" s="1"/>
  <c r="M675" i="9"/>
  <c r="L675" i="9"/>
  <c r="K675" i="9"/>
  <c r="I675" i="9"/>
  <c r="N675" i="9" s="1"/>
  <c r="M674" i="9"/>
  <c r="L674" i="9"/>
  <c r="K674" i="9"/>
  <c r="I674" i="9"/>
  <c r="J674" i="9" s="1"/>
  <c r="O674" i="9" s="1"/>
  <c r="M673" i="9"/>
  <c r="L673" i="9"/>
  <c r="K673" i="9"/>
  <c r="I673" i="9"/>
  <c r="N673" i="9" s="1"/>
  <c r="M672" i="9"/>
  <c r="L672" i="9"/>
  <c r="K672" i="9"/>
  <c r="J672" i="9"/>
  <c r="O672" i="9" s="1"/>
  <c r="I672" i="9"/>
  <c r="N672" i="9" s="1"/>
  <c r="M671" i="9"/>
  <c r="L671" i="9"/>
  <c r="K671" i="9"/>
  <c r="I671" i="9"/>
  <c r="N670" i="9"/>
  <c r="M670" i="9"/>
  <c r="L670" i="9"/>
  <c r="K670" i="9"/>
  <c r="I670" i="9"/>
  <c r="J670" i="9" s="1"/>
  <c r="O670" i="9" s="1"/>
  <c r="O669" i="9"/>
  <c r="M669" i="9"/>
  <c r="L669" i="9"/>
  <c r="K669" i="9"/>
  <c r="I669" i="9"/>
  <c r="J669" i="9" s="1"/>
  <c r="M668" i="9"/>
  <c r="L668" i="9"/>
  <c r="K668" i="9"/>
  <c r="I668" i="9"/>
  <c r="M667" i="9"/>
  <c r="L667" i="9"/>
  <c r="K667" i="9"/>
  <c r="I667" i="9"/>
  <c r="M666" i="9"/>
  <c r="L666" i="9"/>
  <c r="K666" i="9"/>
  <c r="I666" i="9"/>
  <c r="J666" i="9" s="1"/>
  <c r="O666" i="9" s="1"/>
  <c r="M665" i="9"/>
  <c r="L665" i="9"/>
  <c r="K665" i="9"/>
  <c r="I665" i="9"/>
  <c r="M664" i="9"/>
  <c r="L664" i="9"/>
  <c r="K664" i="9"/>
  <c r="I664" i="9"/>
  <c r="M663" i="9"/>
  <c r="L663" i="9"/>
  <c r="K663" i="9"/>
  <c r="I663" i="9"/>
  <c r="J663" i="9" s="1"/>
  <c r="O663" i="9" s="1"/>
  <c r="M662" i="9"/>
  <c r="L662" i="9"/>
  <c r="K662" i="9"/>
  <c r="J662" i="9"/>
  <c r="O662" i="9" s="1"/>
  <c r="I662" i="9"/>
  <c r="N662" i="9" s="1"/>
  <c r="M661" i="9"/>
  <c r="L661" i="9"/>
  <c r="K661" i="9"/>
  <c r="I661" i="9"/>
  <c r="J661" i="9" s="1"/>
  <c r="O661" i="9" s="1"/>
  <c r="N660" i="9"/>
  <c r="M660" i="9"/>
  <c r="L660" i="9"/>
  <c r="K660" i="9"/>
  <c r="I660" i="9"/>
  <c r="J660" i="9" s="1"/>
  <c r="O660" i="9" s="1"/>
  <c r="M659" i="9"/>
  <c r="L659" i="9"/>
  <c r="K659" i="9"/>
  <c r="J659" i="9"/>
  <c r="O659" i="9" s="1"/>
  <c r="I659" i="9"/>
  <c r="N659" i="9" s="1"/>
  <c r="M658" i="9"/>
  <c r="L658" i="9"/>
  <c r="K658" i="9"/>
  <c r="I658" i="9"/>
  <c r="M657" i="9"/>
  <c r="L657" i="9"/>
  <c r="K657" i="9"/>
  <c r="J657" i="9"/>
  <c r="O657" i="9" s="1"/>
  <c r="I657" i="9"/>
  <c r="N657" i="9" s="1"/>
  <c r="M656" i="9"/>
  <c r="L656" i="9"/>
  <c r="K656" i="9"/>
  <c r="I656" i="9"/>
  <c r="M655" i="9"/>
  <c r="L655" i="9"/>
  <c r="K655" i="9"/>
  <c r="I655" i="9"/>
  <c r="N654" i="9"/>
  <c r="M654" i="9"/>
  <c r="L654" i="9"/>
  <c r="K654" i="9"/>
  <c r="I654" i="9"/>
  <c r="J654" i="9" s="1"/>
  <c r="O654" i="9" s="1"/>
  <c r="M653" i="9"/>
  <c r="L653" i="9"/>
  <c r="K653" i="9"/>
  <c r="I653" i="9"/>
  <c r="M652" i="9"/>
  <c r="L652" i="9"/>
  <c r="K652" i="9"/>
  <c r="I652" i="9"/>
  <c r="M651" i="9"/>
  <c r="L651" i="9"/>
  <c r="K651" i="9"/>
  <c r="I651" i="9"/>
  <c r="N651" i="9" s="1"/>
  <c r="M650" i="9"/>
  <c r="L650" i="9"/>
  <c r="K650" i="9"/>
  <c r="I650" i="9"/>
  <c r="M649" i="9"/>
  <c r="L649" i="9"/>
  <c r="K649" i="9"/>
  <c r="J649" i="9"/>
  <c r="O649" i="9" s="1"/>
  <c r="I649" i="9"/>
  <c r="N649" i="9" s="1"/>
  <c r="M648" i="9"/>
  <c r="L648" i="9"/>
  <c r="K648" i="9"/>
  <c r="J648" i="9"/>
  <c r="O648" i="9" s="1"/>
  <c r="I648" i="9"/>
  <c r="N648" i="9" s="1"/>
  <c r="M647" i="9"/>
  <c r="L647" i="9"/>
  <c r="K647" i="9"/>
  <c r="I647" i="9"/>
  <c r="O646" i="9"/>
  <c r="M646" i="9"/>
  <c r="L646" i="9"/>
  <c r="K646" i="9"/>
  <c r="J646" i="9"/>
  <c r="I646" i="9"/>
  <c r="N646" i="9" s="1"/>
  <c r="N645" i="9"/>
  <c r="M645" i="9"/>
  <c r="L645" i="9"/>
  <c r="K645" i="9"/>
  <c r="I645" i="9"/>
  <c r="J645" i="9" s="1"/>
  <c r="O645" i="9" s="1"/>
  <c r="M644" i="9"/>
  <c r="L644" i="9"/>
  <c r="K644" i="9"/>
  <c r="I644" i="9"/>
  <c r="M643" i="9"/>
  <c r="L643" i="9"/>
  <c r="K643" i="9"/>
  <c r="I643" i="9"/>
  <c r="N643" i="9" s="1"/>
  <c r="N642" i="9"/>
  <c r="M642" i="9"/>
  <c r="L642" i="9"/>
  <c r="K642" i="9"/>
  <c r="I642" i="9"/>
  <c r="J642" i="9" s="1"/>
  <c r="O642" i="9" s="1"/>
  <c r="M641" i="9"/>
  <c r="L641" i="9"/>
  <c r="K641" i="9"/>
  <c r="J641" i="9"/>
  <c r="O641" i="9" s="1"/>
  <c r="I641" i="9"/>
  <c r="N641" i="9" s="1"/>
  <c r="M640" i="9"/>
  <c r="L640" i="9"/>
  <c r="K640" i="9"/>
  <c r="I640" i="9"/>
  <c r="N640" i="9" s="1"/>
  <c r="M639" i="9"/>
  <c r="L639" i="9"/>
  <c r="K639" i="9"/>
  <c r="I639" i="9"/>
  <c r="J639" i="9" s="1"/>
  <c r="O639" i="9" s="1"/>
  <c r="M638" i="9"/>
  <c r="L638" i="9"/>
  <c r="K638" i="9"/>
  <c r="I638" i="9"/>
  <c r="M637" i="9"/>
  <c r="L637" i="9"/>
  <c r="K637" i="9"/>
  <c r="I637" i="9"/>
  <c r="J637" i="9" s="1"/>
  <c r="O637" i="9" s="1"/>
  <c r="N636" i="9"/>
  <c r="M636" i="9"/>
  <c r="L636" i="9"/>
  <c r="K636" i="9"/>
  <c r="I636" i="9"/>
  <c r="J636" i="9" s="1"/>
  <c r="O636" i="9" s="1"/>
  <c r="M635" i="9"/>
  <c r="L635" i="9"/>
  <c r="K635" i="9"/>
  <c r="J635" i="9"/>
  <c r="O635" i="9" s="1"/>
  <c r="I635" i="9"/>
  <c r="N635" i="9" s="1"/>
  <c r="M634" i="9"/>
  <c r="L634" i="9"/>
  <c r="K634" i="9"/>
  <c r="I634" i="9"/>
  <c r="M633" i="9"/>
  <c r="L633" i="9"/>
  <c r="K633" i="9"/>
  <c r="I633" i="9"/>
  <c r="N633" i="9" s="1"/>
  <c r="M632" i="9"/>
  <c r="L632" i="9"/>
  <c r="K632" i="9"/>
  <c r="J632" i="9"/>
  <c r="O632" i="9" s="1"/>
  <c r="I632" i="9"/>
  <c r="N632" i="9" s="1"/>
  <c r="M631" i="9"/>
  <c r="L631" i="9"/>
  <c r="K631" i="9"/>
  <c r="I631" i="9"/>
  <c r="M630" i="9"/>
  <c r="L630" i="9"/>
  <c r="K630" i="9"/>
  <c r="I630" i="9"/>
  <c r="J630" i="9" s="1"/>
  <c r="O630" i="9" s="1"/>
  <c r="M629" i="9"/>
  <c r="L629" i="9"/>
  <c r="K629" i="9"/>
  <c r="I629" i="9"/>
  <c r="J629" i="9" s="1"/>
  <c r="O629" i="9" s="1"/>
  <c r="M628" i="9"/>
  <c r="L628" i="9"/>
  <c r="K628" i="9"/>
  <c r="I628" i="9"/>
  <c r="M627" i="9"/>
  <c r="L627" i="9"/>
  <c r="K627" i="9"/>
  <c r="I627" i="9"/>
  <c r="N627" i="9" s="1"/>
  <c r="M626" i="9"/>
  <c r="L626" i="9"/>
  <c r="K626" i="9"/>
  <c r="I626" i="9"/>
  <c r="M625" i="9"/>
  <c r="L625" i="9"/>
  <c r="K625" i="9"/>
  <c r="J625" i="9"/>
  <c r="O625" i="9" s="1"/>
  <c r="I625" i="9"/>
  <c r="N625" i="9" s="1"/>
  <c r="M624" i="9"/>
  <c r="L624" i="9"/>
  <c r="K624" i="9"/>
  <c r="I624" i="9"/>
  <c r="N624" i="9" s="1"/>
  <c r="M620" i="9"/>
  <c r="L620" i="9"/>
  <c r="K620" i="9"/>
  <c r="I620" i="9"/>
  <c r="M618" i="9"/>
  <c r="L618" i="9"/>
  <c r="K618" i="9"/>
  <c r="I618" i="9"/>
  <c r="N618" i="9" s="1"/>
  <c r="O617" i="9"/>
  <c r="M617" i="9"/>
  <c r="L617" i="9"/>
  <c r="K617" i="9"/>
  <c r="I617" i="9"/>
  <c r="J617" i="9" s="1"/>
  <c r="M616" i="9"/>
  <c r="L616" i="9"/>
  <c r="K616" i="9"/>
  <c r="J616" i="9"/>
  <c r="O616" i="9" s="1"/>
  <c r="I616" i="9"/>
  <c r="N616" i="9" s="1"/>
  <c r="M615" i="9"/>
  <c r="L615" i="9"/>
  <c r="K615" i="9"/>
  <c r="I615" i="9"/>
  <c r="M614" i="9"/>
  <c r="L614" i="9"/>
  <c r="K614" i="9"/>
  <c r="I614" i="9"/>
  <c r="J614" i="9" s="1"/>
  <c r="O614" i="9" s="1"/>
  <c r="M613" i="9"/>
  <c r="L613" i="9"/>
  <c r="K613" i="9"/>
  <c r="I613" i="9"/>
  <c r="M612" i="9"/>
  <c r="L612" i="9"/>
  <c r="K612" i="9"/>
  <c r="I612" i="9"/>
  <c r="M611" i="9"/>
  <c r="L611" i="9"/>
  <c r="K611" i="9"/>
  <c r="I611" i="9"/>
  <c r="J611" i="9" s="1"/>
  <c r="O611" i="9" s="1"/>
  <c r="M610" i="9"/>
  <c r="L610" i="9"/>
  <c r="K610" i="9"/>
  <c r="J610" i="9"/>
  <c r="O610" i="9" s="1"/>
  <c r="I610" i="9"/>
  <c r="N610" i="9" s="1"/>
  <c r="O609" i="9"/>
  <c r="M609" i="9"/>
  <c r="L609" i="9"/>
  <c r="K609" i="9"/>
  <c r="I609" i="9"/>
  <c r="J609" i="9" s="1"/>
  <c r="M608" i="9"/>
  <c r="L608" i="9"/>
  <c r="K608" i="9"/>
  <c r="J608" i="9"/>
  <c r="O608" i="9" s="1"/>
  <c r="I608" i="9"/>
  <c r="N608" i="9" s="1"/>
  <c r="M607" i="9"/>
  <c r="L607" i="9"/>
  <c r="K607" i="9"/>
  <c r="I607" i="9"/>
  <c r="I606" i="9"/>
  <c r="J606" i="9" s="1"/>
  <c r="M605" i="9"/>
  <c r="L605" i="9"/>
  <c r="K605" i="9"/>
  <c r="J605" i="9"/>
  <c r="O605" i="9" s="1"/>
  <c r="I605" i="9"/>
  <c r="N605" i="9" s="1"/>
  <c r="M604" i="9"/>
  <c r="L604" i="9"/>
  <c r="K604" i="9"/>
  <c r="I604" i="9"/>
  <c r="N604" i="9" s="1"/>
  <c r="M603" i="9"/>
  <c r="L603" i="9"/>
  <c r="K603" i="9"/>
  <c r="I603" i="9"/>
  <c r="J603" i="9" s="1"/>
  <c r="O603" i="9" s="1"/>
  <c r="M602" i="9"/>
  <c r="L602" i="9"/>
  <c r="K602" i="9"/>
  <c r="I602" i="9"/>
  <c r="N602" i="9" s="1"/>
  <c r="M601" i="9"/>
  <c r="L601" i="9"/>
  <c r="K601" i="9"/>
  <c r="J601" i="9"/>
  <c r="O601" i="9" s="1"/>
  <c r="I601" i="9"/>
  <c r="N601" i="9" s="1"/>
  <c r="M600" i="9"/>
  <c r="L600" i="9"/>
  <c r="K600" i="9"/>
  <c r="I600" i="9"/>
  <c r="J600" i="9" s="1"/>
  <c r="O600" i="9" s="1"/>
  <c r="N599" i="9"/>
  <c r="M599" i="9"/>
  <c r="L599" i="9"/>
  <c r="K599" i="9"/>
  <c r="I599" i="9"/>
  <c r="J599" i="9" s="1"/>
  <c r="O599" i="9" s="1"/>
  <c r="O598" i="9"/>
  <c r="M598" i="9"/>
  <c r="L598" i="9"/>
  <c r="K598" i="9"/>
  <c r="I598" i="9"/>
  <c r="J598" i="9" s="1"/>
  <c r="M597" i="9"/>
  <c r="L597" i="9"/>
  <c r="K597" i="9"/>
  <c r="J597" i="9"/>
  <c r="O597" i="9" s="1"/>
  <c r="I597" i="9"/>
  <c r="N597" i="9" s="1"/>
  <c r="M596" i="9"/>
  <c r="L596" i="9"/>
  <c r="K596" i="9"/>
  <c r="I596" i="9"/>
  <c r="M595" i="9"/>
  <c r="L595" i="9"/>
  <c r="K595" i="9"/>
  <c r="I595" i="9"/>
  <c r="J595" i="9" s="1"/>
  <c r="O595" i="9" s="1"/>
  <c r="M594" i="9"/>
  <c r="L594" i="9"/>
  <c r="K594" i="9"/>
  <c r="I594" i="9"/>
  <c r="M593" i="9"/>
  <c r="L593" i="9"/>
  <c r="K593" i="9"/>
  <c r="I593" i="9"/>
  <c r="M592" i="9"/>
  <c r="L592" i="9"/>
  <c r="K592" i="9"/>
  <c r="I592" i="9"/>
  <c r="J592" i="9" s="1"/>
  <c r="O592" i="9" s="1"/>
  <c r="M591" i="9"/>
  <c r="L591" i="9"/>
  <c r="K591" i="9"/>
  <c r="J591" i="9"/>
  <c r="O591" i="9" s="1"/>
  <c r="I591" i="9"/>
  <c r="N591" i="9" s="1"/>
  <c r="O590" i="9"/>
  <c r="M590" i="9"/>
  <c r="L590" i="9"/>
  <c r="K590" i="9"/>
  <c r="I590" i="9"/>
  <c r="J590" i="9" s="1"/>
  <c r="M589" i="9"/>
  <c r="L589" i="9"/>
  <c r="K589" i="9"/>
  <c r="J589" i="9"/>
  <c r="O589" i="9" s="1"/>
  <c r="I589" i="9"/>
  <c r="N589" i="9" s="1"/>
  <c r="M588" i="9"/>
  <c r="L588" i="9"/>
  <c r="K588" i="9"/>
  <c r="I588" i="9"/>
  <c r="N587" i="9"/>
  <c r="M587" i="9"/>
  <c r="L587" i="9"/>
  <c r="K587" i="9"/>
  <c r="I587" i="9"/>
  <c r="J587" i="9" s="1"/>
  <c r="O587" i="9" s="1"/>
  <c r="M586" i="9"/>
  <c r="L586" i="9"/>
  <c r="K586" i="9"/>
  <c r="J586" i="9"/>
  <c r="O586" i="9" s="1"/>
  <c r="I586" i="9"/>
  <c r="N586" i="9" s="1"/>
  <c r="M585" i="9"/>
  <c r="L585" i="9"/>
  <c r="K585" i="9"/>
  <c r="I585" i="9"/>
  <c r="M584" i="9"/>
  <c r="L584" i="9"/>
  <c r="K584" i="9"/>
  <c r="I584" i="9"/>
  <c r="J584" i="9" s="1"/>
  <c r="O584" i="9" s="1"/>
  <c r="N583" i="9"/>
  <c r="M583" i="9"/>
  <c r="L583" i="9"/>
  <c r="K583" i="9"/>
  <c r="J583" i="9"/>
  <c r="O583" i="9" s="1"/>
  <c r="I583" i="9"/>
  <c r="M582" i="9"/>
  <c r="L582" i="9"/>
  <c r="K582" i="9"/>
  <c r="I582" i="9"/>
  <c r="J582" i="9" s="1"/>
  <c r="O582" i="9" s="1"/>
  <c r="N581" i="9"/>
  <c r="M581" i="9"/>
  <c r="L581" i="9"/>
  <c r="K581" i="9"/>
  <c r="I581" i="9"/>
  <c r="J581" i="9" s="1"/>
  <c r="O581" i="9" s="1"/>
  <c r="O580" i="9"/>
  <c r="M580" i="9"/>
  <c r="L580" i="9"/>
  <c r="K580" i="9"/>
  <c r="J580" i="9"/>
  <c r="I580" i="9"/>
  <c r="N580" i="9" s="1"/>
  <c r="M579" i="9"/>
  <c r="L579" i="9"/>
  <c r="K579" i="9"/>
  <c r="I579" i="9"/>
  <c r="M578" i="9"/>
  <c r="L578" i="9"/>
  <c r="K578" i="9"/>
  <c r="J578" i="9"/>
  <c r="O578" i="9" s="1"/>
  <c r="I578" i="9"/>
  <c r="N578" i="9" s="1"/>
  <c r="M577" i="9"/>
  <c r="L577" i="9"/>
  <c r="K577" i="9"/>
  <c r="I577" i="9"/>
  <c r="N577" i="9" s="1"/>
  <c r="M576" i="9"/>
  <c r="L576" i="9"/>
  <c r="K576" i="9"/>
  <c r="I576" i="9"/>
  <c r="M575" i="9"/>
  <c r="L575" i="9"/>
  <c r="K575" i="9"/>
  <c r="I575" i="9"/>
  <c r="J575" i="9" s="1"/>
  <c r="O575" i="9" s="1"/>
  <c r="N574" i="9"/>
  <c r="M574" i="9"/>
  <c r="L574" i="9"/>
  <c r="K574" i="9"/>
  <c r="I574" i="9"/>
  <c r="J574" i="9" s="1"/>
  <c r="O574" i="9" s="1"/>
  <c r="M573" i="9"/>
  <c r="L573" i="9"/>
  <c r="K573" i="9"/>
  <c r="I573" i="9"/>
  <c r="M572" i="9"/>
  <c r="L572" i="9"/>
  <c r="K572" i="9"/>
  <c r="I572" i="9"/>
  <c r="N572" i="9" s="1"/>
  <c r="M571" i="9"/>
  <c r="L571" i="9"/>
  <c r="K571" i="9"/>
  <c r="I571" i="9"/>
  <c r="M570" i="9"/>
  <c r="L570" i="9"/>
  <c r="K570" i="9"/>
  <c r="I570" i="9"/>
  <c r="M569" i="9"/>
  <c r="L569" i="9"/>
  <c r="K569" i="9"/>
  <c r="J569" i="9"/>
  <c r="O569" i="9" s="1"/>
  <c r="I569" i="9"/>
  <c r="N569" i="9" s="1"/>
  <c r="M568" i="9"/>
  <c r="L568" i="9"/>
  <c r="K568" i="9"/>
  <c r="I568" i="9"/>
  <c r="M567" i="9"/>
  <c r="L567" i="9"/>
  <c r="K567" i="9"/>
  <c r="I567" i="9"/>
  <c r="N566" i="9"/>
  <c r="M566" i="9"/>
  <c r="L566" i="9"/>
  <c r="K566" i="9"/>
  <c r="I566" i="9"/>
  <c r="J566" i="9" s="1"/>
  <c r="O566" i="9" s="1"/>
  <c r="M565" i="9"/>
  <c r="L565" i="9"/>
  <c r="K565" i="9"/>
  <c r="I565" i="9"/>
  <c r="J565" i="9" s="1"/>
  <c r="O565" i="9" s="1"/>
  <c r="M564" i="9"/>
  <c r="L564" i="9"/>
  <c r="K564" i="9"/>
  <c r="J564" i="9"/>
  <c r="O564" i="9" s="1"/>
  <c r="I564" i="9"/>
  <c r="N564" i="9" s="1"/>
  <c r="N563" i="9"/>
  <c r="M563" i="9"/>
  <c r="L563" i="9"/>
  <c r="K563" i="9"/>
  <c r="I563" i="9"/>
  <c r="J563" i="9" s="1"/>
  <c r="O563" i="9" s="1"/>
  <c r="M562" i="9"/>
  <c r="L562" i="9"/>
  <c r="K562" i="9"/>
  <c r="J562" i="9"/>
  <c r="O562" i="9" s="1"/>
  <c r="I562" i="9"/>
  <c r="N562" i="9" s="1"/>
  <c r="M561" i="9"/>
  <c r="L561" i="9"/>
  <c r="K561" i="9"/>
  <c r="I561" i="9"/>
  <c r="M560" i="9"/>
  <c r="L560" i="9"/>
  <c r="K560" i="9"/>
  <c r="I560" i="9"/>
  <c r="J560" i="9" s="1"/>
  <c r="O560" i="9" s="1"/>
  <c r="M559" i="9"/>
  <c r="L559" i="9"/>
  <c r="K559" i="9"/>
  <c r="I559" i="9"/>
  <c r="J559" i="9" s="1"/>
  <c r="O559" i="9" s="1"/>
  <c r="M558" i="9"/>
  <c r="L558" i="9"/>
  <c r="K558" i="9"/>
  <c r="I558" i="9"/>
  <c r="J558" i="9" s="1"/>
  <c r="O558" i="9" s="1"/>
  <c r="N557" i="9"/>
  <c r="M557" i="9"/>
  <c r="L557" i="9"/>
  <c r="K557" i="9"/>
  <c r="J557" i="9"/>
  <c r="O557" i="9" s="1"/>
  <c r="I557" i="9"/>
  <c r="M556" i="9"/>
  <c r="L556" i="9"/>
  <c r="K556" i="9"/>
  <c r="I556" i="9"/>
  <c r="N556" i="9" s="1"/>
  <c r="M555" i="9"/>
  <c r="L555" i="9"/>
  <c r="K555" i="9"/>
  <c r="I555" i="9"/>
  <c r="M554" i="9"/>
  <c r="L554" i="9"/>
  <c r="K554" i="9"/>
  <c r="J554" i="9"/>
  <c r="O554" i="9" s="1"/>
  <c r="I554" i="9"/>
  <c r="N554" i="9" s="1"/>
  <c r="M553" i="9"/>
  <c r="L553" i="9"/>
  <c r="K553" i="9"/>
  <c r="I553" i="9"/>
  <c r="N553" i="9" s="1"/>
  <c r="M552" i="9"/>
  <c r="L552" i="9"/>
  <c r="K552" i="9"/>
  <c r="I552" i="9"/>
  <c r="M551" i="9"/>
  <c r="L551" i="9"/>
  <c r="K551" i="9"/>
  <c r="I551" i="9"/>
  <c r="M550" i="9"/>
  <c r="L550" i="9"/>
  <c r="K550" i="9"/>
  <c r="I550" i="9"/>
  <c r="M549" i="9"/>
  <c r="L549" i="9"/>
  <c r="K549" i="9"/>
  <c r="I549" i="9"/>
  <c r="M548" i="9"/>
  <c r="L548" i="9"/>
  <c r="K548" i="9"/>
  <c r="I548" i="9"/>
  <c r="M547" i="9"/>
  <c r="L547" i="9"/>
  <c r="K547" i="9"/>
  <c r="I547" i="9"/>
  <c r="M543" i="9"/>
  <c r="L543" i="9"/>
  <c r="K543" i="9"/>
  <c r="J543" i="9"/>
  <c r="O543" i="9" s="1"/>
  <c r="I543" i="9"/>
  <c r="N543" i="9" s="1"/>
  <c r="M541" i="9"/>
  <c r="L541" i="9"/>
  <c r="K541" i="9"/>
  <c r="I541" i="9"/>
  <c r="N541" i="9" s="1"/>
  <c r="M540" i="9"/>
  <c r="L540" i="9"/>
  <c r="K540" i="9"/>
  <c r="I540" i="9"/>
  <c r="M539" i="9"/>
  <c r="L539" i="9"/>
  <c r="K539" i="9"/>
  <c r="J539" i="9"/>
  <c r="O539" i="9" s="1"/>
  <c r="I539" i="9"/>
  <c r="N539" i="9" s="1"/>
  <c r="O538" i="9"/>
  <c r="M538" i="9"/>
  <c r="L538" i="9"/>
  <c r="K538" i="9"/>
  <c r="I538" i="9"/>
  <c r="J538" i="9" s="1"/>
  <c r="N537" i="9"/>
  <c r="M537" i="9"/>
  <c r="L537" i="9"/>
  <c r="K537" i="9"/>
  <c r="I537" i="9"/>
  <c r="J537" i="9" s="1"/>
  <c r="O537" i="9" s="1"/>
  <c r="M536" i="9"/>
  <c r="L536" i="9"/>
  <c r="K536" i="9"/>
  <c r="J536" i="9"/>
  <c r="O536" i="9" s="1"/>
  <c r="I536" i="9"/>
  <c r="N536" i="9" s="1"/>
  <c r="M535" i="9"/>
  <c r="L535" i="9"/>
  <c r="K535" i="9"/>
  <c r="I535" i="9"/>
  <c r="M534" i="9"/>
  <c r="L534" i="9"/>
  <c r="K534" i="9"/>
  <c r="J534" i="9"/>
  <c r="O534" i="9" s="1"/>
  <c r="I534" i="9"/>
  <c r="N534" i="9" s="1"/>
  <c r="M533" i="9"/>
  <c r="L533" i="9"/>
  <c r="K533" i="9"/>
  <c r="I533" i="9"/>
  <c r="M532" i="9"/>
  <c r="L532" i="9"/>
  <c r="K532" i="9"/>
  <c r="I532" i="9"/>
  <c r="M531" i="9"/>
  <c r="L531" i="9"/>
  <c r="K531" i="9"/>
  <c r="J531" i="9"/>
  <c r="O531" i="9" s="1"/>
  <c r="I531" i="9"/>
  <c r="N531" i="9" s="1"/>
  <c r="M530" i="9"/>
  <c r="L530" i="9"/>
  <c r="K530" i="9"/>
  <c r="I530" i="9"/>
  <c r="I529" i="9"/>
  <c r="J529" i="9" s="1"/>
  <c r="M528" i="9"/>
  <c r="L528" i="9"/>
  <c r="K528" i="9"/>
  <c r="J528" i="9"/>
  <c r="O528" i="9" s="1"/>
  <c r="I528" i="9"/>
  <c r="N528" i="9" s="1"/>
  <c r="M527" i="9"/>
  <c r="L527" i="9"/>
  <c r="K527" i="9"/>
  <c r="I527" i="9"/>
  <c r="M526" i="9"/>
  <c r="L526" i="9"/>
  <c r="K526" i="9"/>
  <c r="J526" i="9"/>
  <c r="O526" i="9" s="1"/>
  <c r="I526" i="9"/>
  <c r="N526" i="9" s="1"/>
  <c r="M525" i="9"/>
  <c r="L525" i="9"/>
  <c r="K525" i="9"/>
  <c r="J525" i="9"/>
  <c r="O525" i="9" s="1"/>
  <c r="I525" i="9"/>
  <c r="N525" i="9" s="1"/>
  <c r="M524" i="9"/>
  <c r="L524" i="9"/>
  <c r="K524" i="9"/>
  <c r="I524" i="9"/>
  <c r="M523" i="9"/>
  <c r="L523" i="9"/>
  <c r="K523" i="9"/>
  <c r="I523" i="9"/>
  <c r="M522" i="9"/>
  <c r="L522" i="9"/>
  <c r="K522" i="9"/>
  <c r="I522" i="9"/>
  <c r="J522" i="9" s="1"/>
  <c r="O522" i="9" s="1"/>
  <c r="N521" i="9"/>
  <c r="M521" i="9"/>
  <c r="L521" i="9"/>
  <c r="K521" i="9"/>
  <c r="I521" i="9"/>
  <c r="J521" i="9" s="1"/>
  <c r="O521" i="9" s="1"/>
  <c r="M520" i="9"/>
  <c r="L520" i="9"/>
  <c r="K520" i="9"/>
  <c r="I520" i="9"/>
  <c r="M519" i="9"/>
  <c r="L519" i="9"/>
  <c r="K519" i="9"/>
  <c r="I519" i="9"/>
  <c r="N518" i="9"/>
  <c r="M518" i="9"/>
  <c r="L518" i="9"/>
  <c r="K518" i="9"/>
  <c r="I518" i="9"/>
  <c r="J518" i="9" s="1"/>
  <c r="O518" i="9" s="1"/>
  <c r="M517" i="9"/>
  <c r="L517" i="9"/>
  <c r="K517" i="9"/>
  <c r="I517" i="9"/>
  <c r="M516" i="9"/>
  <c r="L516" i="9"/>
  <c r="K516" i="9"/>
  <c r="I516" i="9"/>
  <c r="J516" i="9" s="1"/>
  <c r="O516" i="9" s="1"/>
  <c r="M515" i="9"/>
  <c r="L515" i="9"/>
  <c r="K515" i="9"/>
  <c r="I515" i="9"/>
  <c r="N515" i="9" s="1"/>
  <c r="M514" i="9"/>
  <c r="L514" i="9"/>
  <c r="K514" i="9"/>
  <c r="I514" i="9"/>
  <c r="N514" i="9" s="1"/>
  <c r="M513" i="9"/>
  <c r="L513" i="9"/>
  <c r="K513" i="9"/>
  <c r="I513" i="9"/>
  <c r="N513" i="9" s="1"/>
  <c r="M512" i="9"/>
  <c r="L512" i="9"/>
  <c r="K512" i="9"/>
  <c r="I512" i="9"/>
  <c r="N512" i="9" s="1"/>
  <c r="N511" i="9"/>
  <c r="M511" i="9"/>
  <c r="L511" i="9"/>
  <c r="K511" i="9"/>
  <c r="I511" i="9"/>
  <c r="J511" i="9" s="1"/>
  <c r="O511" i="9" s="1"/>
  <c r="O510" i="9"/>
  <c r="N510" i="9"/>
  <c r="M510" i="9"/>
  <c r="L510" i="9"/>
  <c r="K510" i="9"/>
  <c r="J510" i="9"/>
  <c r="I510" i="9"/>
  <c r="N509" i="9"/>
  <c r="M509" i="9"/>
  <c r="L509" i="9"/>
  <c r="K509" i="9"/>
  <c r="I509" i="9"/>
  <c r="J509" i="9" s="1"/>
  <c r="O509" i="9" s="1"/>
  <c r="M508" i="9"/>
  <c r="L508" i="9"/>
  <c r="K508" i="9"/>
  <c r="I508" i="9"/>
  <c r="N508" i="9" s="1"/>
  <c r="M507" i="9"/>
  <c r="L507" i="9"/>
  <c r="K507" i="9"/>
  <c r="I507" i="9"/>
  <c r="M506" i="9"/>
  <c r="L506" i="9"/>
  <c r="K506" i="9"/>
  <c r="I506" i="9"/>
  <c r="M505" i="9"/>
  <c r="L505" i="9"/>
  <c r="K505" i="9"/>
  <c r="I505" i="9"/>
  <c r="J505" i="9" s="1"/>
  <c r="O505" i="9" s="1"/>
  <c r="N504" i="9"/>
  <c r="M504" i="9"/>
  <c r="L504" i="9"/>
  <c r="K504" i="9"/>
  <c r="I504" i="9"/>
  <c r="J504" i="9" s="1"/>
  <c r="O504" i="9" s="1"/>
  <c r="M503" i="9"/>
  <c r="L503" i="9"/>
  <c r="K503" i="9"/>
  <c r="I503" i="9"/>
  <c r="M502" i="9"/>
  <c r="L502" i="9"/>
  <c r="K502" i="9"/>
  <c r="I502" i="9"/>
  <c r="N501" i="9"/>
  <c r="M501" i="9"/>
  <c r="L501" i="9"/>
  <c r="K501" i="9"/>
  <c r="I501" i="9"/>
  <c r="J501" i="9" s="1"/>
  <c r="O501" i="9" s="1"/>
  <c r="N500" i="9"/>
  <c r="M500" i="9"/>
  <c r="L500" i="9"/>
  <c r="K500" i="9"/>
  <c r="I500" i="9"/>
  <c r="J500" i="9" s="1"/>
  <c r="O500" i="9" s="1"/>
  <c r="M499" i="9"/>
  <c r="L499" i="9"/>
  <c r="K499" i="9"/>
  <c r="I499" i="9"/>
  <c r="N499" i="9" s="1"/>
  <c r="M498" i="9"/>
  <c r="L498" i="9"/>
  <c r="K498" i="9"/>
  <c r="I498" i="9"/>
  <c r="N498" i="9" s="1"/>
  <c r="N497" i="9"/>
  <c r="M497" i="9"/>
  <c r="L497" i="9"/>
  <c r="K497" i="9"/>
  <c r="I497" i="9"/>
  <c r="J497" i="9" s="1"/>
  <c r="O497" i="9" s="1"/>
  <c r="M496" i="9"/>
  <c r="L496" i="9"/>
  <c r="K496" i="9"/>
  <c r="I496" i="9"/>
  <c r="N495" i="9"/>
  <c r="M495" i="9"/>
  <c r="L495" i="9"/>
  <c r="K495" i="9"/>
  <c r="I495" i="9"/>
  <c r="J495" i="9" s="1"/>
  <c r="O495" i="9" s="1"/>
  <c r="N494" i="9"/>
  <c r="M494" i="9"/>
  <c r="L494" i="9"/>
  <c r="K494" i="9"/>
  <c r="J494" i="9"/>
  <c r="O494" i="9" s="1"/>
  <c r="I494" i="9"/>
  <c r="M493" i="9"/>
  <c r="L493" i="9"/>
  <c r="K493" i="9"/>
  <c r="J493" i="9"/>
  <c r="O493" i="9" s="1"/>
  <c r="I493" i="9"/>
  <c r="N493" i="9" s="1"/>
  <c r="M492" i="9"/>
  <c r="L492" i="9"/>
  <c r="K492" i="9"/>
  <c r="I492" i="9"/>
  <c r="M491" i="9"/>
  <c r="L491" i="9"/>
  <c r="K491" i="9"/>
  <c r="J491" i="9"/>
  <c r="O491" i="9" s="1"/>
  <c r="I491" i="9"/>
  <c r="N491" i="9" s="1"/>
  <c r="M490" i="9"/>
  <c r="L490" i="9"/>
  <c r="K490" i="9"/>
  <c r="I490" i="9"/>
  <c r="M489" i="9"/>
  <c r="L489" i="9"/>
  <c r="K489" i="9"/>
  <c r="I489" i="9"/>
  <c r="N489" i="9" s="1"/>
  <c r="M488" i="9"/>
  <c r="L488" i="9"/>
  <c r="K488" i="9"/>
  <c r="I488" i="9"/>
  <c r="N488" i="9" s="1"/>
  <c r="M487" i="9"/>
  <c r="L487" i="9"/>
  <c r="K487" i="9"/>
  <c r="I487" i="9"/>
  <c r="N486" i="9"/>
  <c r="M486" i="9"/>
  <c r="L486" i="9"/>
  <c r="K486" i="9"/>
  <c r="J486" i="9"/>
  <c r="O486" i="9" s="1"/>
  <c r="I486" i="9"/>
  <c r="M485" i="9"/>
  <c r="L485" i="9"/>
  <c r="K485" i="9"/>
  <c r="I485" i="9"/>
  <c r="J485" i="9" s="1"/>
  <c r="O485" i="9" s="1"/>
  <c r="M484" i="9"/>
  <c r="L484" i="9"/>
  <c r="K484" i="9"/>
  <c r="I484" i="9"/>
  <c r="M483" i="9"/>
  <c r="L483" i="9"/>
  <c r="K483" i="9"/>
  <c r="I483" i="9"/>
  <c r="N483" i="9" s="1"/>
  <c r="O482" i="9"/>
  <c r="M482" i="9"/>
  <c r="L482" i="9"/>
  <c r="K482" i="9"/>
  <c r="J482" i="9"/>
  <c r="I482" i="9"/>
  <c r="N482" i="9" s="1"/>
  <c r="M481" i="9"/>
  <c r="L481" i="9"/>
  <c r="K481" i="9"/>
  <c r="I481" i="9"/>
  <c r="J481" i="9" s="1"/>
  <c r="O481" i="9" s="1"/>
  <c r="M480" i="9"/>
  <c r="L480" i="9"/>
  <c r="K480" i="9"/>
  <c r="I480" i="9"/>
  <c r="J480" i="9" s="1"/>
  <c r="O480" i="9" s="1"/>
  <c r="M479" i="9"/>
  <c r="L479" i="9"/>
  <c r="K479" i="9"/>
  <c r="I479" i="9"/>
  <c r="M478" i="9"/>
  <c r="L478" i="9"/>
  <c r="K478" i="9"/>
  <c r="I478" i="9"/>
  <c r="J478" i="9" s="1"/>
  <c r="O478" i="9" s="1"/>
  <c r="M477" i="9"/>
  <c r="L477" i="9"/>
  <c r="K477" i="9"/>
  <c r="I477" i="9"/>
  <c r="M476" i="9"/>
  <c r="L476" i="9"/>
  <c r="K476" i="9"/>
  <c r="I476" i="9"/>
  <c r="J476" i="9" s="1"/>
  <c r="O476" i="9" s="1"/>
  <c r="M475" i="9"/>
  <c r="L475" i="9"/>
  <c r="K475" i="9"/>
  <c r="I475" i="9"/>
  <c r="N475" i="9" s="1"/>
  <c r="M474" i="9"/>
  <c r="L474" i="9"/>
  <c r="K474" i="9"/>
  <c r="I474" i="9"/>
  <c r="N474" i="9" s="1"/>
  <c r="M473" i="9"/>
  <c r="L473" i="9"/>
  <c r="K473" i="9"/>
  <c r="I473" i="9"/>
  <c r="N473" i="9" s="1"/>
  <c r="N472" i="9"/>
  <c r="M472" i="9"/>
  <c r="L472" i="9"/>
  <c r="K472" i="9"/>
  <c r="I472" i="9"/>
  <c r="J472" i="9" s="1"/>
  <c r="O472" i="9" s="1"/>
  <c r="M471" i="9"/>
  <c r="L471" i="9"/>
  <c r="K471" i="9"/>
  <c r="I471" i="9"/>
  <c r="N470" i="9"/>
  <c r="M470" i="9"/>
  <c r="L470" i="9"/>
  <c r="K470" i="9"/>
  <c r="J470" i="9"/>
  <c r="O470" i="9" s="1"/>
  <c r="I470" i="9"/>
  <c r="N466" i="9"/>
  <c r="M466" i="9"/>
  <c r="L466" i="9"/>
  <c r="K466" i="9"/>
  <c r="I466" i="9"/>
  <c r="J466" i="9" s="1"/>
  <c r="O466" i="9" s="1"/>
  <c r="M464" i="9"/>
  <c r="L464" i="9"/>
  <c r="K464" i="9"/>
  <c r="I464" i="9"/>
  <c r="N464" i="9" s="1"/>
  <c r="M463" i="9"/>
  <c r="L463" i="9"/>
  <c r="K463" i="9"/>
  <c r="I463" i="9"/>
  <c r="N463" i="9" s="1"/>
  <c r="M462" i="9"/>
  <c r="L462" i="9"/>
  <c r="K462" i="9"/>
  <c r="I462" i="9"/>
  <c r="N462" i="9" s="1"/>
  <c r="N461" i="9"/>
  <c r="M461" i="9"/>
  <c r="L461" i="9"/>
  <c r="K461" i="9"/>
  <c r="J461" i="9"/>
  <c r="O461" i="9" s="1"/>
  <c r="I461" i="9"/>
  <c r="M460" i="9"/>
  <c r="L460" i="9"/>
  <c r="K460" i="9"/>
  <c r="I460" i="9"/>
  <c r="N460" i="9" s="1"/>
  <c r="M459" i="9"/>
  <c r="L459" i="9"/>
  <c r="K459" i="9"/>
  <c r="I459" i="9"/>
  <c r="M458" i="9"/>
  <c r="L458" i="9"/>
  <c r="K458" i="9"/>
  <c r="I458" i="9"/>
  <c r="N457" i="9"/>
  <c r="M457" i="9"/>
  <c r="L457" i="9"/>
  <c r="K457" i="9"/>
  <c r="I457" i="9"/>
  <c r="J457" i="9" s="1"/>
  <c r="O457" i="9" s="1"/>
  <c r="N456" i="9"/>
  <c r="M456" i="9"/>
  <c r="L456" i="9"/>
  <c r="K456" i="9"/>
  <c r="I456" i="9"/>
  <c r="J456" i="9" s="1"/>
  <c r="O456" i="9" s="1"/>
  <c r="M455" i="9"/>
  <c r="L455" i="9"/>
  <c r="K455" i="9"/>
  <c r="I455" i="9"/>
  <c r="N455" i="9" s="1"/>
  <c r="M454" i="9"/>
  <c r="L454" i="9"/>
  <c r="K454" i="9"/>
  <c r="I454" i="9"/>
  <c r="M453" i="9"/>
  <c r="L453" i="9"/>
  <c r="K453" i="9"/>
  <c r="I453" i="9"/>
  <c r="I452" i="9"/>
  <c r="J452" i="9" s="1"/>
  <c r="M451" i="9"/>
  <c r="L451" i="9"/>
  <c r="K451" i="9"/>
  <c r="I451" i="9"/>
  <c r="N451" i="9" s="1"/>
  <c r="N450" i="9"/>
  <c r="M450" i="9"/>
  <c r="L450" i="9"/>
  <c r="K450" i="9"/>
  <c r="J450" i="9"/>
  <c r="O450" i="9" s="1"/>
  <c r="I450" i="9"/>
  <c r="N449" i="9"/>
  <c r="M449" i="9"/>
  <c r="L449" i="9"/>
  <c r="K449" i="9"/>
  <c r="I449" i="9"/>
  <c r="J449" i="9" s="1"/>
  <c r="O449" i="9" s="1"/>
  <c r="M448" i="9"/>
  <c r="L448" i="9"/>
  <c r="K448" i="9"/>
  <c r="I448" i="9"/>
  <c r="N447" i="9"/>
  <c r="M447" i="9"/>
  <c r="L447" i="9"/>
  <c r="K447" i="9"/>
  <c r="I447" i="9"/>
  <c r="J447" i="9" s="1"/>
  <c r="O447" i="9" s="1"/>
  <c r="N446" i="9"/>
  <c r="M446" i="9"/>
  <c r="L446" i="9"/>
  <c r="K446" i="9"/>
  <c r="J446" i="9"/>
  <c r="O446" i="9" s="1"/>
  <c r="I446" i="9"/>
  <c r="M445" i="9"/>
  <c r="L445" i="9"/>
  <c r="K445" i="9"/>
  <c r="I445" i="9"/>
  <c r="M444" i="9"/>
  <c r="L444" i="9"/>
  <c r="K444" i="9"/>
  <c r="I444" i="9"/>
  <c r="N444" i="9" s="1"/>
  <c r="M443" i="9"/>
  <c r="L443" i="9"/>
  <c r="K443" i="9"/>
  <c r="I443" i="9"/>
  <c r="N443" i="9" s="1"/>
  <c r="M442" i="9"/>
  <c r="L442" i="9"/>
  <c r="K442" i="9"/>
  <c r="J442" i="9"/>
  <c r="O442" i="9" s="1"/>
  <c r="I442" i="9"/>
  <c r="N442" i="9" s="1"/>
  <c r="O441" i="9"/>
  <c r="M441" i="9"/>
  <c r="L441" i="9"/>
  <c r="K441" i="9"/>
  <c r="I441" i="9"/>
  <c r="J441" i="9" s="1"/>
  <c r="N440" i="9"/>
  <c r="M440" i="9"/>
  <c r="L440" i="9"/>
  <c r="K440" i="9"/>
  <c r="I440" i="9"/>
  <c r="J440" i="9" s="1"/>
  <c r="O440" i="9" s="1"/>
  <c r="M439" i="9"/>
  <c r="L439" i="9"/>
  <c r="K439" i="9"/>
  <c r="J439" i="9"/>
  <c r="O439" i="9" s="1"/>
  <c r="I439" i="9"/>
  <c r="N439" i="9" s="1"/>
  <c r="N438" i="9"/>
  <c r="M438" i="9"/>
  <c r="L438" i="9"/>
  <c r="K438" i="9"/>
  <c r="J438" i="9"/>
  <c r="O438" i="9" s="1"/>
  <c r="I438" i="9"/>
  <c r="M437" i="9"/>
  <c r="L437" i="9"/>
  <c r="K437" i="9"/>
  <c r="I437" i="9"/>
  <c r="N437" i="9" s="1"/>
  <c r="M436" i="9"/>
  <c r="L436" i="9"/>
  <c r="K436" i="9"/>
  <c r="I436" i="9"/>
  <c r="N436" i="9" s="1"/>
  <c r="M435" i="9"/>
  <c r="L435" i="9"/>
  <c r="K435" i="9"/>
  <c r="I435" i="9"/>
  <c r="N435" i="9" s="1"/>
  <c r="M434" i="9"/>
  <c r="L434" i="9"/>
  <c r="K434" i="9"/>
  <c r="J434" i="9"/>
  <c r="O434" i="9" s="1"/>
  <c r="I434" i="9"/>
  <c r="N434" i="9" s="1"/>
  <c r="M433" i="9"/>
  <c r="L433" i="9"/>
  <c r="K433" i="9"/>
  <c r="I433" i="9"/>
  <c r="M432" i="9"/>
  <c r="L432" i="9"/>
  <c r="K432" i="9"/>
  <c r="I432" i="9"/>
  <c r="M431" i="9"/>
  <c r="L431" i="9"/>
  <c r="K431" i="9"/>
  <c r="J431" i="9"/>
  <c r="O431" i="9" s="1"/>
  <c r="I431" i="9"/>
  <c r="N431" i="9" s="1"/>
  <c r="M430" i="9"/>
  <c r="L430" i="9"/>
  <c r="K430" i="9"/>
  <c r="I430" i="9"/>
  <c r="M429" i="9"/>
  <c r="L429" i="9"/>
  <c r="K429" i="9"/>
  <c r="I429" i="9"/>
  <c r="J429" i="9" s="1"/>
  <c r="O429" i="9" s="1"/>
  <c r="M428" i="9"/>
  <c r="L428" i="9"/>
  <c r="K428" i="9"/>
  <c r="I428" i="9"/>
  <c r="N428" i="9" s="1"/>
  <c r="M427" i="9"/>
  <c r="L427" i="9"/>
  <c r="K427" i="9"/>
  <c r="I427" i="9"/>
  <c r="N426" i="9"/>
  <c r="M426" i="9"/>
  <c r="L426" i="9"/>
  <c r="K426" i="9"/>
  <c r="I426" i="9"/>
  <c r="J426" i="9" s="1"/>
  <c r="O426" i="9" s="1"/>
  <c r="N425" i="9"/>
  <c r="M425" i="9"/>
  <c r="L425" i="9"/>
  <c r="K425" i="9"/>
  <c r="J425" i="9"/>
  <c r="O425" i="9" s="1"/>
  <c r="I425" i="9"/>
  <c r="O424" i="9"/>
  <c r="M424" i="9"/>
  <c r="L424" i="9"/>
  <c r="K424" i="9"/>
  <c r="I424" i="9"/>
  <c r="J424" i="9" s="1"/>
  <c r="O423" i="9"/>
  <c r="M423" i="9"/>
  <c r="L423" i="9"/>
  <c r="K423" i="9"/>
  <c r="I423" i="9"/>
  <c r="J423" i="9" s="1"/>
  <c r="M422" i="9"/>
  <c r="L422" i="9"/>
  <c r="K422" i="9"/>
  <c r="I422" i="9"/>
  <c r="J422" i="9" s="1"/>
  <c r="O422" i="9" s="1"/>
  <c r="M421" i="9"/>
  <c r="L421" i="9"/>
  <c r="K421" i="9"/>
  <c r="I421" i="9"/>
  <c r="J421" i="9" s="1"/>
  <c r="O421" i="9" s="1"/>
  <c r="M420" i="9"/>
  <c r="L420" i="9"/>
  <c r="K420" i="9"/>
  <c r="I420" i="9"/>
  <c r="M419" i="9"/>
  <c r="L419" i="9"/>
  <c r="K419" i="9"/>
  <c r="I419" i="9"/>
  <c r="N419" i="9" s="1"/>
  <c r="M418" i="9"/>
  <c r="L418" i="9"/>
  <c r="K418" i="9"/>
  <c r="I418" i="9"/>
  <c r="N418" i="9" s="1"/>
  <c r="M417" i="9"/>
  <c r="L417" i="9"/>
  <c r="K417" i="9"/>
  <c r="I417" i="9"/>
  <c r="M416" i="9"/>
  <c r="L416" i="9"/>
  <c r="K416" i="9"/>
  <c r="I416" i="9"/>
  <c r="N415" i="9"/>
  <c r="M415" i="9"/>
  <c r="L415" i="9"/>
  <c r="K415" i="9"/>
  <c r="I415" i="9"/>
  <c r="J415" i="9" s="1"/>
  <c r="O415" i="9" s="1"/>
  <c r="M414" i="9"/>
  <c r="L414" i="9"/>
  <c r="K414" i="9"/>
  <c r="I414" i="9"/>
  <c r="J414" i="9" s="1"/>
  <c r="O414" i="9" s="1"/>
  <c r="M413" i="9"/>
  <c r="L413" i="9"/>
  <c r="K413" i="9"/>
  <c r="I413" i="9"/>
  <c r="N413" i="9" s="1"/>
  <c r="M412" i="9"/>
  <c r="L412" i="9"/>
  <c r="K412" i="9"/>
  <c r="I412" i="9"/>
  <c r="M411" i="9"/>
  <c r="L411" i="9"/>
  <c r="K411" i="9"/>
  <c r="J411" i="9"/>
  <c r="O411" i="9" s="1"/>
  <c r="I411" i="9"/>
  <c r="N411" i="9" s="1"/>
  <c r="M410" i="9"/>
  <c r="L410" i="9"/>
  <c r="K410" i="9"/>
  <c r="I410" i="9"/>
  <c r="M409" i="9"/>
  <c r="L409" i="9"/>
  <c r="K409" i="9"/>
  <c r="I409" i="9"/>
  <c r="J409" i="9" s="1"/>
  <c r="O409" i="9" s="1"/>
  <c r="M408" i="9"/>
  <c r="L408" i="9"/>
  <c r="K408" i="9"/>
  <c r="I408" i="9"/>
  <c r="M407" i="9"/>
  <c r="L407" i="9"/>
  <c r="K407" i="9"/>
  <c r="J407" i="9"/>
  <c r="O407" i="9" s="1"/>
  <c r="I407" i="9"/>
  <c r="N407" i="9" s="1"/>
  <c r="M406" i="9"/>
  <c r="L406" i="9"/>
  <c r="K406" i="9"/>
  <c r="I406" i="9"/>
  <c r="N405" i="9"/>
  <c r="M405" i="9"/>
  <c r="L405" i="9"/>
  <c r="K405" i="9"/>
  <c r="J405" i="9"/>
  <c r="O405" i="9" s="1"/>
  <c r="I405" i="9"/>
  <c r="M404" i="9"/>
  <c r="L404" i="9"/>
  <c r="K404" i="9"/>
  <c r="I404" i="9"/>
  <c r="N404" i="9" s="1"/>
  <c r="M403" i="9"/>
  <c r="L403" i="9"/>
  <c r="K403" i="9"/>
  <c r="I403" i="9"/>
  <c r="N403" i="9" s="1"/>
  <c r="N402" i="9"/>
  <c r="M402" i="9"/>
  <c r="L402" i="9"/>
  <c r="K402" i="9"/>
  <c r="I402" i="9"/>
  <c r="J402" i="9" s="1"/>
  <c r="O402" i="9" s="1"/>
  <c r="M401" i="9"/>
  <c r="L401" i="9"/>
  <c r="K401" i="9"/>
  <c r="I401" i="9"/>
  <c r="J401" i="9" s="1"/>
  <c r="O401" i="9" s="1"/>
  <c r="M400" i="9"/>
  <c r="L400" i="9"/>
  <c r="K400" i="9"/>
  <c r="I400" i="9"/>
  <c r="J400" i="9" s="1"/>
  <c r="O400" i="9" s="1"/>
  <c r="M399" i="9"/>
  <c r="L399" i="9"/>
  <c r="K399" i="9"/>
  <c r="I399" i="9"/>
  <c r="J399" i="9" s="1"/>
  <c r="O399" i="9" s="1"/>
  <c r="M398" i="9"/>
  <c r="L398" i="9"/>
  <c r="K398" i="9"/>
  <c r="J398" i="9"/>
  <c r="O398" i="9" s="1"/>
  <c r="I398" i="9"/>
  <c r="N398" i="9" s="1"/>
  <c r="M397" i="9"/>
  <c r="L397" i="9"/>
  <c r="K397" i="9"/>
  <c r="I397" i="9"/>
  <c r="N397" i="9" s="1"/>
  <c r="M396" i="9"/>
  <c r="L396" i="9"/>
  <c r="K396" i="9"/>
  <c r="I396" i="9"/>
  <c r="N396" i="9" s="1"/>
  <c r="M395" i="9"/>
  <c r="L395" i="9"/>
  <c r="K395" i="9"/>
  <c r="J395" i="9"/>
  <c r="O395" i="9" s="1"/>
  <c r="I395" i="9"/>
  <c r="N395" i="9" s="1"/>
  <c r="M394" i="9"/>
  <c r="L394" i="9"/>
  <c r="K394" i="9"/>
  <c r="I394" i="9"/>
  <c r="N394" i="9" s="1"/>
  <c r="M393" i="9"/>
  <c r="L393" i="9"/>
  <c r="K393" i="9"/>
  <c r="I393" i="9"/>
  <c r="N393" i="9" s="1"/>
  <c r="M389" i="9"/>
  <c r="L389" i="9"/>
  <c r="K389" i="9"/>
  <c r="I389" i="9"/>
  <c r="M387" i="9"/>
  <c r="L387" i="9"/>
  <c r="K387" i="9"/>
  <c r="I387" i="9"/>
  <c r="J387" i="9" s="1"/>
  <c r="O387" i="9" s="1"/>
  <c r="M386" i="9"/>
  <c r="L386" i="9"/>
  <c r="K386" i="9"/>
  <c r="J386" i="9"/>
  <c r="O386" i="9" s="1"/>
  <c r="I386" i="9"/>
  <c r="N386" i="9" s="1"/>
  <c r="M385" i="9"/>
  <c r="L385" i="9"/>
  <c r="K385" i="9"/>
  <c r="I385" i="9"/>
  <c r="M384" i="9"/>
  <c r="L384" i="9"/>
  <c r="K384" i="9"/>
  <c r="I384" i="9"/>
  <c r="N384" i="9" s="1"/>
  <c r="M383" i="9"/>
  <c r="L383" i="9"/>
  <c r="K383" i="9"/>
  <c r="I383" i="9"/>
  <c r="N383" i="9" s="1"/>
  <c r="N382" i="9"/>
  <c r="M382" i="9"/>
  <c r="L382" i="9"/>
  <c r="K382" i="9"/>
  <c r="J382" i="9"/>
  <c r="O382" i="9" s="1"/>
  <c r="I382" i="9"/>
  <c r="M381" i="9"/>
  <c r="L381" i="9"/>
  <c r="K381" i="9"/>
  <c r="I381" i="9"/>
  <c r="J381" i="9" s="1"/>
  <c r="O381" i="9" s="1"/>
  <c r="M380" i="9"/>
  <c r="L380" i="9"/>
  <c r="K380" i="9"/>
  <c r="I380" i="9"/>
  <c r="N379" i="9"/>
  <c r="M379" i="9"/>
  <c r="L379" i="9"/>
  <c r="K379" i="9"/>
  <c r="J379" i="9"/>
  <c r="O379" i="9" s="1"/>
  <c r="I379" i="9"/>
  <c r="M378" i="9"/>
  <c r="L378" i="9"/>
  <c r="K378" i="9"/>
  <c r="I378" i="9"/>
  <c r="J378" i="9" s="1"/>
  <c r="O378" i="9" s="1"/>
  <c r="M377" i="9"/>
  <c r="L377" i="9"/>
  <c r="K377" i="9"/>
  <c r="I377" i="9"/>
  <c r="J377" i="9" s="1"/>
  <c r="O377" i="9" s="1"/>
  <c r="M376" i="9"/>
  <c r="L376" i="9"/>
  <c r="K376" i="9"/>
  <c r="J376" i="9"/>
  <c r="O376" i="9" s="1"/>
  <c r="I376" i="9"/>
  <c r="N376" i="9" s="1"/>
  <c r="I375" i="9"/>
  <c r="J375" i="9" s="1"/>
  <c r="M374" i="9"/>
  <c r="L374" i="9"/>
  <c r="K374" i="9"/>
  <c r="J374" i="9"/>
  <c r="O374" i="9" s="1"/>
  <c r="I374" i="9"/>
  <c r="N374" i="9" s="1"/>
  <c r="M373" i="9"/>
  <c r="L373" i="9"/>
  <c r="K373" i="9"/>
  <c r="I373" i="9"/>
  <c r="N373" i="9" s="1"/>
  <c r="M372" i="9"/>
  <c r="L372" i="9"/>
  <c r="K372" i="9"/>
  <c r="I372" i="9"/>
  <c r="N372" i="9" s="1"/>
  <c r="M371" i="9"/>
  <c r="L371" i="9"/>
  <c r="K371" i="9"/>
  <c r="J371" i="9"/>
  <c r="O371" i="9" s="1"/>
  <c r="I371" i="9"/>
  <c r="N371" i="9" s="1"/>
  <c r="M370" i="9"/>
  <c r="L370" i="9"/>
  <c r="K370" i="9"/>
  <c r="I370" i="9"/>
  <c r="J370" i="9" s="1"/>
  <c r="O370" i="9" s="1"/>
  <c r="M369" i="9"/>
  <c r="L369" i="9"/>
  <c r="K369" i="9"/>
  <c r="I369" i="9"/>
  <c r="N368" i="9"/>
  <c r="M368" i="9"/>
  <c r="L368" i="9"/>
  <c r="K368" i="9"/>
  <c r="J368" i="9"/>
  <c r="O368" i="9" s="1"/>
  <c r="I368" i="9"/>
  <c r="M367" i="9"/>
  <c r="L367" i="9"/>
  <c r="K367" i="9"/>
  <c r="J367" i="9"/>
  <c r="O367" i="9" s="1"/>
  <c r="I367" i="9"/>
  <c r="N367" i="9" s="1"/>
  <c r="N366" i="9"/>
  <c r="M366" i="9"/>
  <c r="L366" i="9"/>
  <c r="K366" i="9"/>
  <c r="I366" i="9"/>
  <c r="J366" i="9" s="1"/>
  <c r="O366" i="9" s="1"/>
  <c r="M365" i="9"/>
  <c r="L365" i="9"/>
  <c r="K365" i="9"/>
  <c r="I365" i="9"/>
  <c r="M364" i="9"/>
  <c r="L364" i="9"/>
  <c r="K364" i="9"/>
  <c r="I364" i="9"/>
  <c r="N364" i="9" s="1"/>
  <c r="M363" i="9"/>
  <c r="L363" i="9"/>
  <c r="K363" i="9"/>
  <c r="I363" i="9"/>
  <c r="M362" i="9"/>
  <c r="L362" i="9"/>
  <c r="K362" i="9"/>
  <c r="I362" i="9"/>
  <c r="J362" i="9" s="1"/>
  <c r="O362" i="9" s="1"/>
  <c r="M361" i="9"/>
  <c r="L361" i="9"/>
  <c r="K361" i="9"/>
  <c r="I361" i="9"/>
  <c r="M360" i="9"/>
  <c r="L360" i="9"/>
  <c r="K360" i="9"/>
  <c r="I360" i="9"/>
  <c r="N359" i="9"/>
  <c r="M359" i="9"/>
  <c r="L359" i="9"/>
  <c r="K359" i="9"/>
  <c r="J359" i="9"/>
  <c r="O359" i="9" s="1"/>
  <c r="I359" i="9"/>
  <c r="M358" i="9"/>
  <c r="L358" i="9"/>
  <c r="K358" i="9"/>
  <c r="I358" i="9"/>
  <c r="N358" i="9" s="1"/>
  <c r="M357" i="9"/>
  <c r="L357" i="9"/>
  <c r="K357" i="9"/>
  <c r="I357" i="9"/>
  <c r="N357" i="9" s="1"/>
  <c r="M356" i="9"/>
  <c r="L356" i="9"/>
  <c r="K356" i="9"/>
  <c r="I356" i="9"/>
  <c r="N356" i="9" s="1"/>
  <c r="M355" i="9"/>
  <c r="L355" i="9"/>
  <c r="K355" i="9"/>
  <c r="I355" i="9"/>
  <c r="J355" i="9" s="1"/>
  <c r="O355" i="9" s="1"/>
  <c r="M354" i="9"/>
  <c r="L354" i="9"/>
  <c r="K354" i="9"/>
  <c r="I354" i="9"/>
  <c r="M353" i="9"/>
  <c r="L353" i="9"/>
  <c r="K353" i="9"/>
  <c r="I353" i="9"/>
  <c r="J353" i="9" s="1"/>
  <c r="O353" i="9" s="1"/>
  <c r="M352" i="9"/>
  <c r="L352" i="9"/>
  <c r="K352" i="9"/>
  <c r="I352" i="9"/>
  <c r="N352" i="9" s="1"/>
  <c r="M351" i="9"/>
  <c r="L351" i="9"/>
  <c r="K351" i="9"/>
  <c r="I351" i="9"/>
  <c r="N351" i="9" s="1"/>
  <c r="M350" i="9"/>
  <c r="L350" i="9"/>
  <c r="K350" i="9"/>
  <c r="J350" i="9"/>
  <c r="O350" i="9" s="1"/>
  <c r="I350" i="9"/>
  <c r="N350" i="9" s="1"/>
  <c r="M349" i="9"/>
  <c r="L349" i="9"/>
  <c r="K349" i="9"/>
  <c r="I349" i="9"/>
  <c r="N349" i="9" s="1"/>
  <c r="N348" i="9"/>
  <c r="M348" i="9"/>
  <c r="L348" i="9"/>
  <c r="K348" i="9"/>
  <c r="I348" i="9"/>
  <c r="J348" i="9" s="1"/>
  <c r="O348" i="9" s="1"/>
  <c r="M347" i="9"/>
  <c r="L347" i="9"/>
  <c r="K347" i="9"/>
  <c r="I347" i="9"/>
  <c r="J347" i="9" s="1"/>
  <c r="O347" i="9" s="1"/>
  <c r="M346" i="9"/>
  <c r="L346" i="9"/>
  <c r="K346" i="9"/>
  <c r="I346" i="9"/>
  <c r="N346" i="9" s="1"/>
  <c r="M345" i="9"/>
  <c r="L345" i="9"/>
  <c r="K345" i="9"/>
  <c r="I345" i="9"/>
  <c r="M344" i="9"/>
  <c r="L344" i="9"/>
  <c r="K344" i="9"/>
  <c r="I344" i="9"/>
  <c r="N344" i="9" s="1"/>
  <c r="M343" i="9"/>
  <c r="L343" i="9"/>
  <c r="K343" i="9"/>
  <c r="I343" i="9"/>
  <c r="J343" i="9" s="1"/>
  <c r="O343" i="9" s="1"/>
  <c r="M342" i="9"/>
  <c r="L342" i="9"/>
  <c r="K342" i="9"/>
  <c r="I342" i="9"/>
  <c r="J342" i="9" s="1"/>
  <c r="O342" i="9" s="1"/>
  <c r="M341" i="9"/>
  <c r="L341" i="9"/>
  <c r="K341" i="9"/>
  <c r="I341" i="9"/>
  <c r="J341" i="9" s="1"/>
  <c r="O341" i="9" s="1"/>
  <c r="N340" i="9"/>
  <c r="M340" i="9"/>
  <c r="L340" i="9"/>
  <c r="K340" i="9"/>
  <c r="I340" i="9"/>
  <c r="J340" i="9" s="1"/>
  <c r="O340" i="9" s="1"/>
  <c r="N339" i="9"/>
  <c r="M339" i="9"/>
  <c r="L339" i="9"/>
  <c r="K339" i="9"/>
  <c r="J339" i="9"/>
  <c r="O339" i="9" s="1"/>
  <c r="I339" i="9"/>
  <c r="M338" i="9"/>
  <c r="L338" i="9"/>
  <c r="K338" i="9"/>
  <c r="I338" i="9"/>
  <c r="N338" i="9" s="1"/>
  <c r="M337" i="9"/>
  <c r="L337" i="9"/>
  <c r="K337" i="9"/>
  <c r="I337" i="9"/>
  <c r="J337" i="9" s="1"/>
  <c r="O337" i="9" s="1"/>
  <c r="M336" i="9"/>
  <c r="L336" i="9"/>
  <c r="K336" i="9"/>
  <c r="I336" i="9"/>
  <c r="N336" i="9" s="1"/>
  <c r="M335" i="9"/>
  <c r="L335" i="9"/>
  <c r="K335" i="9"/>
  <c r="I335" i="9"/>
  <c r="J335" i="9" s="1"/>
  <c r="O335" i="9" s="1"/>
  <c r="M334" i="9"/>
  <c r="L334" i="9"/>
  <c r="K334" i="9"/>
  <c r="I334" i="9"/>
  <c r="J334" i="9" s="1"/>
  <c r="O334" i="9" s="1"/>
  <c r="M333" i="9"/>
  <c r="L333" i="9"/>
  <c r="K333" i="9"/>
  <c r="I333" i="9"/>
  <c r="J333" i="9" s="1"/>
  <c r="O333" i="9" s="1"/>
  <c r="N332" i="9"/>
  <c r="M332" i="9"/>
  <c r="L332" i="9"/>
  <c r="K332" i="9"/>
  <c r="I332" i="9"/>
  <c r="J332" i="9" s="1"/>
  <c r="O332" i="9" s="1"/>
  <c r="N331" i="9"/>
  <c r="M331" i="9"/>
  <c r="L331" i="9"/>
  <c r="K331" i="9"/>
  <c r="J331" i="9"/>
  <c r="O331" i="9" s="1"/>
  <c r="I331" i="9"/>
  <c r="M330" i="9"/>
  <c r="L330" i="9"/>
  <c r="K330" i="9"/>
  <c r="I330" i="9"/>
  <c r="N330" i="9" s="1"/>
  <c r="M329" i="9"/>
  <c r="L329" i="9"/>
  <c r="K329" i="9"/>
  <c r="I329" i="9"/>
  <c r="J329" i="9" s="1"/>
  <c r="O329" i="9" s="1"/>
  <c r="M328" i="9"/>
  <c r="L328" i="9"/>
  <c r="K328" i="9"/>
  <c r="I328" i="9"/>
  <c r="N328" i="9" s="1"/>
  <c r="M327" i="9"/>
  <c r="L327" i="9"/>
  <c r="K327" i="9"/>
  <c r="I327" i="9"/>
  <c r="J327" i="9" s="1"/>
  <c r="O327" i="9" s="1"/>
  <c r="M326" i="9"/>
  <c r="L326" i="9"/>
  <c r="K326" i="9"/>
  <c r="I326" i="9"/>
  <c r="J326" i="9" s="1"/>
  <c r="O326" i="9" s="1"/>
  <c r="M325" i="9"/>
  <c r="L325" i="9"/>
  <c r="K325" i="9"/>
  <c r="I325" i="9"/>
  <c r="J325" i="9" s="1"/>
  <c r="O325" i="9" s="1"/>
  <c r="N324" i="9"/>
  <c r="M324" i="9"/>
  <c r="L324" i="9"/>
  <c r="K324" i="9"/>
  <c r="I324" i="9"/>
  <c r="J324" i="9" s="1"/>
  <c r="O324" i="9" s="1"/>
  <c r="N323" i="9"/>
  <c r="M323" i="9"/>
  <c r="L323" i="9"/>
  <c r="K323" i="9"/>
  <c r="J323" i="9"/>
  <c r="O323" i="9" s="1"/>
  <c r="I323" i="9"/>
  <c r="M322" i="9"/>
  <c r="L322" i="9"/>
  <c r="K322" i="9"/>
  <c r="I322" i="9"/>
  <c r="N322" i="9" s="1"/>
  <c r="M321" i="9"/>
  <c r="L321" i="9"/>
  <c r="K321" i="9"/>
  <c r="I321" i="9"/>
  <c r="J321" i="9" s="1"/>
  <c r="O321" i="9" s="1"/>
  <c r="M320" i="9"/>
  <c r="L320" i="9"/>
  <c r="K320" i="9"/>
  <c r="I320" i="9"/>
  <c r="N320" i="9" s="1"/>
  <c r="M319" i="9"/>
  <c r="L319" i="9"/>
  <c r="K319" i="9"/>
  <c r="I319" i="9"/>
  <c r="J319" i="9" s="1"/>
  <c r="O319" i="9" s="1"/>
  <c r="M318" i="9"/>
  <c r="L318" i="9"/>
  <c r="K318" i="9"/>
  <c r="I318" i="9"/>
  <c r="J318" i="9" s="1"/>
  <c r="O318" i="9" s="1"/>
  <c r="M317" i="9"/>
  <c r="L317" i="9"/>
  <c r="K317" i="9"/>
  <c r="I317" i="9"/>
  <c r="J317" i="9" s="1"/>
  <c r="O317" i="9" s="1"/>
  <c r="N316" i="9"/>
  <c r="M316" i="9"/>
  <c r="L316" i="9"/>
  <c r="K316" i="9"/>
  <c r="I316" i="9"/>
  <c r="J316" i="9" s="1"/>
  <c r="O316" i="9" s="1"/>
  <c r="N312" i="9"/>
  <c r="M312" i="9"/>
  <c r="L312" i="9"/>
  <c r="K312" i="9"/>
  <c r="J312" i="9"/>
  <c r="O312" i="9" s="1"/>
  <c r="I312" i="9"/>
  <c r="M310" i="9"/>
  <c r="L310" i="9"/>
  <c r="K310" i="9"/>
  <c r="I310" i="9"/>
  <c r="N310" i="9" s="1"/>
  <c r="M309" i="9"/>
  <c r="L309" i="9"/>
  <c r="K309" i="9"/>
  <c r="I309" i="9"/>
  <c r="J309" i="9" s="1"/>
  <c r="O309" i="9" s="1"/>
  <c r="M308" i="9"/>
  <c r="L308" i="9"/>
  <c r="K308" i="9"/>
  <c r="I308" i="9"/>
  <c r="N308" i="9" s="1"/>
  <c r="M307" i="9"/>
  <c r="L307" i="9"/>
  <c r="K307" i="9"/>
  <c r="I307" i="9"/>
  <c r="J307" i="9" s="1"/>
  <c r="O307" i="9" s="1"/>
  <c r="M306" i="9"/>
  <c r="L306" i="9"/>
  <c r="K306" i="9"/>
  <c r="I306" i="9"/>
  <c r="J306" i="9" s="1"/>
  <c r="O306" i="9" s="1"/>
  <c r="O305" i="9"/>
  <c r="M305" i="9"/>
  <c r="L305" i="9"/>
  <c r="K305" i="9"/>
  <c r="J305" i="9"/>
  <c r="I305" i="9"/>
  <c r="N305" i="9" s="1"/>
  <c r="N304" i="9"/>
  <c r="M304" i="9"/>
  <c r="L304" i="9"/>
  <c r="K304" i="9"/>
  <c r="I304" i="9"/>
  <c r="J304" i="9" s="1"/>
  <c r="O304" i="9" s="1"/>
  <c r="N303" i="9"/>
  <c r="M303" i="9"/>
  <c r="L303" i="9"/>
  <c r="K303" i="9"/>
  <c r="J303" i="9"/>
  <c r="O303" i="9" s="1"/>
  <c r="I303" i="9"/>
  <c r="M302" i="9"/>
  <c r="L302" i="9"/>
  <c r="K302" i="9"/>
  <c r="I302" i="9"/>
  <c r="N302" i="9" s="1"/>
  <c r="M301" i="9"/>
  <c r="L301" i="9"/>
  <c r="K301" i="9"/>
  <c r="I301" i="9"/>
  <c r="J301" i="9" s="1"/>
  <c r="O301" i="9" s="1"/>
  <c r="M300" i="9"/>
  <c r="L300" i="9"/>
  <c r="K300" i="9"/>
  <c r="I300" i="9"/>
  <c r="N300" i="9" s="1"/>
  <c r="M299" i="9"/>
  <c r="L299" i="9"/>
  <c r="K299" i="9"/>
  <c r="I299" i="9"/>
  <c r="J299" i="9" s="1"/>
  <c r="O299" i="9" s="1"/>
  <c r="I298" i="9"/>
  <c r="J298" i="9" s="1"/>
  <c r="M297" i="9"/>
  <c r="L297" i="9"/>
  <c r="K297" i="9"/>
  <c r="I297" i="9"/>
  <c r="N297" i="9" s="1"/>
  <c r="M296" i="9"/>
  <c r="L296" i="9"/>
  <c r="K296" i="9"/>
  <c r="I296" i="9"/>
  <c r="J296" i="9" s="1"/>
  <c r="O296" i="9" s="1"/>
  <c r="O295" i="9"/>
  <c r="N295" i="9"/>
  <c r="M295" i="9"/>
  <c r="L295" i="9"/>
  <c r="K295" i="9"/>
  <c r="I295" i="9"/>
  <c r="J295" i="9" s="1"/>
  <c r="N294" i="9"/>
  <c r="M294" i="9"/>
  <c r="L294" i="9"/>
  <c r="K294" i="9"/>
  <c r="I294" i="9"/>
  <c r="J294" i="9" s="1"/>
  <c r="O294" i="9" s="1"/>
  <c r="M293" i="9"/>
  <c r="L293" i="9"/>
  <c r="K293" i="9"/>
  <c r="I293" i="9"/>
  <c r="J293" i="9" s="1"/>
  <c r="O293" i="9" s="1"/>
  <c r="M292" i="9"/>
  <c r="L292" i="9"/>
  <c r="K292" i="9"/>
  <c r="I292" i="9"/>
  <c r="N292" i="9" s="1"/>
  <c r="M291" i="9"/>
  <c r="L291" i="9"/>
  <c r="K291" i="9"/>
  <c r="J291" i="9"/>
  <c r="O291" i="9" s="1"/>
  <c r="I291" i="9"/>
  <c r="N291" i="9" s="1"/>
  <c r="N290" i="9"/>
  <c r="M290" i="9"/>
  <c r="L290" i="9"/>
  <c r="K290" i="9"/>
  <c r="I290" i="9"/>
  <c r="J290" i="9" s="1"/>
  <c r="O290" i="9" s="1"/>
  <c r="M289" i="9"/>
  <c r="L289" i="9"/>
  <c r="K289" i="9"/>
  <c r="J289" i="9"/>
  <c r="O289" i="9" s="1"/>
  <c r="I289" i="9"/>
  <c r="N289" i="9" s="1"/>
  <c r="O288" i="9"/>
  <c r="M288" i="9"/>
  <c r="L288" i="9"/>
  <c r="K288" i="9"/>
  <c r="I288" i="9"/>
  <c r="J288" i="9" s="1"/>
  <c r="O287" i="9"/>
  <c r="N287" i="9"/>
  <c r="M287" i="9"/>
  <c r="L287" i="9"/>
  <c r="K287" i="9"/>
  <c r="I287" i="9"/>
  <c r="J287" i="9" s="1"/>
  <c r="M286" i="9"/>
  <c r="L286" i="9"/>
  <c r="K286" i="9"/>
  <c r="J286" i="9"/>
  <c r="O286" i="9" s="1"/>
  <c r="I286" i="9"/>
  <c r="N286" i="9" s="1"/>
  <c r="M285" i="9"/>
  <c r="L285" i="9"/>
  <c r="K285" i="9"/>
  <c r="I285" i="9"/>
  <c r="J285" i="9" s="1"/>
  <c r="O285" i="9" s="1"/>
  <c r="M284" i="9"/>
  <c r="L284" i="9"/>
  <c r="K284" i="9"/>
  <c r="I284" i="9"/>
  <c r="N284" i="9" s="1"/>
  <c r="M283" i="9"/>
  <c r="L283" i="9"/>
  <c r="K283" i="9"/>
  <c r="I283" i="9"/>
  <c r="N283" i="9" s="1"/>
  <c r="M282" i="9"/>
  <c r="L282" i="9"/>
  <c r="K282" i="9"/>
  <c r="I282" i="9"/>
  <c r="N282" i="9" s="1"/>
  <c r="M281" i="9"/>
  <c r="L281" i="9"/>
  <c r="K281" i="9"/>
  <c r="I281" i="9"/>
  <c r="N281" i="9" s="1"/>
  <c r="N280" i="9"/>
  <c r="M280" i="9"/>
  <c r="L280" i="9"/>
  <c r="K280" i="9"/>
  <c r="I280" i="9"/>
  <c r="J280" i="9" s="1"/>
  <c r="O280" i="9" s="1"/>
  <c r="N279" i="9"/>
  <c r="M279" i="9"/>
  <c r="L279" i="9"/>
  <c r="K279" i="9"/>
  <c r="I279" i="9"/>
  <c r="J279" i="9" s="1"/>
  <c r="O279" i="9" s="1"/>
  <c r="N278" i="9"/>
  <c r="M278" i="9"/>
  <c r="L278" i="9"/>
  <c r="K278" i="9"/>
  <c r="J278" i="9"/>
  <c r="O278" i="9" s="1"/>
  <c r="I278" i="9"/>
  <c r="M277" i="9"/>
  <c r="L277" i="9"/>
  <c r="K277" i="9"/>
  <c r="I277" i="9"/>
  <c r="J277" i="9" s="1"/>
  <c r="O277" i="9" s="1"/>
  <c r="M276" i="9"/>
  <c r="L276" i="9"/>
  <c r="K276" i="9"/>
  <c r="I276" i="9"/>
  <c r="N276" i="9" s="1"/>
  <c r="M275" i="9"/>
  <c r="L275" i="9"/>
  <c r="K275" i="9"/>
  <c r="I275" i="9"/>
  <c r="N275" i="9" s="1"/>
  <c r="N274" i="9"/>
  <c r="M274" i="9"/>
  <c r="L274" i="9"/>
  <c r="K274" i="9"/>
  <c r="J274" i="9"/>
  <c r="O274" i="9" s="1"/>
  <c r="I274" i="9"/>
  <c r="M273" i="9"/>
  <c r="L273" i="9"/>
  <c r="K273" i="9"/>
  <c r="I273" i="9"/>
  <c r="N273" i="9" s="1"/>
  <c r="O272" i="9"/>
  <c r="M272" i="9"/>
  <c r="L272" i="9"/>
  <c r="K272" i="9"/>
  <c r="I272" i="9"/>
  <c r="J272" i="9" s="1"/>
  <c r="O271" i="9"/>
  <c r="M271" i="9"/>
  <c r="L271" i="9"/>
  <c r="K271" i="9"/>
  <c r="I271" i="9"/>
  <c r="J271" i="9" s="1"/>
  <c r="N270" i="9"/>
  <c r="M270" i="9"/>
  <c r="L270" i="9"/>
  <c r="K270" i="9"/>
  <c r="I270" i="9"/>
  <c r="J270" i="9" s="1"/>
  <c r="O270" i="9" s="1"/>
  <c r="M269" i="9"/>
  <c r="L269" i="9"/>
  <c r="K269" i="9"/>
  <c r="I269" i="9"/>
  <c r="J269" i="9" s="1"/>
  <c r="O269" i="9" s="1"/>
  <c r="M268" i="9"/>
  <c r="L268" i="9"/>
  <c r="K268" i="9"/>
  <c r="J268" i="9"/>
  <c r="O268" i="9" s="1"/>
  <c r="I268" i="9"/>
  <c r="N268" i="9" s="1"/>
  <c r="M267" i="9"/>
  <c r="L267" i="9"/>
  <c r="K267" i="9"/>
  <c r="I267" i="9"/>
  <c r="N267" i="9" s="1"/>
  <c r="M266" i="9"/>
  <c r="L266" i="9"/>
  <c r="K266" i="9"/>
  <c r="I266" i="9"/>
  <c r="N266" i="9" s="1"/>
  <c r="M265" i="9"/>
  <c r="L265" i="9"/>
  <c r="K265" i="9"/>
  <c r="I265" i="9"/>
  <c r="N265" i="9" s="1"/>
  <c r="N264" i="9"/>
  <c r="M264" i="9"/>
  <c r="L264" i="9"/>
  <c r="K264" i="9"/>
  <c r="I264" i="9"/>
  <c r="J264" i="9" s="1"/>
  <c r="O264" i="9" s="1"/>
  <c r="N263" i="9"/>
  <c r="M263" i="9"/>
  <c r="L263" i="9"/>
  <c r="K263" i="9"/>
  <c r="I263" i="9"/>
  <c r="J263" i="9" s="1"/>
  <c r="O263" i="9" s="1"/>
  <c r="N262" i="9"/>
  <c r="M262" i="9"/>
  <c r="L262" i="9"/>
  <c r="K262" i="9"/>
  <c r="J262" i="9"/>
  <c r="O262" i="9" s="1"/>
  <c r="I262" i="9"/>
  <c r="N261" i="9"/>
  <c r="M261" i="9"/>
  <c r="L261" i="9"/>
  <c r="K261" i="9"/>
  <c r="I261" i="9"/>
  <c r="J261" i="9" s="1"/>
  <c r="O261" i="9" s="1"/>
  <c r="M260" i="9"/>
  <c r="L260" i="9"/>
  <c r="K260" i="9"/>
  <c r="J260" i="9"/>
  <c r="O260" i="9" s="1"/>
  <c r="I260" i="9"/>
  <c r="N260" i="9" s="1"/>
  <c r="M259" i="9"/>
  <c r="L259" i="9"/>
  <c r="K259" i="9"/>
  <c r="I259" i="9"/>
  <c r="N259" i="9" s="1"/>
  <c r="M258" i="9"/>
  <c r="L258" i="9"/>
  <c r="K258" i="9"/>
  <c r="I258" i="9"/>
  <c r="J258" i="9" s="1"/>
  <c r="O258" i="9" s="1"/>
  <c r="M257" i="9"/>
  <c r="L257" i="9"/>
  <c r="K257" i="9"/>
  <c r="J257" i="9"/>
  <c r="O257" i="9" s="1"/>
  <c r="I257" i="9"/>
  <c r="N257" i="9" s="1"/>
  <c r="O256" i="9"/>
  <c r="N256" i="9"/>
  <c r="M256" i="9"/>
  <c r="L256" i="9"/>
  <c r="K256" i="9"/>
  <c r="I256" i="9"/>
  <c r="J256" i="9" s="1"/>
  <c r="O255" i="9"/>
  <c r="M255" i="9"/>
  <c r="L255" i="9"/>
  <c r="K255" i="9"/>
  <c r="I255" i="9"/>
  <c r="J255" i="9" s="1"/>
  <c r="O254" i="9"/>
  <c r="M254" i="9"/>
  <c r="L254" i="9"/>
  <c r="K254" i="9"/>
  <c r="J254" i="9"/>
  <c r="I254" i="9"/>
  <c r="N254" i="9" s="1"/>
  <c r="N253" i="9"/>
  <c r="M253" i="9"/>
  <c r="L253" i="9"/>
  <c r="K253" i="9"/>
  <c r="I253" i="9"/>
  <c r="J253" i="9" s="1"/>
  <c r="O253" i="9" s="1"/>
  <c r="M252" i="9"/>
  <c r="L252" i="9"/>
  <c r="K252" i="9"/>
  <c r="I252" i="9"/>
  <c r="N252" i="9" s="1"/>
  <c r="M251" i="9"/>
  <c r="L251" i="9"/>
  <c r="K251" i="9"/>
  <c r="I251" i="9"/>
  <c r="N251" i="9" s="1"/>
  <c r="N250" i="9"/>
  <c r="M250" i="9"/>
  <c r="L250" i="9"/>
  <c r="K250" i="9"/>
  <c r="I250" i="9"/>
  <c r="J250" i="9" s="1"/>
  <c r="O250" i="9" s="1"/>
  <c r="M249" i="9"/>
  <c r="L249" i="9"/>
  <c r="K249" i="9"/>
  <c r="I249" i="9"/>
  <c r="N249" i="9" s="1"/>
  <c r="M248" i="9"/>
  <c r="L248" i="9"/>
  <c r="K248" i="9"/>
  <c r="I248" i="9"/>
  <c r="J248" i="9" s="1"/>
  <c r="O248" i="9" s="1"/>
  <c r="N247" i="9"/>
  <c r="M247" i="9"/>
  <c r="L247" i="9"/>
  <c r="K247" i="9"/>
  <c r="I247" i="9"/>
  <c r="J247" i="9" s="1"/>
  <c r="O247" i="9" s="1"/>
  <c r="O246" i="9"/>
  <c r="N246" i="9"/>
  <c r="M246" i="9"/>
  <c r="L246" i="9"/>
  <c r="K246" i="9"/>
  <c r="J246" i="9"/>
  <c r="I246" i="9"/>
  <c r="M245" i="9"/>
  <c r="L245" i="9"/>
  <c r="K245" i="9"/>
  <c r="I245" i="9"/>
  <c r="J245" i="9" s="1"/>
  <c r="O245" i="9" s="1"/>
  <c r="M244" i="9"/>
  <c r="L244" i="9"/>
  <c r="K244" i="9"/>
  <c r="I244" i="9"/>
  <c r="N244" i="9" s="1"/>
  <c r="M243" i="9"/>
  <c r="L243" i="9"/>
  <c r="K243" i="9"/>
  <c r="I243" i="9"/>
  <c r="N243" i="9" s="1"/>
  <c r="N242" i="9"/>
  <c r="M242" i="9"/>
  <c r="L242" i="9"/>
  <c r="K242" i="9"/>
  <c r="J242" i="9"/>
  <c r="O242" i="9" s="1"/>
  <c r="I242" i="9"/>
  <c r="M241" i="9"/>
  <c r="L241" i="9"/>
  <c r="K241" i="9"/>
  <c r="I241" i="9"/>
  <c r="N241" i="9" s="1"/>
  <c r="O240" i="9"/>
  <c r="M240" i="9"/>
  <c r="L240" i="9"/>
  <c r="K240" i="9"/>
  <c r="I240" i="9"/>
  <c r="J240" i="9" s="1"/>
  <c r="O239" i="9"/>
  <c r="N239" i="9"/>
  <c r="M239" i="9"/>
  <c r="L239" i="9"/>
  <c r="K239" i="9"/>
  <c r="I239" i="9"/>
  <c r="J239" i="9" s="1"/>
  <c r="M235" i="9"/>
  <c r="L235" i="9"/>
  <c r="K235" i="9"/>
  <c r="I235" i="9"/>
  <c r="N235" i="9" s="1"/>
  <c r="M233" i="9"/>
  <c r="L233" i="9"/>
  <c r="K233" i="9"/>
  <c r="I233" i="9"/>
  <c r="J233" i="9" s="1"/>
  <c r="O233" i="9" s="1"/>
  <c r="M232" i="9"/>
  <c r="L232" i="9"/>
  <c r="K232" i="9"/>
  <c r="I232" i="9"/>
  <c r="N232" i="9" s="1"/>
  <c r="M231" i="9"/>
  <c r="L231" i="9"/>
  <c r="K231" i="9"/>
  <c r="I231" i="9"/>
  <c r="N231" i="9" s="1"/>
  <c r="M230" i="9"/>
  <c r="L230" i="9"/>
  <c r="K230" i="9"/>
  <c r="I230" i="9"/>
  <c r="J230" i="9" s="1"/>
  <c r="O230" i="9" s="1"/>
  <c r="M229" i="9"/>
  <c r="L229" i="9"/>
  <c r="K229" i="9"/>
  <c r="I229" i="9"/>
  <c r="N229" i="9" s="1"/>
  <c r="M228" i="9"/>
  <c r="L228" i="9"/>
  <c r="K228" i="9"/>
  <c r="I228" i="9"/>
  <c r="J228" i="9" s="1"/>
  <c r="O228" i="9" s="1"/>
  <c r="M227" i="9"/>
  <c r="L227" i="9"/>
  <c r="K227" i="9"/>
  <c r="J227" i="9"/>
  <c r="O227" i="9" s="1"/>
  <c r="I227" i="9"/>
  <c r="N227" i="9" s="1"/>
  <c r="M226" i="9"/>
  <c r="L226" i="9"/>
  <c r="K226" i="9"/>
  <c r="I226" i="9"/>
  <c r="N226" i="9" s="1"/>
  <c r="M225" i="9"/>
  <c r="L225" i="9"/>
  <c r="K225" i="9"/>
  <c r="I225" i="9"/>
  <c r="J225" i="9" s="1"/>
  <c r="O225" i="9" s="1"/>
  <c r="M224" i="9"/>
  <c r="L224" i="9"/>
  <c r="K224" i="9"/>
  <c r="I224" i="9"/>
  <c r="N224" i="9" s="1"/>
  <c r="M223" i="9"/>
  <c r="L223" i="9"/>
  <c r="K223" i="9"/>
  <c r="I223" i="9"/>
  <c r="N223" i="9" s="1"/>
  <c r="M222" i="9"/>
  <c r="L222" i="9"/>
  <c r="K222" i="9"/>
  <c r="I222" i="9"/>
  <c r="J222" i="9" s="1"/>
  <c r="O222" i="9" s="1"/>
  <c r="I221" i="9"/>
  <c r="J221" i="9" s="1"/>
  <c r="M220" i="9"/>
  <c r="L220" i="9"/>
  <c r="K220" i="9"/>
  <c r="I220" i="9"/>
  <c r="N220" i="9" s="1"/>
  <c r="M219" i="9"/>
  <c r="L219" i="9"/>
  <c r="K219" i="9"/>
  <c r="I219" i="9"/>
  <c r="N219" i="9" s="1"/>
  <c r="M218" i="9"/>
  <c r="L218" i="9"/>
  <c r="K218" i="9"/>
  <c r="I218" i="9"/>
  <c r="N218" i="9" s="1"/>
  <c r="N217" i="9"/>
  <c r="M217" i="9"/>
  <c r="L217" i="9"/>
  <c r="K217" i="9"/>
  <c r="I217" i="9"/>
  <c r="J217" i="9" s="1"/>
  <c r="O217" i="9" s="1"/>
  <c r="O216" i="9"/>
  <c r="N216" i="9"/>
  <c r="M216" i="9"/>
  <c r="L216" i="9"/>
  <c r="K216" i="9"/>
  <c r="J216" i="9"/>
  <c r="I216" i="9"/>
  <c r="N215" i="9"/>
  <c r="M215" i="9"/>
  <c r="L215" i="9"/>
  <c r="K215" i="9"/>
  <c r="I215" i="9"/>
  <c r="J215" i="9" s="1"/>
  <c r="O215" i="9" s="1"/>
  <c r="M214" i="9"/>
  <c r="L214" i="9"/>
  <c r="K214" i="9"/>
  <c r="I214" i="9"/>
  <c r="J214" i="9" s="1"/>
  <c r="O214" i="9" s="1"/>
  <c r="M213" i="9"/>
  <c r="L213" i="9"/>
  <c r="K213" i="9"/>
  <c r="I213" i="9"/>
  <c r="N213" i="9" s="1"/>
  <c r="M212" i="9"/>
  <c r="L212" i="9"/>
  <c r="K212" i="9"/>
  <c r="I212" i="9"/>
  <c r="N212" i="9" s="1"/>
  <c r="M211" i="9"/>
  <c r="L211" i="9"/>
  <c r="K211" i="9"/>
  <c r="I211" i="9"/>
  <c r="J211" i="9" s="1"/>
  <c r="O211" i="9" s="1"/>
  <c r="M210" i="9"/>
  <c r="L210" i="9"/>
  <c r="K210" i="9"/>
  <c r="I210" i="9"/>
  <c r="N210" i="9" s="1"/>
  <c r="M209" i="9"/>
  <c r="L209" i="9"/>
  <c r="K209" i="9"/>
  <c r="I209" i="9"/>
  <c r="N209" i="9" s="1"/>
  <c r="M208" i="9"/>
  <c r="L208" i="9"/>
  <c r="K208" i="9"/>
  <c r="I208" i="9"/>
  <c r="N208" i="9" s="1"/>
  <c r="M207" i="9"/>
  <c r="L207" i="9"/>
  <c r="K207" i="9"/>
  <c r="I207" i="9"/>
  <c r="J207" i="9" s="1"/>
  <c r="O207" i="9" s="1"/>
  <c r="N206" i="9"/>
  <c r="M206" i="9"/>
  <c r="L206" i="9"/>
  <c r="K206" i="9"/>
  <c r="I206" i="9"/>
  <c r="J206" i="9" s="1"/>
  <c r="O206" i="9" s="1"/>
  <c r="N205" i="9"/>
  <c r="M205" i="9"/>
  <c r="L205" i="9"/>
  <c r="K205" i="9"/>
  <c r="I205" i="9"/>
  <c r="J205" i="9" s="1"/>
  <c r="O205" i="9" s="1"/>
  <c r="M204" i="9"/>
  <c r="L204" i="9"/>
  <c r="K204" i="9"/>
  <c r="I204" i="9"/>
  <c r="J204" i="9" s="1"/>
  <c r="O204" i="9" s="1"/>
  <c r="M203" i="9"/>
  <c r="L203" i="9"/>
  <c r="K203" i="9"/>
  <c r="I203" i="9"/>
  <c r="J203" i="9" s="1"/>
  <c r="O203" i="9" s="1"/>
  <c r="M202" i="9"/>
  <c r="L202" i="9"/>
  <c r="K202" i="9"/>
  <c r="I202" i="9"/>
  <c r="N202" i="9" s="1"/>
  <c r="M201" i="9"/>
  <c r="L201" i="9"/>
  <c r="K201" i="9"/>
  <c r="I201" i="9"/>
  <c r="N201" i="9" s="1"/>
  <c r="M200" i="9"/>
  <c r="L200" i="9"/>
  <c r="K200" i="9"/>
  <c r="I200" i="9"/>
  <c r="N200" i="9" s="1"/>
  <c r="M199" i="9"/>
  <c r="L199" i="9"/>
  <c r="K199" i="9"/>
  <c r="I199" i="9"/>
  <c r="J199" i="9" s="1"/>
  <c r="O199" i="9" s="1"/>
  <c r="N198" i="9"/>
  <c r="M198" i="9"/>
  <c r="L198" i="9"/>
  <c r="K198" i="9"/>
  <c r="I198" i="9"/>
  <c r="J198" i="9" s="1"/>
  <c r="O198" i="9" s="1"/>
  <c r="N197" i="9"/>
  <c r="M197" i="9"/>
  <c r="L197" i="9"/>
  <c r="K197" i="9"/>
  <c r="I197" i="9"/>
  <c r="J197" i="9" s="1"/>
  <c r="O197" i="9" s="1"/>
  <c r="M196" i="9"/>
  <c r="L196" i="9"/>
  <c r="K196" i="9"/>
  <c r="I196" i="9"/>
  <c r="J196" i="9" s="1"/>
  <c r="O196" i="9" s="1"/>
  <c r="M195" i="9"/>
  <c r="L195" i="9"/>
  <c r="K195" i="9"/>
  <c r="I195" i="9"/>
  <c r="J195" i="9" s="1"/>
  <c r="O195" i="9" s="1"/>
  <c r="M194" i="9"/>
  <c r="L194" i="9"/>
  <c r="K194" i="9"/>
  <c r="I194" i="9"/>
  <c r="N194" i="9" s="1"/>
  <c r="M193" i="9"/>
  <c r="L193" i="9"/>
  <c r="K193" i="9"/>
  <c r="I193" i="9"/>
  <c r="N193" i="9" s="1"/>
  <c r="M192" i="9"/>
  <c r="L192" i="9"/>
  <c r="K192" i="9"/>
  <c r="I192" i="9"/>
  <c r="N192" i="9" s="1"/>
  <c r="M191" i="9"/>
  <c r="L191" i="9"/>
  <c r="K191" i="9"/>
  <c r="I191" i="9"/>
  <c r="J191" i="9" s="1"/>
  <c r="O191" i="9" s="1"/>
  <c r="N190" i="9"/>
  <c r="M190" i="9"/>
  <c r="L190" i="9"/>
  <c r="K190" i="9"/>
  <c r="I190" i="9"/>
  <c r="J190" i="9" s="1"/>
  <c r="O190" i="9" s="1"/>
  <c r="N189" i="9"/>
  <c r="M189" i="9"/>
  <c r="L189" i="9"/>
  <c r="K189" i="9"/>
  <c r="I189" i="9"/>
  <c r="J189" i="9" s="1"/>
  <c r="O189" i="9" s="1"/>
  <c r="M188" i="9"/>
  <c r="L188" i="9"/>
  <c r="K188" i="9"/>
  <c r="I188" i="9"/>
  <c r="J188" i="9" s="1"/>
  <c r="O188" i="9" s="1"/>
  <c r="M187" i="9"/>
  <c r="L187" i="9"/>
  <c r="K187" i="9"/>
  <c r="I187" i="9"/>
  <c r="J187" i="9" s="1"/>
  <c r="O187" i="9" s="1"/>
  <c r="M186" i="9"/>
  <c r="L186" i="9"/>
  <c r="K186" i="9"/>
  <c r="I186" i="9"/>
  <c r="N186" i="9" s="1"/>
  <c r="M185" i="9"/>
  <c r="L185" i="9"/>
  <c r="K185" i="9"/>
  <c r="I185" i="9"/>
  <c r="N185" i="9" s="1"/>
  <c r="M184" i="9"/>
  <c r="L184" i="9"/>
  <c r="K184" i="9"/>
  <c r="I184" i="9"/>
  <c r="N184" i="9" s="1"/>
  <c r="M183" i="9"/>
  <c r="L183" i="9"/>
  <c r="K183" i="9"/>
  <c r="I183" i="9"/>
  <c r="J183" i="9" s="1"/>
  <c r="O183" i="9" s="1"/>
  <c r="N182" i="9"/>
  <c r="M182" i="9"/>
  <c r="L182" i="9"/>
  <c r="K182" i="9"/>
  <c r="I182" i="9"/>
  <c r="J182" i="9" s="1"/>
  <c r="O182" i="9" s="1"/>
  <c r="N181" i="9"/>
  <c r="M181" i="9"/>
  <c r="L181" i="9"/>
  <c r="K181" i="9"/>
  <c r="I181" i="9"/>
  <c r="J181" i="9" s="1"/>
  <c r="O181" i="9" s="1"/>
  <c r="M180" i="9"/>
  <c r="L180" i="9"/>
  <c r="K180" i="9"/>
  <c r="I180" i="9"/>
  <c r="J180" i="9" s="1"/>
  <c r="O180" i="9" s="1"/>
  <c r="M179" i="9"/>
  <c r="L179" i="9"/>
  <c r="K179" i="9"/>
  <c r="I179" i="9"/>
  <c r="J179" i="9" s="1"/>
  <c r="O179" i="9" s="1"/>
  <c r="M178" i="9"/>
  <c r="L178" i="9"/>
  <c r="K178" i="9"/>
  <c r="I178" i="9"/>
  <c r="N178" i="9" s="1"/>
  <c r="M177" i="9"/>
  <c r="L177" i="9"/>
  <c r="K177" i="9"/>
  <c r="I177" i="9"/>
  <c r="N177" i="9" s="1"/>
  <c r="M176" i="9"/>
  <c r="L176" i="9"/>
  <c r="K176" i="9"/>
  <c r="I176" i="9"/>
  <c r="N176" i="9" s="1"/>
  <c r="M175" i="9"/>
  <c r="L175" i="9"/>
  <c r="K175" i="9"/>
  <c r="I175" i="9"/>
  <c r="J175" i="9" s="1"/>
  <c r="O175" i="9" s="1"/>
  <c r="N174" i="9"/>
  <c r="M174" i="9"/>
  <c r="L174" i="9"/>
  <c r="K174" i="9"/>
  <c r="I174" i="9"/>
  <c r="J174" i="9" s="1"/>
  <c r="O174" i="9" s="1"/>
  <c r="N173" i="9"/>
  <c r="M173" i="9"/>
  <c r="L173" i="9"/>
  <c r="K173" i="9"/>
  <c r="I173" i="9"/>
  <c r="J173" i="9" s="1"/>
  <c r="O173" i="9" s="1"/>
  <c r="M172" i="9"/>
  <c r="L172" i="9"/>
  <c r="K172" i="9"/>
  <c r="I172" i="9"/>
  <c r="J172" i="9" s="1"/>
  <c r="O172" i="9" s="1"/>
  <c r="M171" i="9"/>
  <c r="L171" i="9"/>
  <c r="K171" i="9"/>
  <c r="I171" i="9"/>
  <c r="J171" i="9" s="1"/>
  <c r="O171" i="9" s="1"/>
  <c r="M170" i="9"/>
  <c r="L170" i="9"/>
  <c r="K170" i="9"/>
  <c r="I170" i="9"/>
  <c r="N170" i="9" s="1"/>
  <c r="M169" i="9"/>
  <c r="L169" i="9"/>
  <c r="K169" i="9"/>
  <c r="I169" i="9"/>
  <c r="N169" i="9" s="1"/>
  <c r="M168" i="9"/>
  <c r="L168" i="9"/>
  <c r="K168" i="9"/>
  <c r="I168" i="9"/>
  <c r="N168" i="9" s="1"/>
  <c r="M167" i="9"/>
  <c r="L167" i="9"/>
  <c r="K167" i="9"/>
  <c r="I167" i="9"/>
  <c r="J167" i="9" s="1"/>
  <c r="O167" i="9" s="1"/>
  <c r="N166" i="9"/>
  <c r="M166" i="9"/>
  <c r="L166" i="9"/>
  <c r="K166" i="9"/>
  <c r="I166" i="9"/>
  <c r="J166" i="9" s="1"/>
  <c r="O166" i="9" s="1"/>
  <c r="M165" i="9"/>
  <c r="L165" i="9"/>
  <c r="K165" i="9"/>
  <c r="I165" i="9"/>
  <c r="J165" i="9" s="1"/>
  <c r="O165" i="9" s="1"/>
  <c r="M164" i="9"/>
  <c r="L164" i="9"/>
  <c r="K164" i="9"/>
  <c r="I164" i="9"/>
  <c r="J164" i="9" s="1"/>
  <c r="O164" i="9" s="1"/>
  <c r="M163" i="9"/>
  <c r="L163" i="9"/>
  <c r="K163" i="9"/>
  <c r="I163" i="9"/>
  <c r="J163" i="9" s="1"/>
  <c r="O163" i="9" s="1"/>
  <c r="M162" i="9"/>
  <c r="L162" i="9"/>
  <c r="K162" i="9"/>
  <c r="I162" i="9"/>
  <c r="N162" i="9" s="1"/>
  <c r="M158" i="9"/>
  <c r="L158" i="9"/>
  <c r="K158" i="9"/>
  <c r="I158" i="9"/>
  <c r="N158" i="9" s="1"/>
  <c r="M156" i="9"/>
  <c r="L156" i="9"/>
  <c r="K156" i="9"/>
  <c r="I156" i="9"/>
  <c r="N156" i="9" s="1"/>
  <c r="M155" i="9"/>
  <c r="L155" i="9"/>
  <c r="K155" i="9"/>
  <c r="I155" i="9"/>
  <c r="J155" i="9" s="1"/>
  <c r="O155" i="9" s="1"/>
  <c r="N154" i="9"/>
  <c r="M154" i="9"/>
  <c r="L154" i="9"/>
  <c r="K154" i="9"/>
  <c r="I154" i="9"/>
  <c r="J154" i="9" s="1"/>
  <c r="O154" i="9" s="1"/>
  <c r="M153" i="9"/>
  <c r="L153" i="9"/>
  <c r="K153" i="9"/>
  <c r="I153" i="9"/>
  <c r="J153" i="9" s="1"/>
  <c r="O153" i="9" s="1"/>
  <c r="M152" i="9"/>
  <c r="L152" i="9"/>
  <c r="K152" i="9"/>
  <c r="I152" i="9"/>
  <c r="J152" i="9" s="1"/>
  <c r="O152" i="9" s="1"/>
  <c r="M151" i="9"/>
  <c r="L151" i="9"/>
  <c r="K151" i="9"/>
  <c r="I151" i="9"/>
  <c r="J151" i="9" s="1"/>
  <c r="O151" i="9" s="1"/>
  <c r="M150" i="9"/>
  <c r="L150" i="9"/>
  <c r="K150" i="9"/>
  <c r="I150" i="9"/>
  <c r="N150" i="9" s="1"/>
  <c r="M149" i="9"/>
  <c r="L149" i="9"/>
  <c r="K149" i="9"/>
  <c r="I149" i="9"/>
  <c r="N149" i="9" s="1"/>
  <c r="M148" i="9"/>
  <c r="L148" i="9"/>
  <c r="K148" i="9"/>
  <c r="I148" i="9"/>
  <c r="N148" i="9" s="1"/>
  <c r="M147" i="9"/>
  <c r="L147" i="9"/>
  <c r="K147" i="9"/>
  <c r="I147" i="9"/>
  <c r="J147" i="9" s="1"/>
  <c r="O147" i="9" s="1"/>
  <c r="N146" i="9"/>
  <c r="M146" i="9"/>
  <c r="L146" i="9"/>
  <c r="K146" i="9"/>
  <c r="I146" i="9"/>
  <c r="J146" i="9" s="1"/>
  <c r="O146" i="9" s="1"/>
  <c r="M145" i="9"/>
  <c r="L145" i="9"/>
  <c r="K145" i="9"/>
  <c r="I145" i="9"/>
  <c r="J145" i="9" s="1"/>
  <c r="O145" i="9" s="1"/>
  <c r="I144" i="9"/>
  <c r="J144" i="9" s="1"/>
  <c r="M143" i="9"/>
  <c r="L143" i="9"/>
  <c r="K143" i="9"/>
  <c r="I143" i="9"/>
  <c r="J143" i="9" s="1"/>
  <c r="O143" i="9" s="1"/>
  <c r="M142" i="9"/>
  <c r="L142" i="9"/>
  <c r="K142" i="9"/>
  <c r="I142" i="9"/>
  <c r="N142" i="9" s="1"/>
  <c r="M141" i="9"/>
  <c r="L141" i="9"/>
  <c r="K141" i="9"/>
  <c r="I141" i="9"/>
  <c r="J141" i="9" s="1"/>
  <c r="O141" i="9" s="1"/>
  <c r="M140" i="9"/>
  <c r="L140" i="9"/>
  <c r="K140" i="9"/>
  <c r="I140" i="9"/>
  <c r="N140" i="9" s="1"/>
  <c r="M139" i="9"/>
  <c r="L139" i="9"/>
  <c r="K139" i="9"/>
  <c r="I139" i="9"/>
  <c r="N139" i="9" s="1"/>
  <c r="M138" i="9"/>
  <c r="L138" i="9"/>
  <c r="K138" i="9"/>
  <c r="I138" i="9"/>
  <c r="J138" i="9" s="1"/>
  <c r="O138" i="9" s="1"/>
  <c r="M137" i="9"/>
  <c r="L137" i="9"/>
  <c r="K137" i="9"/>
  <c r="I137" i="9"/>
  <c r="N137" i="9" s="1"/>
  <c r="N136" i="9"/>
  <c r="M136" i="9"/>
  <c r="L136" i="9"/>
  <c r="K136" i="9"/>
  <c r="I136" i="9"/>
  <c r="J136" i="9" s="1"/>
  <c r="O136" i="9" s="1"/>
  <c r="M135" i="9"/>
  <c r="L135" i="9"/>
  <c r="K135" i="9"/>
  <c r="I135" i="9"/>
  <c r="J135" i="9" s="1"/>
  <c r="O135" i="9" s="1"/>
  <c r="M134" i="9"/>
  <c r="L134" i="9"/>
  <c r="K134" i="9"/>
  <c r="I134" i="9"/>
  <c r="N134" i="9" s="1"/>
  <c r="M133" i="9"/>
  <c r="L133" i="9"/>
  <c r="K133" i="9"/>
  <c r="I133" i="9"/>
  <c r="J133" i="9" s="1"/>
  <c r="O133" i="9" s="1"/>
  <c r="M132" i="9"/>
  <c r="L132" i="9"/>
  <c r="K132" i="9"/>
  <c r="I132" i="9"/>
  <c r="N132" i="9" s="1"/>
  <c r="M131" i="9"/>
  <c r="L131" i="9"/>
  <c r="K131" i="9"/>
  <c r="I131" i="9"/>
  <c r="N131" i="9" s="1"/>
  <c r="M130" i="9"/>
  <c r="L130" i="9"/>
  <c r="K130" i="9"/>
  <c r="I130" i="9"/>
  <c r="J130" i="9" s="1"/>
  <c r="O130" i="9" s="1"/>
  <c r="M129" i="9"/>
  <c r="L129" i="9"/>
  <c r="K129" i="9"/>
  <c r="I129" i="9"/>
  <c r="N129" i="9" s="1"/>
  <c r="N128" i="9"/>
  <c r="M128" i="9"/>
  <c r="L128" i="9"/>
  <c r="K128" i="9"/>
  <c r="I128" i="9"/>
  <c r="J128" i="9" s="1"/>
  <c r="O128" i="9" s="1"/>
  <c r="M127" i="9"/>
  <c r="L127" i="9"/>
  <c r="K127" i="9"/>
  <c r="I127" i="9"/>
  <c r="J127" i="9" s="1"/>
  <c r="O127" i="9" s="1"/>
  <c r="M126" i="9"/>
  <c r="L126" i="9"/>
  <c r="K126" i="9"/>
  <c r="I126" i="9"/>
  <c r="N126" i="9" s="1"/>
  <c r="M125" i="9"/>
  <c r="L125" i="9"/>
  <c r="K125" i="9"/>
  <c r="I125" i="9"/>
  <c r="J125" i="9" s="1"/>
  <c r="O125" i="9" s="1"/>
  <c r="M124" i="9"/>
  <c r="L124" i="9"/>
  <c r="K124" i="9"/>
  <c r="I124" i="9"/>
  <c r="N124" i="9" s="1"/>
  <c r="M123" i="9"/>
  <c r="L123" i="9"/>
  <c r="K123" i="9"/>
  <c r="I123" i="9"/>
  <c r="M122" i="9"/>
  <c r="L122" i="9"/>
  <c r="K122" i="9"/>
  <c r="I122" i="9"/>
  <c r="J122" i="9" s="1"/>
  <c r="O122" i="9" s="1"/>
  <c r="M121" i="9"/>
  <c r="L121" i="9"/>
  <c r="K121" i="9"/>
  <c r="I121" i="9"/>
  <c r="N121" i="9" s="1"/>
  <c r="M120" i="9"/>
  <c r="L120" i="9"/>
  <c r="K120" i="9"/>
  <c r="I120" i="9"/>
  <c r="J120" i="9" s="1"/>
  <c r="O120" i="9" s="1"/>
  <c r="M119" i="9"/>
  <c r="L119" i="9"/>
  <c r="K119" i="9"/>
  <c r="I119" i="9"/>
  <c r="J119" i="9" s="1"/>
  <c r="O119" i="9" s="1"/>
  <c r="M118" i="9"/>
  <c r="L118" i="9"/>
  <c r="K118" i="9"/>
  <c r="I118" i="9"/>
  <c r="N118" i="9" s="1"/>
  <c r="M117" i="9"/>
  <c r="L117" i="9"/>
  <c r="K117" i="9"/>
  <c r="I117" i="9"/>
  <c r="J117" i="9" s="1"/>
  <c r="O117" i="9" s="1"/>
  <c r="M116" i="9"/>
  <c r="L116" i="9"/>
  <c r="K116" i="9"/>
  <c r="I116" i="9"/>
  <c r="N116" i="9" s="1"/>
  <c r="M115" i="9"/>
  <c r="L115" i="9"/>
  <c r="K115" i="9"/>
  <c r="I115" i="9"/>
  <c r="M114" i="9"/>
  <c r="L114" i="9"/>
  <c r="K114" i="9"/>
  <c r="I114" i="9"/>
  <c r="J114" i="9" s="1"/>
  <c r="O114" i="9" s="1"/>
  <c r="M113" i="9"/>
  <c r="L113" i="9"/>
  <c r="K113" i="9"/>
  <c r="I113" i="9"/>
  <c r="N113" i="9" s="1"/>
  <c r="M112" i="9"/>
  <c r="L112" i="9"/>
  <c r="K112" i="9"/>
  <c r="I112" i="9"/>
  <c r="J112" i="9" s="1"/>
  <c r="O112" i="9" s="1"/>
  <c r="M111" i="9"/>
  <c r="L111" i="9"/>
  <c r="K111" i="9"/>
  <c r="I111" i="9"/>
  <c r="J111" i="9" s="1"/>
  <c r="O111" i="9" s="1"/>
  <c r="M110" i="9"/>
  <c r="L110" i="9"/>
  <c r="K110" i="9"/>
  <c r="I110" i="9"/>
  <c r="N110" i="9" s="1"/>
  <c r="M109" i="9"/>
  <c r="L109" i="9"/>
  <c r="K109" i="9"/>
  <c r="I109" i="9"/>
  <c r="J109" i="9" s="1"/>
  <c r="O109" i="9" s="1"/>
  <c r="M108" i="9"/>
  <c r="L108" i="9"/>
  <c r="K108" i="9"/>
  <c r="I108" i="9"/>
  <c r="N108" i="9" s="1"/>
  <c r="M107" i="9"/>
  <c r="L107" i="9"/>
  <c r="K107" i="9"/>
  <c r="I107" i="9"/>
  <c r="M106" i="9"/>
  <c r="L106" i="9"/>
  <c r="K106" i="9"/>
  <c r="I106" i="9"/>
  <c r="J106" i="9" s="1"/>
  <c r="O106" i="9" s="1"/>
  <c r="M105" i="9"/>
  <c r="L105" i="9"/>
  <c r="K105" i="9"/>
  <c r="I105" i="9"/>
  <c r="N105" i="9" s="1"/>
  <c r="M104" i="9"/>
  <c r="L104" i="9"/>
  <c r="K104" i="9"/>
  <c r="I104" i="9"/>
  <c r="J104" i="9" s="1"/>
  <c r="O104" i="9" s="1"/>
  <c r="M103" i="9"/>
  <c r="L103" i="9"/>
  <c r="K103" i="9"/>
  <c r="I103" i="9"/>
  <c r="J103" i="9" s="1"/>
  <c r="O103" i="9" s="1"/>
  <c r="M102" i="9"/>
  <c r="L102" i="9"/>
  <c r="K102" i="9"/>
  <c r="I102" i="9"/>
  <c r="N102" i="9" s="1"/>
  <c r="M101" i="9"/>
  <c r="L101" i="9"/>
  <c r="K101" i="9"/>
  <c r="I101" i="9"/>
  <c r="J101" i="9" s="1"/>
  <c r="O101" i="9" s="1"/>
  <c r="M100" i="9"/>
  <c r="L100" i="9"/>
  <c r="K100" i="9"/>
  <c r="I100" i="9"/>
  <c r="N100" i="9" s="1"/>
  <c r="M99" i="9"/>
  <c r="L99" i="9"/>
  <c r="K99" i="9"/>
  <c r="I99" i="9"/>
  <c r="M98" i="9"/>
  <c r="L98" i="9"/>
  <c r="K98" i="9"/>
  <c r="I98" i="9"/>
  <c r="J98" i="9" s="1"/>
  <c r="O98" i="9" s="1"/>
  <c r="M97" i="9"/>
  <c r="L97" i="9"/>
  <c r="K97" i="9"/>
  <c r="I97" i="9"/>
  <c r="N97" i="9" s="1"/>
  <c r="M96" i="9"/>
  <c r="L96" i="9"/>
  <c r="K96" i="9"/>
  <c r="I96" i="9"/>
  <c r="J96" i="9" s="1"/>
  <c r="O96" i="9" s="1"/>
  <c r="M95" i="9"/>
  <c r="L95" i="9"/>
  <c r="K95" i="9"/>
  <c r="I95" i="9"/>
  <c r="J95" i="9" s="1"/>
  <c r="O95" i="9" s="1"/>
  <c r="M94" i="9"/>
  <c r="L94" i="9"/>
  <c r="K94" i="9"/>
  <c r="I94" i="9"/>
  <c r="N94" i="9" s="1"/>
  <c r="M93" i="9"/>
  <c r="L93" i="9"/>
  <c r="K93" i="9"/>
  <c r="I93" i="9"/>
  <c r="J93" i="9" s="1"/>
  <c r="O93" i="9" s="1"/>
  <c r="M92" i="9"/>
  <c r="L92" i="9"/>
  <c r="K92" i="9"/>
  <c r="I92" i="9"/>
  <c r="N92" i="9" s="1"/>
  <c r="M91" i="9"/>
  <c r="L91" i="9"/>
  <c r="K91" i="9"/>
  <c r="I91" i="9"/>
  <c r="M90" i="9"/>
  <c r="L90" i="9"/>
  <c r="K90" i="9"/>
  <c r="I90" i="9"/>
  <c r="J90" i="9" s="1"/>
  <c r="O90" i="9" s="1"/>
  <c r="M89" i="9"/>
  <c r="L89" i="9"/>
  <c r="K89" i="9"/>
  <c r="I89" i="9"/>
  <c r="N89" i="9" s="1"/>
  <c r="M88" i="9"/>
  <c r="L88" i="9"/>
  <c r="K88" i="9"/>
  <c r="I88" i="9"/>
  <c r="J88" i="9" s="1"/>
  <c r="O88" i="9" s="1"/>
  <c r="M87" i="9"/>
  <c r="L87" i="9"/>
  <c r="K87" i="9"/>
  <c r="I87" i="9"/>
  <c r="J87" i="9" s="1"/>
  <c r="O87" i="9" s="1"/>
  <c r="M86" i="9"/>
  <c r="L86" i="9"/>
  <c r="K86" i="9"/>
  <c r="I86" i="9"/>
  <c r="N86" i="9" s="1"/>
  <c r="M85" i="9"/>
  <c r="L85" i="9"/>
  <c r="K85" i="9"/>
  <c r="I85" i="9"/>
  <c r="J85" i="9" s="1"/>
  <c r="O85" i="9" s="1"/>
  <c r="M81" i="9"/>
  <c r="L81" i="9"/>
  <c r="K81" i="9"/>
  <c r="I81" i="9"/>
  <c r="N81" i="9" s="1"/>
  <c r="M79" i="9"/>
  <c r="L79" i="9"/>
  <c r="K79" i="9"/>
  <c r="I79" i="9"/>
  <c r="M78" i="9"/>
  <c r="L78" i="9"/>
  <c r="K78" i="9"/>
  <c r="I78" i="9"/>
  <c r="J78" i="9" s="1"/>
  <c r="O78" i="9" s="1"/>
  <c r="M77" i="9"/>
  <c r="L77" i="9"/>
  <c r="K77" i="9"/>
  <c r="I77" i="9"/>
  <c r="N77" i="9" s="1"/>
  <c r="M76" i="9"/>
  <c r="L76" i="9"/>
  <c r="K76" i="9"/>
  <c r="I76" i="9"/>
  <c r="J76" i="9" s="1"/>
  <c r="O76" i="9" s="1"/>
  <c r="M75" i="9"/>
  <c r="L75" i="9"/>
  <c r="K75" i="9"/>
  <c r="I75" i="9"/>
  <c r="J75" i="9" s="1"/>
  <c r="O75" i="9" s="1"/>
  <c r="M74" i="9"/>
  <c r="L74" i="9"/>
  <c r="K74" i="9"/>
  <c r="I74" i="9"/>
  <c r="N74" i="9" s="1"/>
  <c r="M73" i="9"/>
  <c r="L73" i="9"/>
  <c r="K73" i="9"/>
  <c r="I73" i="9"/>
  <c r="J73" i="9" s="1"/>
  <c r="O73" i="9" s="1"/>
  <c r="M72" i="9"/>
  <c r="L72" i="9"/>
  <c r="K72" i="9"/>
  <c r="I72" i="9"/>
  <c r="N72" i="9" s="1"/>
  <c r="M71" i="9"/>
  <c r="L71" i="9"/>
  <c r="K71" i="9"/>
  <c r="I71" i="9"/>
  <c r="M70" i="9"/>
  <c r="L70" i="9"/>
  <c r="K70" i="9"/>
  <c r="I70" i="9"/>
  <c r="J70" i="9" s="1"/>
  <c r="O70" i="9" s="1"/>
  <c r="M69" i="9"/>
  <c r="L69" i="9"/>
  <c r="K69" i="9"/>
  <c r="I69" i="9"/>
  <c r="N69" i="9" s="1"/>
  <c r="M68" i="9"/>
  <c r="L68" i="9"/>
  <c r="K68" i="9"/>
  <c r="I68" i="9"/>
  <c r="J68" i="9" s="1"/>
  <c r="O68" i="9" s="1"/>
  <c r="I67" i="9"/>
  <c r="J67" i="9" s="1"/>
  <c r="M66" i="9"/>
  <c r="L66" i="9"/>
  <c r="K66" i="9"/>
  <c r="I66" i="9"/>
  <c r="N66" i="9" s="1"/>
  <c r="M65" i="9"/>
  <c r="L65" i="9"/>
  <c r="K65" i="9"/>
  <c r="I65" i="9"/>
  <c r="J65" i="9" s="1"/>
  <c r="O65" i="9" s="1"/>
  <c r="M64" i="9"/>
  <c r="L64" i="9"/>
  <c r="K64" i="9"/>
  <c r="I64" i="9"/>
  <c r="J64" i="9" s="1"/>
  <c r="O64" i="9" s="1"/>
  <c r="M63" i="9"/>
  <c r="L63" i="9"/>
  <c r="K63" i="9"/>
  <c r="J63" i="9"/>
  <c r="O63" i="9" s="1"/>
  <c r="I63" i="9"/>
  <c r="N63" i="9" s="1"/>
  <c r="M62" i="9"/>
  <c r="L62" i="9"/>
  <c r="K62" i="9"/>
  <c r="I62" i="9"/>
  <c r="J62" i="9" s="1"/>
  <c r="O62" i="9" s="1"/>
  <c r="N61" i="9"/>
  <c r="M61" i="9"/>
  <c r="L61" i="9"/>
  <c r="K61" i="9"/>
  <c r="I61" i="9"/>
  <c r="J61" i="9" s="1"/>
  <c r="O61" i="9" s="1"/>
  <c r="M60" i="9"/>
  <c r="L60" i="9"/>
  <c r="K60" i="9"/>
  <c r="I60" i="9"/>
  <c r="N59" i="9"/>
  <c r="M59" i="9"/>
  <c r="L59" i="9"/>
  <c r="K59" i="9"/>
  <c r="I59" i="9"/>
  <c r="J59" i="9" s="1"/>
  <c r="O59" i="9" s="1"/>
  <c r="M58" i="9"/>
  <c r="L58" i="9"/>
  <c r="K58" i="9"/>
  <c r="I58" i="9"/>
  <c r="N58" i="9" s="1"/>
  <c r="M57" i="9"/>
  <c r="L57" i="9"/>
  <c r="K57" i="9"/>
  <c r="I57" i="9"/>
  <c r="J57" i="9" s="1"/>
  <c r="O57" i="9" s="1"/>
  <c r="M56" i="9"/>
  <c r="L56" i="9"/>
  <c r="K56" i="9"/>
  <c r="I56" i="9"/>
  <c r="J56" i="9" s="1"/>
  <c r="O56" i="9" s="1"/>
  <c r="M55" i="9"/>
  <c r="L55" i="9"/>
  <c r="K55" i="9"/>
  <c r="J55" i="9"/>
  <c r="O55" i="9" s="1"/>
  <c r="I55" i="9"/>
  <c r="N55" i="9" s="1"/>
  <c r="M54" i="9"/>
  <c r="L54" i="9"/>
  <c r="K54" i="9"/>
  <c r="I54" i="9"/>
  <c r="J54" i="9" s="1"/>
  <c r="O54" i="9" s="1"/>
  <c r="N53" i="9"/>
  <c r="M53" i="9"/>
  <c r="L53" i="9"/>
  <c r="K53" i="9"/>
  <c r="I53" i="9"/>
  <c r="J53" i="9" s="1"/>
  <c r="O53" i="9" s="1"/>
  <c r="M52" i="9"/>
  <c r="L52" i="9"/>
  <c r="K52" i="9"/>
  <c r="I52" i="9"/>
  <c r="N51" i="9"/>
  <c r="M51" i="9"/>
  <c r="L51" i="9"/>
  <c r="K51" i="9"/>
  <c r="I51" i="9"/>
  <c r="J51" i="9" s="1"/>
  <c r="O51" i="9" s="1"/>
  <c r="M50" i="9"/>
  <c r="L50" i="9"/>
  <c r="K50" i="9"/>
  <c r="I50" i="9"/>
  <c r="N50" i="9" s="1"/>
  <c r="M49" i="9"/>
  <c r="L49" i="9"/>
  <c r="K49" i="9"/>
  <c r="I49" i="9"/>
  <c r="J49" i="9" s="1"/>
  <c r="O49" i="9" s="1"/>
  <c r="M48" i="9"/>
  <c r="L48" i="9"/>
  <c r="K48" i="9"/>
  <c r="I48" i="9"/>
  <c r="J48" i="9" s="1"/>
  <c r="O48" i="9" s="1"/>
  <c r="M47" i="9"/>
  <c r="L47" i="9"/>
  <c r="K47" i="9"/>
  <c r="J47" i="9"/>
  <c r="O47" i="9" s="1"/>
  <c r="I47" i="9"/>
  <c r="N47" i="9" s="1"/>
  <c r="M46" i="9"/>
  <c r="L46" i="9"/>
  <c r="K46" i="9"/>
  <c r="I46" i="9"/>
  <c r="J46" i="9" s="1"/>
  <c r="O46" i="9" s="1"/>
  <c r="N45" i="9"/>
  <c r="M45" i="9"/>
  <c r="L45" i="9"/>
  <c r="K45" i="9"/>
  <c r="I45" i="9"/>
  <c r="J45" i="9" s="1"/>
  <c r="O45" i="9" s="1"/>
  <c r="M44" i="9"/>
  <c r="L44" i="9"/>
  <c r="K44" i="9"/>
  <c r="I44" i="9"/>
  <c r="N43" i="9"/>
  <c r="M43" i="9"/>
  <c r="L43" i="9"/>
  <c r="K43" i="9"/>
  <c r="I43" i="9"/>
  <c r="J43" i="9" s="1"/>
  <c r="O43" i="9" s="1"/>
  <c r="M42" i="9"/>
  <c r="L42" i="9"/>
  <c r="K42" i="9"/>
  <c r="I42" i="9"/>
  <c r="N42" i="9" s="1"/>
  <c r="M41" i="9"/>
  <c r="L41" i="9"/>
  <c r="K41" i="9"/>
  <c r="I41" i="9"/>
  <c r="J41" i="9" s="1"/>
  <c r="O41" i="9" s="1"/>
  <c r="M40" i="9"/>
  <c r="L40" i="9"/>
  <c r="K40" i="9"/>
  <c r="I40" i="9"/>
  <c r="J40" i="9" s="1"/>
  <c r="O40" i="9" s="1"/>
  <c r="M39" i="9"/>
  <c r="L39" i="9"/>
  <c r="K39" i="9"/>
  <c r="J39" i="9"/>
  <c r="O39" i="9" s="1"/>
  <c r="I39" i="9"/>
  <c r="N39" i="9" s="1"/>
  <c r="M38" i="9"/>
  <c r="L38" i="9"/>
  <c r="K38" i="9"/>
  <c r="I38" i="9"/>
  <c r="J38" i="9" s="1"/>
  <c r="O38" i="9" s="1"/>
  <c r="N37" i="9"/>
  <c r="M37" i="9"/>
  <c r="L37" i="9"/>
  <c r="K37" i="9"/>
  <c r="I37" i="9"/>
  <c r="J37" i="9" s="1"/>
  <c r="O37" i="9" s="1"/>
  <c r="M36" i="9"/>
  <c r="L36" i="9"/>
  <c r="K36" i="9"/>
  <c r="I36" i="9"/>
  <c r="N35" i="9"/>
  <c r="M35" i="9"/>
  <c r="L35" i="9"/>
  <c r="K35" i="9"/>
  <c r="I35" i="9"/>
  <c r="J35" i="9" s="1"/>
  <c r="O35" i="9" s="1"/>
  <c r="M34" i="9"/>
  <c r="L34" i="9"/>
  <c r="K34" i="9"/>
  <c r="I34" i="9"/>
  <c r="N34" i="9" s="1"/>
  <c r="M33" i="9"/>
  <c r="L33" i="9"/>
  <c r="K33" i="9"/>
  <c r="I33" i="9"/>
  <c r="J33" i="9" s="1"/>
  <c r="O33" i="9" s="1"/>
  <c r="M32" i="9"/>
  <c r="L32" i="9"/>
  <c r="K32" i="9"/>
  <c r="I32" i="9"/>
  <c r="J32" i="9" s="1"/>
  <c r="O32" i="9" s="1"/>
  <c r="M31" i="9"/>
  <c r="L31" i="9"/>
  <c r="K31" i="9"/>
  <c r="J31" i="9"/>
  <c r="O31" i="9" s="1"/>
  <c r="I31" i="9"/>
  <c r="N31" i="9" s="1"/>
  <c r="M30" i="9"/>
  <c r="L30" i="9"/>
  <c r="K30" i="9"/>
  <c r="I30" i="9"/>
  <c r="J30" i="9" s="1"/>
  <c r="O30" i="9" s="1"/>
  <c r="N29" i="9"/>
  <c r="M29" i="9"/>
  <c r="L29" i="9"/>
  <c r="K29" i="9"/>
  <c r="I29" i="9"/>
  <c r="J29" i="9" s="1"/>
  <c r="O29" i="9" s="1"/>
  <c r="M28" i="9"/>
  <c r="L28" i="9"/>
  <c r="K28" i="9"/>
  <c r="I28" i="9"/>
  <c r="N27" i="9"/>
  <c r="M27" i="9"/>
  <c r="L27" i="9"/>
  <c r="K27" i="9"/>
  <c r="I27" i="9"/>
  <c r="J27" i="9" s="1"/>
  <c r="O27" i="9" s="1"/>
  <c r="M26" i="9"/>
  <c r="L26" i="9"/>
  <c r="K26" i="9"/>
  <c r="I26" i="9"/>
  <c r="N26" i="9" s="1"/>
  <c r="M25" i="9"/>
  <c r="L25" i="9"/>
  <c r="K25" i="9"/>
  <c r="I25" i="9"/>
  <c r="J25" i="9" s="1"/>
  <c r="O25" i="9" s="1"/>
  <c r="M24" i="9"/>
  <c r="L24" i="9"/>
  <c r="K24" i="9"/>
  <c r="I24" i="9"/>
  <c r="J24" i="9" s="1"/>
  <c r="O24" i="9" s="1"/>
  <c r="M23" i="9"/>
  <c r="L23" i="9"/>
  <c r="K23" i="9"/>
  <c r="J23" i="9"/>
  <c r="O23" i="9" s="1"/>
  <c r="I23" i="9"/>
  <c r="N23" i="9" s="1"/>
  <c r="M22" i="9"/>
  <c r="L22" i="9"/>
  <c r="K22" i="9"/>
  <c r="I22" i="9"/>
  <c r="J22" i="9" s="1"/>
  <c r="O22" i="9" s="1"/>
  <c r="N21" i="9"/>
  <c r="M21" i="9"/>
  <c r="L21" i="9"/>
  <c r="K21" i="9"/>
  <c r="I21" i="9"/>
  <c r="J21" i="9" s="1"/>
  <c r="O21" i="9" s="1"/>
  <c r="M20" i="9"/>
  <c r="L20" i="9"/>
  <c r="K20" i="9"/>
  <c r="I20" i="9"/>
  <c r="N19" i="9"/>
  <c r="M19" i="9"/>
  <c r="L19" i="9"/>
  <c r="K19" i="9"/>
  <c r="I19" i="9"/>
  <c r="J19" i="9" s="1"/>
  <c r="O19" i="9" s="1"/>
  <c r="M18" i="9"/>
  <c r="L18" i="9"/>
  <c r="K18" i="9"/>
  <c r="I18" i="9"/>
  <c r="N18" i="9" s="1"/>
  <c r="M17" i="9"/>
  <c r="L17" i="9"/>
  <c r="K17" i="9"/>
  <c r="I17" i="9"/>
  <c r="J17" i="9" s="1"/>
  <c r="O17" i="9" s="1"/>
  <c r="M16" i="9"/>
  <c r="L16" i="9"/>
  <c r="K16" i="9"/>
  <c r="I16" i="9"/>
  <c r="J16" i="9" s="1"/>
  <c r="O16" i="9" s="1"/>
  <c r="M15" i="9"/>
  <c r="L15" i="9"/>
  <c r="K15" i="9"/>
  <c r="J15" i="9"/>
  <c r="O15" i="9" s="1"/>
  <c r="I15" i="9"/>
  <c r="N15" i="9" s="1"/>
  <c r="M14" i="9"/>
  <c r="L14" i="9"/>
  <c r="K14" i="9"/>
  <c r="I14" i="9"/>
  <c r="J14" i="9" s="1"/>
  <c r="O14" i="9" s="1"/>
  <c r="N13" i="9"/>
  <c r="M13" i="9"/>
  <c r="L13" i="9"/>
  <c r="K13" i="9"/>
  <c r="I13" i="9"/>
  <c r="J13" i="9" s="1"/>
  <c r="O13" i="9" s="1"/>
  <c r="M12" i="9"/>
  <c r="L12" i="9"/>
  <c r="K12" i="9"/>
  <c r="I12" i="9"/>
  <c r="N11" i="9"/>
  <c r="M11" i="9"/>
  <c r="L11" i="9"/>
  <c r="K11" i="9"/>
  <c r="I11" i="9"/>
  <c r="J11" i="9" s="1"/>
  <c r="O11" i="9" s="1"/>
  <c r="M10" i="9"/>
  <c r="L10" i="9"/>
  <c r="K10" i="9"/>
  <c r="I10" i="9"/>
  <c r="N10" i="9" s="1"/>
  <c r="M9" i="9"/>
  <c r="L9" i="9"/>
  <c r="K9" i="9"/>
  <c r="I9" i="9"/>
  <c r="J9" i="9" s="1"/>
  <c r="O9" i="9" s="1"/>
  <c r="M8" i="9"/>
  <c r="L8" i="9"/>
  <c r="K8" i="9"/>
  <c r="I8" i="9"/>
  <c r="J8" i="9" s="1"/>
  <c r="O8" i="9" s="1"/>
  <c r="G81" i="13" l="1"/>
  <c r="I81" i="13"/>
  <c r="J410" i="9"/>
  <c r="O410" i="9" s="1"/>
  <c r="N410" i="9"/>
  <c r="N430" i="9"/>
  <c r="J430" i="9"/>
  <c r="O430" i="9" s="1"/>
  <c r="N477" i="9"/>
  <c r="J477" i="9"/>
  <c r="O477" i="9" s="1"/>
  <c r="N490" i="9"/>
  <c r="J490" i="9"/>
  <c r="O490" i="9" s="1"/>
  <c r="N502" i="9"/>
  <c r="J502" i="9"/>
  <c r="O502" i="9" s="1"/>
  <c r="N520" i="9"/>
  <c r="J520" i="9"/>
  <c r="O520" i="9" s="1"/>
  <c r="N573" i="9"/>
  <c r="J573" i="9"/>
  <c r="O573" i="9" s="1"/>
  <c r="N594" i="9"/>
  <c r="J594" i="9"/>
  <c r="O594" i="9" s="1"/>
  <c r="N596" i="9"/>
  <c r="J596" i="9"/>
  <c r="O596" i="9" s="1"/>
  <c r="J653" i="9"/>
  <c r="O653" i="9" s="1"/>
  <c r="N653" i="9"/>
  <c r="N724" i="9"/>
  <c r="J724" i="9"/>
  <c r="O724" i="9" s="1"/>
  <c r="J769" i="9"/>
  <c r="O769" i="9" s="1"/>
  <c r="N769" i="9"/>
  <c r="J828" i="9"/>
  <c r="O828" i="9" s="1"/>
  <c r="N828" i="9"/>
  <c r="N866" i="9"/>
  <c r="J866" i="9"/>
  <c r="O866" i="9" s="1"/>
  <c r="J891" i="9"/>
  <c r="O891" i="9" s="1"/>
  <c r="N891" i="9"/>
  <c r="N8" i="9"/>
  <c r="N16" i="9"/>
  <c r="N24" i="9"/>
  <c r="N32" i="9"/>
  <c r="N40" i="9"/>
  <c r="N48" i="9"/>
  <c r="N56" i="9"/>
  <c r="N64" i="9"/>
  <c r="N68" i="9"/>
  <c r="J72" i="9"/>
  <c r="O72" i="9" s="1"/>
  <c r="N76" i="9"/>
  <c r="J81" i="9"/>
  <c r="O81" i="9" s="1"/>
  <c r="N88" i="9"/>
  <c r="J92" i="9"/>
  <c r="O92" i="9" s="1"/>
  <c r="N96" i="9"/>
  <c r="J100" i="9"/>
  <c r="O100" i="9" s="1"/>
  <c r="N104" i="9"/>
  <c r="J108" i="9"/>
  <c r="O108" i="9" s="1"/>
  <c r="N112" i="9"/>
  <c r="J116" i="9"/>
  <c r="O116" i="9" s="1"/>
  <c r="N120" i="9"/>
  <c r="J124" i="9"/>
  <c r="O124" i="9" s="1"/>
  <c r="J132" i="9"/>
  <c r="O132" i="9" s="1"/>
  <c r="J140" i="9"/>
  <c r="O140" i="9" s="1"/>
  <c r="N151" i="9"/>
  <c r="N163" i="9"/>
  <c r="N171" i="9"/>
  <c r="N179" i="9"/>
  <c r="N187" i="9"/>
  <c r="N195" i="9"/>
  <c r="N203" i="9"/>
  <c r="N211" i="9"/>
  <c r="J224" i="9"/>
  <c r="O224" i="9" s="1"/>
  <c r="N225" i="9"/>
  <c r="J232" i="9"/>
  <c r="O232" i="9" s="1"/>
  <c r="N233" i="9"/>
  <c r="N258" i="9"/>
  <c r="N271" i="9"/>
  <c r="J276" i="9"/>
  <c r="O276" i="9" s="1"/>
  <c r="N317" i="9"/>
  <c r="N325" i="9"/>
  <c r="N333" i="9"/>
  <c r="N341" i="9"/>
  <c r="N492" i="9"/>
  <c r="J492" i="9"/>
  <c r="O492" i="9" s="1"/>
  <c r="J530" i="9"/>
  <c r="O530" i="9" s="1"/>
  <c r="N530" i="9"/>
  <c r="N548" i="9"/>
  <c r="J548" i="9"/>
  <c r="O548" i="9" s="1"/>
  <c r="J552" i="9"/>
  <c r="O552" i="9" s="1"/>
  <c r="N552" i="9"/>
  <c r="N613" i="9"/>
  <c r="J613" i="9"/>
  <c r="O613" i="9" s="1"/>
  <c r="N615" i="9"/>
  <c r="J615" i="9"/>
  <c r="O615" i="9" s="1"/>
  <c r="N664" i="9"/>
  <c r="J664" i="9"/>
  <c r="O664" i="9" s="1"/>
  <c r="N668" i="9"/>
  <c r="J668" i="9"/>
  <c r="O668" i="9" s="1"/>
  <c r="J704" i="9"/>
  <c r="O704" i="9" s="1"/>
  <c r="N704" i="9"/>
  <c r="J750" i="9"/>
  <c r="O750" i="9" s="1"/>
  <c r="N750" i="9"/>
  <c r="N759" i="9"/>
  <c r="J759" i="9"/>
  <c r="O759" i="9" s="1"/>
  <c r="N787" i="9"/>
  <c r="J787" i="9"/>
  <c r="O787" i="9" s="1"/>
  <c r="N874" i="9"/>
  <c r="J874" i="9"/>
  <c r="O874" i="9" s="1"/>
  <c r="N628" i="9"/>
  <c r="J628" i="9"/>
  <c r="O628" i="9" s="1"/>
  <c r="J859" i="9"/>
  <c r="O859" i="9" s="1"/>
  <c r="N859" i="9"/>
  <c r="N882" i="9"/>
  <c r="J882" i="9"/>
  <c r="O882" i="9" s="1"/>
  <c r="N70" i="9"/>
  <c r="J74" i="9"/>
  <c r="O74" i="9" s="1"/>
  <c r="N78" i="9"/>
  <c r="J86" i="9"/>
  <c r="O86" i="9" s="1"/>
  <c r="N90" i="9"/>
  <c r="J94" i="9"/>
  <c r="O94" i="9" s="1"/>
  <c r="N98" i="9"/>
  <c r="J102" i="9"/>
  <c r="O102" i="9" s="1"/>
  <c r="N106" i="9"/>
  <c r="J110" i="9"/>
  <c r="O110" i="9" s="1"/>
  <c r="N114" i="9"/>
  <c r="J118" i="9"/>
  <c r="O118" i="9" s="1"/>
  <c r="N122" i="9"/>
  <c r="J126" i="9"/>
  <c r="O126" i="9" s="1"/>
  <c r="N130" i="9"/>
  <c r="J134" i="9"/>
  <c r="O134" i="9" s="1"/>
  <c r="N138" i="9"/>
  <c r="J142" i="9"/>
  <c r="O142" i="9" s="1"/>
  <c r="N145" i="9"/>
  <c r="J149" i="9"/>
  <c r="O149" i="9" s="1"/>
  <c r="N153" i="9"/>
  <c r="J158" i="9"/>
  <c r="O158" i="9" s="1"/>
  <c r="N165" i="9"/>
  <c r="J169" i="9"/>
  <c r="O169" i="9" s="1"/>
  <c r="J177" i="9"/>
  <c r="O177" i="9" s="1"/>
  <c r="J185" i="9"/>
  <c r="O185" i="9" s="1"/>
  <c r="J193" i="9"/>
  <c r="O193" i="9" s="1"/>
  <c r="J201" i="9"/>
  <c r="O201" i="9" s="1"/>
  <c r="J209" i="9"/>
  <c r="O209" i="9" s="1"/>
  <c r="J226" i="9"/>
  <c r="O226" i="9" s="1"/>
  <c r="J235" i="9"/>
  <c r="O235" i="9" s="1"/>
  <c r="J252" i="9"/>
  <c r="O252" i="9" s="1"/>
  <c r="J259" i="9"/>
  <c r="O259" i="9" s="1"/>
  <c r="J292" i="9"/>
  <c r="O292" i="9" s="1"/>
  <c r="J352" i="9"/>
  <c r="O352" i="9" s="1"/>
  <c r="J416" i="9"/>
  <c r="O416" i="9" s="1"/>
  <c r="N416" i="9"/>
  <c r="N517" i="9"/>
  <c r="J517" i="9"/>
  <c r="O517" i="9" s="1"/>
  <c r="J634" i="9"/>
  <c r="O634" i="9" s="1"/>
  <c r="N634" i="9"/>
  <c r="J710" i="9"/>
  <c r="O710" i="9" s="1"/>
  <c r="N710" i="9"/>
  <c r="J766" i="9"/>
  <c r="O766" i="9" s="1"/>
  <c r="N766" i="9"/>
  <c r="N802" i="9"/>
  <c r="J802" i="9"/>
  <c r="O802" i="9" s="1"/>
  <c r="J804" i="9"/>
  <c r="O804" i="9" s="1"/>
  <c r="N804" i="9"/>
  <c r="N846" i="9"/>
  <c r="J846" i="9"/>
  <c r="O846" i="9" s="1"/>
  <c r="N911" i="9"/>
  <c r="J911" i="9"/>
  <c r="O911" i="9" s="1"/>
  <c r="J899" i="9"/>
  <c r="O899" i="9" s="1"/>
  <c r="N899" i="9"/>
  <c r="N75" i="9"/>
  <c r="N87" i="9"/>
  <c r="N95" i="9"/>
  <c r="N103" i="9"/>
  <c r="N111" i="9"/>
  <c r="N119" i="9"/>
  <c r="N127" i="9"/>
  <c r="N135" i="9"/>
  <c r="N143" i="9"/>
  <c r="J244" i="9"/>
  <c r="O244" i="9" s="1"/>
  <c r="N245" i="9"/>
  <c r="J275" i="9"/>
  <c r="O275" i="9" s="1"/>
  <c r="N301" i="9"/>
  <c r="N309" i="9"/>
  <c r="N321" i="9"/>
  <c r="N329" i="9"/>
  <c r="N337" i="9"/>
  <c r="J354" i="9"/>
  <c r="O354" i="9" s="1"/>
  <c r="N354" i="9"/>
  <c r="N355" i="9"/>
  <c r="N363" i="9"/>
  <c r="J363" i="9"/>
  <c r="O363" i="9" s="1"/>
  <c r="N385" i="9"/>
  <c r="J385" i="9"/>
  <c r="O385" i="9" s="1"/>
  <c r="J445" i="9"/>
  <c r="O445" i="9" s="1"/>
  <c r="N445" i="9"/>
  <c r="N570" i="9"/>
  <c r="J570" i="9"/>
  <c r="O570" i="9" s="1"/>
  <c r="N652" i="9"/>
  <c r="J652" i="9"/>
  <c r="O652" i="9" s="1"/>
  <c r="N684" i="9"/>
  <c r="J684" i="9"/>
  <c r="O684" i="9" s="1"/>
  <c r="N747" i="9"/>
  <c r="J747" i="9"/>
  <c r="O747" i="9" s="1"/>
  <c r="J791" i="9"/>
  <c r="O791" i="9" s="1"/>
  <c r="N791" i="9"/>
  <c r="J867" i="9"/>
  <c r="O867" i="9" s="1"/>
  <c r="N867" i="9"/>
  <c r="N890" i="9"/>
  <c r="J890" i="9"/>
  <c r="O890" i="9" s="1"/>
  <c r="N561" i="9"/>
  <c r="J561" i="9"/>
  <c r="O561" i="9" s="1"/>
  <c r="N147" i="9"/>
  <c r="N155" i="9"/>
  <c r="N167" i="9"/>
  <c r="N175" i="9"/>
  <c r="N183" i="9"/>
  <c r="N191" i="9"/>
  <c r="N199" i="9"/>
  <c r="N207" i="9"/>
  <c r="J241" i="9"/>
  <c r="O241" i="9" s="1"/>
  <c r="J346" i="9"/>
  <c r="O346" i="9" s="1"/>
  <c r="N347" i="9"/>
  <c r="N433" i="9"/>
  <c r="J433" i="9"/>
  <c r="O433" i="9" s="1"/>
  <c r="N458" i="9"/>
  <c r="J458" i="9"/>
  <c r="O458" i="9" s="1"/>
  <c r="J496" i="9"/>
  <c r="O496" i="9" s="1"/>
  <c r="N496" i="9"/>
  <c r="N523" i="9"/>
  <c r="J523" i="9"/>
  <c r="O523" i="9" s="1"/>
  <c r="N549" i="9"/>
  <c r="J549" i="9"/>
  <c r="O549" i="9" s="1"/>
  <c r="N551" i="9"/>
  <c r="J551" i="9"/>
  <c r="O551" i="9" s="1"/>
  <c r="N588" i="9"/>
  <c r="J588" i="9"/>
  <c r="O588" i="9" s="1"/>
  <c r="N638" i="9"/>
  <c r="J638" i="9"/>
  <c r="O638" i="9" s="1"/>
  <c r="N656" i="9"/>
  <c r="J656" i="9"/>
  <c r="O656" i="9" s="1"/>
  <c r="N665" i="9"/>
  <c r="J665" i="9"/>
  <c r="O665" i="9" s="1"/>
  <c r="N667" i="9"/>
  <c r="J667" i="9"/>
  <c r="O667" i="9" s="1"/>
  <c r="J707" i="9"/>
  <c r="O707" i="9" s="1"/>
  <c r="N707" i="9"/>
  <c r="N751" i="9"/>
  <c r="J751" i="9"/>
  <c r="O751" i="9" s="1"/>
  <c r="J812" i="9"/>
  <c r="O812" i="9" s="1"/>
  <c r="N812" i="9"/>
  <c r="J839" i="9"/>
  <c r="O839" i="9" s="1"/>
  <c r="N839" i="9"/>
  <c r="J875" i="9"/>
  <c r="O875" i="9" s="1"/>
  <c r="N875" i="9"/>
  <c r="N506" i="9"/>
  <c r="J506" i="9"/>
  <c r="O506" i="9" s="1"/>
  <c r="N9" i="9"/>
  <c r="N17" i="9"/>
  <c r="N25" i="9"/>
  <c r="N33" i="9"/>
  <c r="N41" i="9"/>
  <c r="N49" i="9"/>
  <c r="N57" i="9"/>
  <c r="N65" i="9"/>
  <c r="N406" i="9"/>
  <c r="J406" i="9"/>
  <c r="O406" i="9" s="1"/>
  <c r="N484" i="9"/>
  <c r="J484" i="9"/>
  <c r="O484" i="9" s="1"/>
  <c r="N533" i="9"/>
  <c r="J533" i="9"/>
  <c r="O533" i="9" s="1"/>
  <c r="N567" i="9"/>
  <c r="J567" i="9"/>
  <c r="O567" i="9" s="1"/>
  <c r="N607" i="9"/>
  <c r="J607" i="9"/>
  <c r="O607" i="9" s="1"/>
  <c r="J631" i="9"/>
  <c r="O631" i="9" s="1"/>
  <c r="N631" i="9"/>
  <c r="N680" i="9"/>
  <c r="J680" i="9"/>
  <c r="O680" i="9" s="1"/>
  <c r="J742" i="9"/>
  <c r="O742" i="9" s="1"/>
  <c r="N742" i="9"/>
  <c r="N772" i="9"/>
  <c r="J772" i="9"/>
  <c r="O772" i="9" s="1"/>
  <c r="J820" i="9"/>
  <c r="O820" i="9" s="1"/>
  <c r="N820" i="9"/>
  <c r="N858" i="9"/>
  <c r="J858" i="9"/>
  <c r="O858" i="9" s="1"/>
  <c r="J883" i="9"/>
  <c r="O883" i="9" s="1"/>
  <c r="N883" i="9"/>
  <c r="N898" i="9"/>
  <c r="J898" i="9"/>
  <c r="O898" i="9" s="1"/>
  <c r="N255" i="9"/>
  <c r="N272" i="9"/>
  <c r="J284" i="9"/>
  <c r="O284" i="9" s="1"/>
  <c r="N306" i="9"/>
  <c r="N318" i="9"/>
  <c r="N326" i="9"/>
  <c r="N334" i="9"/>
  <c r="N342" i="9"/>
  <c r="N360" i="9"/>
  <c r="J360" i="9"/>
  <c r="O360" i="9" s="1"/>
  <c r="N417" i="9"/>
  <c r="J417" i="9"/>
  <c r="O417" i="9" s="1"/>
  <c r="J453" i="9"/>
  <c r="O453" i="9" s="1"/>
  <c r="N453" i="9"/>
  <c r="J471" i="9"/>
  <c r="O471" i="9" s="1"/>
  <c r="N471" i="9"/>
  <c r="J555" i="9"/>
  <c r="O555" i="9" s="1"/>
  <c r="N555" i="9"/>
  <c r="N585" i="9"/>
  <c r="J585" i="9"/>
  <c r="O585" i="9" s="1"/>
  <c r="N644" i="9"/>
  <c r="J644" i="9"/>
  <c r="O644" i="9" s="1"/>
  <c r="J671" i="9"/>
  <c r="O671" i="9" s="1"/>
  <c r="N671" i="9"/>
  <c r="J847" i="9"/>
  <c r="O847" i="9" s="1"/>
  <c r="N847" i="9"/>
  <c r="N906" i="9"/>
  <c r="J906" i="9"/>
  <c r="O906" i="9" s="1"/>
  <c r="N409" i="9"/>
  <c r="N414" i="9"/>
  <c r="N423" i="9"/>
  <c r="N560" i="9"/>
  <c r="N575" i="9"/>
  <c r="N595" i="9"/>
  <c r="N598" i="9"/>
  <c r="N614" i="9"/>
  <c r="N617" i="9"/>
  <c r="N630" i="9"/>
  <c r="N663" i="9"/>
  <c r="N666" i="9"/>
  <c r="N733" i="9"/>
  <c r="N749" i="9"/>
  <c r="N835" i="9"/>
  <c r="N873" i="9"/>
  <c r="N881" i="9"/>
  <c r="N907" i="9"/>
  <c r="N378" i="9"/>
  <c r="N387" i="9"/>
  <c r="N399" i="9"/>
  <c r="N422" i="9"/>
  <c r="N478" i="9"/>
  <c r="N481" i="9"/>
  <c r="N485" i="9"/>
  <c r="N559" i="9"/>
  <c r="N565" i="9"/>
  <c r="N592" i="9"/>
  <c r="N611" i="9"/>
  <c r="N639" i="9"/>
  <c r="N685" i="9"/>
  <c r="N695" i="9"/>
  <c r="N711" i="9"/>
  <c r="N735" i="9"/>
  <c r="N743" i="9"/>
  <c r="N780" i="9"/>
  <c r="N818" i="9"/>
  <c r="N826" i="9"/>
  <c r="N909" i="9"/>
  <c r="J444" i="9"/>
  <c r="O444" i="9" s="1"/>
  <c r="J483" i="9"/>
  <c r="O483" i="9" s="1"/>
  <c r="J541" i="9"/>
  <c r="O541" i="9" s="1"/>
  <c r="J572" i="9"/>
  <c r="O572" i="9" s="1"/>
  <c r="J602" i="9"/>
  <c r="O602" i="9" s="1"/>
  <c r="J618" i="9"/>
  <c r="O618" i="9" s="1"/>
  <c r="J643" i="9"/>
  <c r="O643" i="9" s="1"/>
  <c r="J753" i="9"/>
  <c r="O753" i="9" s="1"/>
  <c r="J795" i="9"/>
  <c r="O795" i="9" s="1"/>
  <c r="J801" i="9"/>
  <c r="O801" i="9" s="1"/>
  <c r="J843" i="9"/>
  <c r="O843" i="9" s="1"/>
  <c r="J855" i="9"/>
  <c r="O855" i="9" s="1"/>
  <c r="J863" i="9"/>
  <c r="O863" i="9" s="1"/>
  <c r="J871" i="9"/>
  <c r="O871" i="9" s="1"/>
  <c r="J879" i="9"/>
  <c r="O879" i="9" s="1"/>
  <c r="J887" i="9"/>
  <c r="O887" i="9" s="1"/>
  <c r="J895" i="9"/>
  <c r="O895" i="9" s="1"/>
  <c r="J903" i="9"/>
  <c r="O903" i="9" s="1"/>
  <c r="J358" i="9"/>
  <c r="O358" i="9" s="1"/>
  <c r="N377" i="9"/>
  <c r="N401" i="9"/>
  <c r="J473" i="9"/>
  <c r="O473" i="9" s="1"/>
  <c r="N480" i="9"/>
  <c r="J604" i="9"/>
  <c r="O604" i="9" s="1"/>
  <c r="J627" i="9"/>
  <c r="O627" i="9" s="1"/>
  <c r="J640" i="9"/>
  <c r="O640" i="9" s="1"/>
  <c r="J673" i="9"/>
  <c r="O673" i="9" s="1"/>
  <c r="N674" i="9"/>
  <c r="N677" i="9"/>
  <c r="J686" i="9"/>
  <c r="O686" i="9" s="1"/>
  <c r="J697" i="9"/>
  <c r="O697" i="9" s="1"/>
  <c r="N701" i="9"/>
  <c r="J755" i="9"/>
  <c r="O755" i="9" s="1"/>
  <c r="J778" i="9"/>
  <c r="O778" i="9" s="1"/>
  <c r="N796" i="9"/>
  <c r="J811" i="9"/>
  <c r="O811" i="9" s="1"/>
  <c r="J819" i="9"/>
  <c r="O819" i="9" s="1"/>
  <c r="J827" i="9"/>
  <c r="O827" i="9" s="1"/>
  <c r="J925" i="9"/>
  <c r="O925" i="9" s="1"/>
  <c r="N926" i="9"/>
  <c r="J553" i="9"/>
  <c r="O553" i="9" s="1"/>
  <c r="J556" i="9"/>
  <c r="O556" i="9" s="1"/>
  <c r="J624" i="9"/>
  <c r="O624" i="9" s="1"/>
  <c r="J633" i="9"/>
  <c r="O633" i="9" s="1"/>
  <c r="J651" i="9"/>
  <c r="O651" i="9" s="1"/>
  <c r="J767" i="9"/>
  <c r="O767" i="9" s="1"/>
  <c r="J803" i="9"/>
  <c r="O803" i="9" s="1"/>
  <c r="J808" i="9"/>
  <c r="O808" i="9" s="1"/>
  <c r="J816" i="9"/>
  <c r="O816" i="9" s="1"/>
  <c r="J832" i="9"/>
  <c r="O832" i="9" s="1"/>
  <c r="N362" i="9"/>
  <c r="J364" i="9"/>
  <c r="O364" i="9" s="1"/>
  <c r="J396" i="9"/>
  <c r="O396" i="9" s="1"/>
  <c r="N424" i="9"/>
  <c r="J443" i="9"/>
  <c r="O443" i="9" s="1"/>
  <c r="J475" i="9"/>
  <c r="O475" i="9" s="1"/>
  <c r="N476" i="9"/>
  <c r="N505" i="9"/>
  <c r="J513" i="9"/>
  <c r="O513" i="9" s="1"/>
  <c r="N516" i="9"/>
  <c r="N522" i="9"/>
  <c r="N538" i="9"/>
  <c r="J577" i="9"/>
  <c r="O577" i="9" s="1"/>
  <c r="N584" i="9"/>
  <c r="J675" i="9"/>
  <c r="O675" i="9" s="1"/>
  <c r="J690" i="9"/>
  <c r="O690" i="9" s="1"/>
  <c r="N709" i="9"/>
  <c r="J714" i="9"/>
  <c r="O714" i="9" s="1"/>
  <c r="J722" i="9"/>
  <c r="O722" i="9" s="1"/>
  <c r="N723" i="9"/>
  <c r="J730" i="9"/>
  <c r="O730" i="9" s="1"/>
  <c r="J740" i="9"/>
  <c r="O740" i="9" s="1"/>
  <c r="N741" i="9"/>
  <c r="N763" i="9"/>
  <c r="N768" i="9"/>
  <c r="J792" i="9"/>
  <c r="O792" i="9" s="1"/>
  <c r="J800" i="9"/>
  <c r="O800" i="9" s="1"/>
  <c r="N836" i="9"/>
  <c r="N52" i="9"/>
  <c r="J52" i="9"/>
  <c r="O52" i="9" s="1"/>
  <c r="N91" i="9"/>
  <c r="J91" i="9"/>
  <c r="O91" i="9" s="1"/>
  <c r="N107" i="9"/>
  <c r="J107" i="9"/>
  <c r="O107" i="9" s="1"/>
  <c r="N44" i="9"/>
  <c r="J44" i="9"/>
  <c r="O44" i="9" s="1"/>
  <c r="N60" i="9"/>
  <c r="J60" i="9"/>
  <c r="O60" i="9" s="1"/>
  <c r="N99" i="9"/>
  <c r="J99" i="9"/>
  <c r="O99" i="9" s="1"/>
  <c r="N12" i="9"/>
  <c r="J12" i="9"/>
  <c r="O12" i="9" s="1"/>
  <c r="N115" i="9"/>
  <c r="J115" i="9"/>
  <c r="O115" i="9" s="1"/>
  <c r="N20" i="9"/>
  <c r="J20" i="9"/>
  <c r="O20" i="9" s="1"/>
  <c r="N123" i="9"/>
  <c r="J123" i="9"/>
  <c r="O123" i="9" s="1"/>
  <c r="N28" i="9"/>
  <c r="J28" i="9"/>
  <c r="O28" i="9" s="1"/>
  <c r="N79" i="9"/>
  <c r="J79" i="9"/>
  <c r="O79" i="9" s="1"/>
  <c r="N36" i="9"/>
  <c r="J36" i="9"/>
  <c r="O36" i="9" s="1"/>
  <c r="N71" i="9"/>
  <c r="J71" i="9"/>
  <c r="O71" i="9" s="1"/>
  <c r="J647" i="9"/>
  <c r="O647" i="9" s="1"/>
  <c r="N647" i="9"/>
  <c r="J658" i="9"/>
  <c r="O658" i="9" s="1"/>
  <c r="N658" i="9"/>
  <c r="N921" i="9"/>
  <c r="J921" i="9"/>
  <c r="O921" i="9" s="1"/>
  <c r="J131" i="9"/>
  <c r="O131" i="9" s="1"/>
  <c r="J139" i="9"/>
  <c r="O139" i="9" s="1"/>
  <c r="J150" i="9"/>
  <c r="O150" i="9" s="1"/>
  <c r="J162" i="9"/>
  <c r="O162" i="9" s="1"/>
  <c r="J170" i="9"/>
  <c r="O170" i="9" s="1"/>
  <c r="J178" i="9"/>
  <c r="O178" i="9" s="1"/>
  <c r="J186" i="9"/>
  <c r="O186" i="9" s="1"/>
  <c r="J194" i="9"/>
  <c r="O194" i="9" s="1"/>
  <c r="J202" i="9"/>
  <c r="O202" i="9" s="1"/>
  <c r="J210" i="9"/>
  <c r="O210" i="9" s="1"/>
  <c r="J219" i="9"/>
  <c r="O219" i="9" s="1"/>
  <c r="J229" i="9"/>
  <c r="O229" i="9" s="1"/>
  <c r="J267" i="9"/>
  <c r="O267" i="9" s="1"/>
  <c r="J282" i="9"/>
  <c r="O282" i="9" s="1"/>
  <c r="J297" i="9"/>
  <c r="O297" i="9" s="1"/>
  <c r="J357" i="9"/>
  <c r="O357" i="9" s="1"/>
  <c r="J361" i="9"/>
  <c r="O361" i="9" s="1"/>
  <c r="N361" i="9"/>
  <c r="J393" i="9"/>
  <c r="O393" i="9" s="1"/>
  <c r="J404" i="9"/>
  <c r="O404" i="9" s="1"/>
  <c r="J408" i="9"/>
  <c r="O408" i="9" s="1"/>
  <c r="N408" i="9"/>
  <c r="J419" i="9"/>
  <c r="O419" i="9" s="1"/>
  <c r="N454" i="9"/>
  <c r="J454" i="9"/>
  <c r="O454" i="9" s="1"/>
  <c r="J489" i="9"/>
  <c r="O489" i="9" s="1"/>
  <c r="J499" i="9"/>
  <c r="O499" i="9" s="1"/>
  <c r="J503" i="9"/>
  <c r="O503" i="9" s="1"/>
  <c r="N503" i="9"/>
  <c r="J532" i="9"/>
  <c r="O532" i="9" s="1"/>
  <c r="N532" i="9"/>
  <c r="N593" i="9"/>
  <c r="J593" i="9"/>
  <c r="O593" i="9" s="1"/>
  <c r="N612" i="9"/>
  <c r="J612" i="9"/>
  <c r="O612" i="9" s="1"/>
  <c r="J655" i="9"/>
  <c r="O655" i="9" s="1"/>
  <c r="N655" i="9"/>
  <c r="J682" i="9"/>
  <c r="O682" i="9" s="1"/>
  <c r="N682" i="9"/>
  <c r="J10" i="9"/>
  <c r="O10" i="9" s="1"/>
  <c r="N14" i="9"/>
  <c r="J18" i="9"/>
  <c r="O18" i="9" s="1"/>
  <c r="N22" i="9"/>
  <c r="J26" i="9"/>
  <c r="O26" i="9" s="1"/>
  <c r="N30" i="9"/>
  <c r="J34" i="9"/>
  <c r="O34" i="9" s="1"/>
  <c r="N38" i="9"/>
  <c r="J42" i="9"/>
  <c r="O42" i="9" s="1"/>
  <c r="N46" i="9"/>
  <c r="J50" i="9"/>
  <c r="O50" i="9" s="1"/>
  <c r="N54" i="9"/>
  <c r="J58" i="9"/>
  <c r="O58" i="9" s="1"/>
  <c r="N62" i="9"/>
  <c r="J66" i="9"/>
  <c r="O66" i="9" s="1"/>
  <c r="J69" i="9"/>
  <c r="O69" i="9" s="1"/>
  <c r="N73" i="9"/>
  <c r="J77" i="9"/>
  <c r="O77" i="9" s="1"/>
  <c r="N85" i="9"/>
  <c r="J89" i="9"/>
  <c r="O89" i="9" s="1"/>
  <c r="N93" i="9"/>
  <c r="J97" i="9"/>
  <c r="O97" i="9" s="1"/>
  <c r="N101" i="9"/>
  <c r="J105" i="9"/>
  <c r="O105" i="9" s="1"/>
  <c r="N109" i="9"/>
  <c r="J113" i="9"/>
  <c r="O113" i="9" s="1"/>
  <c r="N117" i="9"/>
  <c r="J121" i="9"/>
  <c r="O121" i="9" s="1"/>
  <c r="N125" i="9"/>
  <c r="J129" i="9"/>
  <c r="O129" i="9" s="1"/>
  <c r="N133" i="9"/>
  <c r="J137" i="9"/>
  <c r="O137" i="9" s="1"/>
  <c r="N141" i="9"/>
  <c r="J148" i="9"/>
  <c r="O148" i="9" s="1"/>
  <c r="N152" i="9"/>
  <c r="J156" i="9"/>
  <c r="O156" i="9" s="1"/>
  <c r="N164" i="9"/>
  <c r="J168" i="9"/>
  <c r="O168" i="9" s="1"/>
  <c r="N172" i="9"/>
  <c r="J176" i="9"/>
  <c r="O176" i="9" s="1"/>
  <c r="N180" i="9"/>
  <c r="J184" i="9"/>
  <c r="O184" i="9" s="1"/>
  <c r="N188" i="9"/>
  <c r="J192" i="9"/>
  <c r="O192" i="9" s="1"/>
  <c r="N196" i="9"/>
  <c r="J200" i="9"/>
  <c r="O200" i="9" s="1"/>
  <c r="N204" i="9"/>
  <c r="J208" i="9"/>
  <c r="O208" i="9" s="1"/>
  <c r="J218" i="9"/>
  <c r="O218" i="9" s="1"/>
  <c r="N222" i="9"/>
  <c r="N230" i="9"/>
  <c r="J251" i="9"/>
  <c r="O251" i="9" s="1"/>
  <c r="J266" i="9"/>
  <c r="O266" i="9" s="1"/>
  <c r="J281" i="9"/>
  <c r="O281" i="9" s="1"/>
  <c r="J302" i="9"/>
  <c r="O302" i="9" s="1"/>
  <c r="J310" i="9"/>
  <c r="O310" i="9" s="1"/>
  <c r="J322" i="9"/>
  <c r="O322" i="9" s="1"/>
  <c r="J330" i="9"/>
  <c r="O330" i="9" s="1"/>
  <c r="J338" i="9"/>
  <c r="O338" i="9" s="1"/>
  <c r="J356" i="9"/>
  <c r="O356" i="9" s="1"/>
  <c r="J373" i="9"/>
  <c r="O373" i="9" s="1"/>
  <c r="J389" i="9"/>
  <c r="O389" i="9" s="1"/>
  <c r="N389" i="9"/>
  <c r="J418" i="9"/>
  <c r="O418" i="9" s="1"/>
  <c r="J432" i="9"/>
  <c r="O432" i="9" s="1"/>
  <c r="N432" i="9"/>
  <c r="J460" i="9"/>
  <c r="O460" i="9" s="1"/>
  <c r="J474" i="9"/>
  <c r="O474" i="9" s="1"/>
  <c r="J508" i="9"/>
  <c r="O508" i="9" s="1"/>
  <c r="J547" i="9"/>
  <c r="O547" i="9" s="1"/>
  <c r="N547" i="9"/>
  <c r="J550" i="9"/>
  <c r="O550" i="9" s="1"/>
  <c r="N550" i="9"/>
  <c r="J679" i="9"/>
  <c r="O679" i="9" s="1"/>
  <c r="N679" i="9"/>
  <c r="N746" i="9"/>
  <c r="J746" i="9"/>
  <c r="O746" i="9" s="1"/>
  <c r="N693" i="9"/>
  <c r="J693" i="9"/>
  <c r="O693" i="9" s="1"/>
  <c r="J243" i="9"/>
  <c r="O243" i="9" s="1"/>
  <c r="N248" i="9"/>
  <c r="J273" i="9"/>
  <c r="O273" i="9" s="1"/>
  <c r="N293" i="9"/>
  <c r="N299" i="9"/>
  <c r="N307" i="9"/>
  <c r="N319" i="9"/>
  <c r="N327" i="9"/>
  <c r="N335" i="9"/>
  <c r="N343" i="9"/>
  <c r="J345" i="9"/>
  <c r="O345" i="9" s="1"/>
  <c r="N345" i="9"/>
  <c r="N353" i="9"/>
  <c r="J384" i="9"/>
  <c r="O384" i="9" s="1"/>
  <c r="J403" i="9"/>
  <c r="O403" i="9" s="1"/>
  <c r="J413" i="9"/>
  <c r="O413" i="9" s="1"/>
  <c r="J428" i="9"/>
  <c r="O428" i="9" s="1"/>
  <c r="N429" i="9"/>
  <c r="J437" i="9"/>
  <c r="O437" i="9" s="1"/>
  <c r="J448" i="9"/>
  <c r="O448" i="9" s="1"/>
  <c r="N448" i="9"/>
  <c r="J488" i="9"/>
  <c r="O488" i="9" s="1"/>
  <c r="J498" i="9"/>
  <c r="O498" i="9" s="1"/>
  <c r="J512" i="9"/>
  <c r="O512" i="9" s="1"/>
  <c r="J540" i="9"/>
  <c r="O540" i="9" s="1"/>
  <c r="N540" i="9"/>
  <c r="J527" i="9"/>
  <c r="O527" i="9" s="1"/>
  <c r="N527" i="9"/>
  <c r="J712" i="9"/>
  <c r="O712" i="9" s="1"/>
  <c r="N712" i="9"/>
  <c r="J213" i="9"/>
  <c r="O213" i="9" s="1"/>
  <c r="N214" i="9"/>
  <c r="J223" i="9"/>
  <c r="O223" i="9" s="1"/>
  <c r="J231" i="9"/>
  <c r="O231" i="9" s="1"/>
  <c r="N240" i="9"/>
  <c r="J265" i="9"/>
  <c r="O265" i="9" s="1"/>
  <c r="N285" i="9"/>
  <c r="J351" i="9"/>
  <c r="O351" i="9" s="1"/>
  <c r="J369" i="9"/>
  <c r="O369" i="9" s="1"/>
  <c r="N369" i="9"/>
  <c r="N370" i="9"/>
  <c r="N400" i="9"/>
  <c r="N420" i="9"/>
  <c r="J420" i="9"/>
  <c r="O420" i="9" s="1"/>
  <c r="N421" i="9"/>
  <c r="N228" i="9"/>
  <c r="N277" i="9"/>
  <c r="N296" i="9"/>
  <c r="J380" i="9"/>
  <c r="O380" i="9" s="1"/>
  <c r="N380" i="9"/>
  <c r="N381" i="9"/>
  <c r="N427" i="9"/>
  <c r="J427" i="9"/>
  <c r="O427" i="9" s="1"/>
  <c r="J459" i="9"/>
  <c r="O459" i="9" s="1"/>
  <c r="N459" i="9"/>
  <c r="J487" i="9"/>
  <c r="O487" i="9" s="1"/>
  <c r="N487" i="9"/>
  <c r="N507" i="9"/>
  <c r="J507" i="9"/>
  <c r="O507" i="9" s="1"/>
  <c r="J524" i="9"/>
  <c r="O524" i="9" s="1"/>
  <c r="N524" i="9"/>
  <c r="J212" i="9"/>
  <c r="O212" i="9" s="1"/>
  <c r="J220" i="9"/>
  <c r="O220" i="9" s="1"/>
  <c r="J249" i="9"/>
  <c r="O249" i="9" s="1"/>
  <c r="N269" i="9"/>
  <c r="J283" i="9"/>
  <c r="O283" i="9" s="1"/>
  <c r="N288" i="9"/>
  <c r="J300" i="9"/>
  <c r="O300" i="9" s="1"/>
  <c r="J308" i="9"/>
  <c r="O308" i="9" s="1"/>
  <c r="J320" i="9"/>
  <c r="O320" i="9" s="1"/>
  <c r="J328" i="9"/>
  <c r="O328" i="9" s="1"/>
  <c r="J336" i="9"/>
  <c r="O336" i="9" s="1"/>
  <c r="J344" i="9"/>
  <c r="O344" i="9" s="1"/>
  <c r="N365" i="9"/>
  <c r="J365" i="9"/>
  <c r="O365" i="9" s="1"/>
  <c r="J394" i="9"/>
  <c r="O394" i="9" s="1"/>
  <c r="J397" i="9"/>
  <c r="O397" i="9" s="1"/>
  <c r="N412" i="9"/>
  <c r="J412" i="9"/>
  <c r="O412" i="9" s="1"/>
  <c r="N441" i="9"/>
  <c r="J455" i="9"/>
  <c r="O455" i="9" s="1"/>
  <c r="J464" i="9"/>
  <c r="O464" i="9" s="1"/>
  <c r="J479" i="9"/>
  <c r="O479" i="9" s="1"/>
  <c r="N479" i="9"/>
  <c r="J514" i="9"/>
  <c r="O514" i="9" s="1"/>
  <c r="J571" i="9"/>
  <c r="O571" i="9" s="1"/>
  <c r="N571" i="9"/>
  <c r="J349" i="9"/>
  <c r="O349" i="9" s="1"/>
  <c r="J372" i="9"/>
  <c r="O372" i="9" s="1"/>
  <c r="J383" i="9"/>
  <c r="O383" i="9" s="1"/>
  <c r="J436" i="9"/>
  <c r="O436" i="9" s="1"/>
  <c r="J451" i="9"/>
  <c r="O451" i="9" s="1"/>
  <c r="J463" i="9"/>
  <c r="O463" i="9" s="1"/>
  <c r="J519" i="9"/>
  <c r="O519" i="9" s="1"/>
  <c r="N519" i="9"/>
  <c r="J626" i="9"/>
  <c r="O626" i="9" s="1"/>
  <c r="N626" i="9"/>
  <c r="N754" i="9"/>
  <c r="J754" i="9"/>
  <c r="O754" i="9" s="1"/>
  <c r="N764" i="9"/>
  <c r="J764" i="9"/>
  <c r="O764" i="9" s="1"/>
  <c r="J568" i="9"/>
  <c r="O568" i="9" s="1"/>
  <c r="N568" i="9"/>
  <c r="J579" i="9"/>
  <c r="O579" i="9" s="1"/>
  <c r="N579" i="9"/>
  <c r="J620" i="9"/>
  <c r="O620" i="9" s="1"/>
  <c r="N620" i="9"/>
  <c r="J650" i="9"/>
  <c r="O650" i="9" s="1"/>
  <c r="N650" i="9"/>
  <c r="J687" i="9"/>
  <c r="O687" i="9" s="1"/>
  <c r="N687" i="9"/>
  <c r="J435" i="9"/>
  <c r="O435" i="9" s="1"/>
  <c r="J462" i="9"/>
  <c r="O462" i="9" s="1"/>
  <c r="J515" i="9"/>
  <c r="O515" i="9" s="1"/>
  <c r="J535" i="9"/>
  <c r="O535" i="9" s="1"/>
  <c r="N535" i="9"/>
  <c r="J576" i="9"/>
  <c r="O576" i="9" s="1"/>
  <c r="N576" i="9"/>
  <c r="N706" i="9"/>
  <c r="J706" i="9"/>
  <c r="O706" i="9" s="1"/>
  <c r="J718" i="9"/>
  <c r="O718" i="9" s="1"/>
  <c r="N718" i="9"/>
  <c r="N721" i="9"/>
  <c r="J721" i="9"/>
  <c r="O721" i="9" s="1"/>
  <c r="J783" i="9"/>
  <c r="O783" i="9" s="1"/>
  <c r="N783" i="9"/>
  <c r="N794" i="9"/>
  <c r="J794" i="9"/>
  <c r="O794" i="9" s="1"/>
  <c r="J805" i="9"/>
  <c r="O805" i="9" s="1"/>
  <c r="N805" i="9"/>
  <c r="N910" i="9"/>
  <c r="J910" i="9"/>
  <c r="O910" i="9" s="1"/>
  <c r="N558" i="9"/>
  <c r="N590" i="9"/>
  <c r="N609" i="9"/>
  <c r="N637" i="9"/>
  <c r="N669" i="9"/>
  <c r="J689" i="9"/>
  <c r="O689" i="9" s="1"/>
  <c r="N689" i="9"/>
  <c r="J692" i="9"/>
  <c r="O692" i="9" s="1"/>
  <c r="N692" i="9"/>
  <c r="J726" i="9"/>
  <c r="O726" i="9" s="1"/>
  <c r="N726" i="9"/>
  <c r="J734" i="9"/>
  <c r="O734" i="9" s="1"/>
  <c r="N734" i="9"/>
  <c r="N886" i="9"/>
  <c r="J886" i="9"/>
  <c r="O886" i="9" s="1"/>
  <c r="N731" i="9"/>
  <c r="J731" i="9"/>
  <c r="O731" i="9" s="1"/>
  <c r="N739" i="9"/>
  <c r="J739" i="9"/>
  <c r="O739" i="9" s="1"/>
  <c r="J799" i="9"/>
  <c r="O799" i="9" s="1"/>
  <c r="N799" i="9"/>
  <c r="N902" i="9"/>
  <c r="J902" i="9"/>
  <c r="O902" i="9" s="1"/>
  <c r="N582" i="9"/>
  <c r="N600" i="9"/>
  <c r="N603" i="9"/>
  <c r="N629" i="9"/>
  <c r="N661" i="9"/>
  <c r="J705" i="9"/>
  <c r="O705" i="9" s="1"/>
  <c r="J720" i="9"/>
  <c r="O720" i="9" s="1"/>
  <c r="N720" i="9"/>
  <c r="N784" i="9"/>
  <c r="J784" i="9"/>
  <c r="O784" i="9" s="1"/>
  <c r="N765" i="9"/>
  <c r="J765" i="9"/>
  <c r="O765" i="9" s="1"/>
  <c r="N781" i="9"/>
  <c r="J809" i="9"/>
  <c r="O809" i="9" s="1"/>
  <c r="N809" i="9"/>
  <c r="N815" i="9"/>
  <c r="J815" i="9"/>
  <c r="O815" i="9" s="1"/>
  <c r="N894" i="9"/>
  <c r="J894" i="9"/>
  <c r="O894" i="9" s="1"/>
  <c r="N728" i="9"/>
  <c r="N736" i="9"/>
  <c r="N761" i="9"/>
  <c r="J817" i="9"/>
  <c r="O817" i="9" s="1"/>
  <c r="N817" i="9"/>
  <c r="N823" i="9"/>
  <c r="J823" i="9"/>
  <c r="O823" i="9" s="1"/>
  <c r="N842" i="9"/>
  <c r="J842" i="9"/>
  <c r="O842" i="9" s="1"/>
  <c r="N831" i="9"/>
  <c r="J831" i="9"/>
  <c r="O831" i="9" s="1"/>
  <c r="N851" i="9"/>
  <c r="J851" i="9"/>
  <c r="O851" i="9" s="1"/>
  <c r="N862" i="9"/>
  <c r="J862" i="9"/>
  <c r="O862" i="9" s="1"/>
  <c r="J729" i="9"/>
  <c r="O729" i="9" s="1"/>
  <c r="J737" i="9"/>
  <c r="O737" i="9" s="1"/>
  <c r="J793" i="9"/>
  <c r="O793" i="9" s="1"/>
  <c r="N813" i="9"/>
  <c r="J813" i="9"/>
  <c r="O813" i="9" s="1"/>
  <c r="N870" i="9"/>
  <c r="J870" i="9"/>
  <c r="O870" i="9" s="1"/>
  <c r="N807" i="9"/>
  <c r="J807" i="9"/>
  <c r="O807" i="9" s="1"/>
  <c r="N878" i="9"/>
  <c r="J878" i="9"/>
  <c r="O878" i="9" s="1"/>
  <c r="N905" i="9"/>
  <c r="N913" i="9"/>
  <c r="N916" i="9"/>
  <c r="N924" i="9"/>
  <c r="J821" i="9"/>
  <c r="O821" i="9" s="1"/>
  <c r="N825" i="9"/>
  <c r="J829" i="9"/>
  <c r="O829" i="9" s="1"/>
  <c r="N833" i="9"/>
  <c r="J840" i="9"/>
  <c r="O840" i="9" s="1"/>
  <c r="N844" i="9"/>
  <c r="J848" i="9"/>
  <c r="O848" i="9" s="1"/>
  <c r="N856" i="9"/>
  <c r="J860" i="9"/>
  <c r="O860" i="9" s="1"/>
  <c r="N864" i="9"/>
  <c r="J868" i="9"/>
  <c r="O868" i="9" s="1"/>
  <c r="N872" i="9"/>
  <c r="J876" i="9"/>
  <c r="O876" i="9" s="1"/>
  <c r="N880" i="9"/>
  <c r="J884" i="9"/>
  <c r="O884" i="9" s="1"/>
  <c r="N888" i="9"/>
  <c r="J892" i="9"/>
  <c r="O892" i="9" s="1"/>
  <c r="N896" i="9"/>
  <c r="J900" i="9"/>
  <c r="O900" i="9" s="1"/>
  <c r="N904" i="9"/>
  <c r="J908" i="9"/>
  <c r="O908" i="9" s="1"/>
  <c r="N912" i="9"/>
  <c r="N915" i="9"/>
  <c r="J919" i="9"/>
  <c r="O919" i="9" s="1"/>
  <c r="N923" i="9"/>
  <c r="N81" i="8"/>
  <c r="M81" i="8"/>
  <c r="L81" i="8"/>
  <c r="K81" i="8"/>
  <c r="J81" i="8"/>
  <c r="N79" i="8"/>
  <c r="M79" i="8"/>
  <c r="L79" i="8"/>
  <c r="K79" i="8"/>
  <c r="J79" i="8"/>
  <c r="N78" i="8"/>
  <c r="M78" i="8"/>
  <c r="L78" i="8"/>
  <c r="K78" i="8"/>
  <c r="J78" i="8"/>
  <c r="N77" i="8"/>
  <c r="M77" i="8"/>
  <c r="L77" i="8"/>
  <c r="K77" i="8"/>
  <c r="J77" i="8"/>
  <c r="N76" i="8"/>
  <c r="M76" i="8"/>
  <c r="L76" i="8"/>
  <c r="K76" i="8"/>
  <c r="J76" i="8"/>
  <c r="N75" i="8"/>
  <c r="M75" i="8"/>
  <c r="L75" i="8"/>
  <c r="K75" i="8"/>
  <c r="J75" i="8"/>
  <c r="N74" i="8"/>
  <c r="M74" i="8"/>
  <c r="L74" i="8"/>
  <c r="K74" i="8"/>
  <c r="J74" i="8"/>
  <c r="N73" i="8"/>
  <c r="M73" i="8"/>
  <c r="L73" i="8"/>
  <c r="K73" i="8"/>
  <c r="J73" i="8"/>
  <c r="N72" i="8"/>
  <c r="M72" i="8"/>
  <c r="L72" i="8"/>
  <c r="K72" i="8"/>
  <c r="J72" i="8"/>
  <c r="N71" i="8"/>
  <c r="M71" i="8"/>
  <c r="L71" i="8"/>
  <c r="K71" i="8"/>
  <c r="J71" i="8"/>
  <c r="N70" i="8"/>
  <c r="M70" i="8"/>
  <c r="L70" i="8"/>
  <c r="K70" i="8"/>
  <c r="J70" i="8"/>
  <c r="N69" i="8"/>
  <c r="M69" i="8"/>
  <c r="L69" i="8"/>
  <c r="K69" i="8"/>
  <c r="J69" i="8"/>
  <c r="N68" i="8"/>
  <c r="M68" i="8"/>
  <c r="L68" i="8"/>
  <c r="K68" i="8"/>
  <c r="J68" i="8"/>
  <c r="N66" i="8"/>
  <c r="M66" i="8"/>
  <c r="L66" i="8"/>
  <c r="K66" i="8"/>
  <c r="J66" i="8"/>
  <c r="N65" i="8"/>
  <c r="M65" i="8"/>
  <c r="L65" i="8"/>
  <c r="K65" i="8"/>
  <c r="J65" i="8"/>
  <c r="N64" i="8"/>
  <c r="M64" i="8"/>
  <c r="L64" i="8"/>
  <c r="K64" i="8"/>
  <c r="J64" i="8"/>
  <c r="N63" i="8"/>
  <c r="M63" i="8"/>
  <c r="L63" i="8"/>
  <c r="K63" i="8"/>
  <c r="J63" i="8"/>
  <c r="N62" i="8"/>
  <c r="M62" i="8"/>
  <c r="L62" i="8"/>
  <c r="K62" i="8"/>
  <c r="J62" i="8"/>
  <c r="N61" i="8"/>
  <c r="M61" i="8"/>
  <c r="L61" i="8"/>
  <c r="K61" i="8"/>
  <c r="J61" i="8"/>
  <c r="N60" i="8"/>
  <c r="M60" i="8"/>
  <c r="L60" i="8"/>
  <c r="K60" i="8"/>
  <c r="J60" i="8"/>
  <c r="N59" i="8"/>
  <c r="M59" i="8"/>
  <c r="L59" i="8"/>
  <c r="K59" i="8"/>
  <c r="J59" i="8"/>
  <c r="N58" i="8"/>
  <c r="M58" i="8"/>
  <c r="L58" i="8"/>
  <c r="K58" i="8"/>
  <c r="J58" i="8"/>
  <c r="N57" i="8"/>
  <c r="M57" i="8"/>
  <c r="L57" i="8"/>
  <c r="K57" i="8"/>
  <c r="J57" i="8"/>
  <c r="N56" i="8"/>
  <c r="M56" i="8"/>
  <c r="L56" i="8"/>
  <c r="K56" i="8"/>
  <c r="J56" i="8"/>
  <c r="N55" i="8"/>
  <c r="M55" i="8"/>
  <c r="L55" i="8"/>
  <c r="K55" i="8"/>
  <c r="J55" i="8"/>
  <c r="N54" i="8"/>
  <c r="M54" i="8"/>
  <c r="L54" i="8"/>
  <c r="K54" i="8"/>
  <c r="J54" i="8"/>
  <c r="N53" i="8"/>
  <c r="M53" i="8"/>
  <c r="L53" i="8"/>
  <c r="K53" i="8"/>
  <c r="J53" i="8"/>
  <c r="N52" i="8"/>
  <c r="M52" i="8"/>
  <c r="L52" i="8"/>
  <c r="K52" i="8"/>
  <c r="J52" i="8"/>
  <c r="N51" i="8"/>
  <c r="M51" i="8"/>
  <c r="L51" i="8"/>
  <c r="K51" i="8"/>
  <c r="J51" i="8"/>
  <c r="N50" i="8"/>
  <c r="M50" i="8"/>
  <c r="L50" i="8"/>
  <c r="K50" i="8"/>
  <c r="J50" i="8"/>
  <c r="N49" i="8"/>
  <c r="M49" i="8"/>
  <c r="L49" i="8"/>
  <c r="K49" i="8"/>
  <c r="J49" i="8"/>
  <c r="N48" i="8"/>
  <c r="M48" i="8"/>
  <c r="L48" i="8"/>
  <c r="K48" i="8"/>
  <c r="J48" i="8"/>
  <c r="N47" i="8"/>
  <c r="M47" i="8"/>
  <c r="L47" i="8"/>
  <c r="K47" i="8"/>
  <c r="J47" i="8"/>
  <c r="N46" i="8"/>
  <c r="M46" i="8"/>
  <c r="L46" i="8"/>
  <c r="K46" i="8"/>
  <c r="J46" i="8"/>
  <c r="N45" i="8"/>
  <c r="M45" i="8"/>
  <c r="L45" i="8"/>
  <c r="K45" i="8"/>
  <c r="J45" i="8"/>
  <c r="N44" i="8"/>
  <c r="M44" i="8"/>
  <c r="L44" i="8"/>
  <c r="K44" i="8"/>
  <c r="J44" i="8"/>
  <c r="N43" i="8"/>
  <c r="M43" i="8"/>
  <c r="L43" i="8"/>
  <c r="K43" i="8"/>
  <c r="J43" i="8"/>
  <c r="N42" i="8"/>
  <c r="M42" i="8"/>
  <c r="L42" i="8"/>
  <c r="K42" i="8"/>
  <c r="J42" i="8"/>
  <c r="N41" i="8"/>
  <c r="M41" i="8"/>
  <c r="L41" i="8"/>
  <c r="K41" i="8"/>
  <c r="J41" i="8"/>
  <c r="N40" i="8"/>
  <c r="M40" i="8"/>
  <c r="L40" i="8"/>
  <c r="K40" i="8"/>
  <c r="J40" i="8"/>
  <c r="N39" i="8"/>
  <c r="M39" i="8"/>
  <c r="L39" i="8"/>
  <c r="K39" i="8"/>
  <c r="J39" i="8"/>
  <c r="N38" i="8"/>
  <c r="M38" i="8"/>
  <c r="L38" i="8"/>
  <c r="K38" i="8"/>
  <c r="J38" i="8"/>
  <c r="N37" i="8"/>
  <c r="M37" i="8"/>
  <c r="L37" i="8"/>
  <c r="K37" i="8"/>
  <c r="J37" i="8"/>
  <c r="N36" i="8"/>
  <c r="M36" i="8"/>
  <c r="L36" i="8"/>
  <c r="K36" i="8"/>
  <c r="J36" i="8"/>
  <c r="N35" i="8"/>
  <c r="M35" i="8"/>
  <c r="L35" i="8"/>
  <c r="K35" i="8"/>
  <c r="J35" i="8"/>
  <c r="N34" i="8"/>
  <c r="M34" i="8"/>
  <c r="L34" i="8"/>
  <c r="K34" i="8"/>
  <c r="J34" i="8"/>
  <c r="N33" i="8"/>
  <c r="M33" i="8"/>
  <c r="L33" i="8"/>
  <c r="K33" i="8"/>
  <c r="J33" i="8"/>
  <c r="N32" i="8"/>
  <c r="M32" i="8"/>
  <c r="L32" i="8"/>
  <c r="K32" i="8"/>
  <c r="J32" i="8"/>
  <c r="N31" i="8"/>
  <c r="M31" i="8"/>
  <c r="L31" i="8"/>
  <c r="K31" i="8"/>
  <c r="J31" i="8"/>
  <c r="N30" i="8"/>
  <c r="M30" i="8"/>
  <c r="L30" i="8"/>
  <c r="K30" i="8"/>
  <c r="J30" i="8"/>
  <c r="N29" i="8"/>
  <c r="M29" i="8"/>
  <c r="L29" i="8"/>
  <c r="K29" i="8"/>
  <c r="J29" i="8"/>
  <c r="N28" i="8"/>
  <c r="M28" i="8"/>
  <c r="L28" i="8"/>
  <c r="K28" i="8"/>
  <c r="J28" i="8"/>
  <c r="N27" i="8"/>
  <c r="M27" i="8"/>
  <c r="L27" i="8"/>
  <c r="K27" i="8"/>
  <c r="J27" i="8"/>
  <c r="N26" i="8"/>
  <c r="M26" i="8"/>
  <c r="L26" i="8"/>
  <c r="K26" i="8"/>
  <c r="J26" i="8"/>
  <c r="N25" i="8"/>
  <c r="M25" i="8"/>
  <c r="L25" i="8"/>
  <c r="K25" i="8"/>
  <c r="J25" i="8"/>
  <c r="N24" i="8"/>
  <c r="M24" i="8"/>
  <c r="L24" i="8"/>
  <c r="K24" i="8"/>
  <c r="J24" i="8"/>
  <c r="N23" i="8"/>
  <c r="M23" i="8"/>
  <c r="L23" i="8"/>
  <c r="K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L12" i="8"/>
  <c r="K12" i="8"/>
  <c r="J12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J9" i="8"/>
  <c r="N8" i="8"/>
  <c r="M8" i="8"/>
  <c r="L8" i="8"/>
  <c r="K8" i="8"/>
  <c r="J8" i="8"/>
  <c r="EO42" i="7"/>
  <c r="EO43" i="7" s="1"/>
  <c r="EN42" i="7"/>
  <c r="EN43" i="7" s="1"/>
  <c r="EM42" i="7"/>
  <c r="EM43" i="7" s="1"/>
  <c r="EL42" i="7"/>
  <c r="EL43" i="7" s="1"/>
  <c r="EK42" i="7"/>
  <c r="EK43" i="7" s="1"/>
  <c r="EJ42" i="7"/>
  <c r="EJ43" i="7" s="1"/>
  <c r="EI42" i="7"/>
  <c r="EI43" i="7" s="1"/>
  <c r="EH42" i="7"/>
  <c r="EH43" i="7" s="1"/>
  <c r="EG42" i="7"/>
  <c r="EG43" i="7" s="1"/>
  <c r="EF42" i="7"/>
  <c r="EF43" i="7" s="1"/>
  <c r="EE42" i="7"/>
  <c r="EE43" i="7" s="1"/>
  <c r="ED42" i="7"/>
  <c r="ED43" i="7" s="1"/>
  <c r="EC42" i="7"/>
  <c r="EC43" i="7" s="1"/>
  <c r="EB42" i="7"/>
  <c r="EB43" i="7" s="1"/>
  <c r="EA42" i="7"/>
  <c r="EA43" i="7" s="1"/>
  <c r="DZ42" i="7"/>
  <c r="DZ43" i="7" s="1"/>
  <c r="DY42" i="7"/>
  <c r="DY43" i="7" s="1"/>
  <c r="DX42" i="7"/>
  <c r="DX43" i="7" s="1"/>
  <c r="DW42" i="7"/>
  <c r="DW43" i="7" s="1"/>
  <c r="DV42" i="7"/>
  <c r="DV43" i="7" s="1"/>
  <c r="DU42" i="7"/>
  <c r="DU43" i="7" s="1"/>
  <c r="DT42" i="7"/>
  <c r="DT43" i="7" s="1"/>
  <c r="DS42" i="7"/>
  <c r="DS43" i="7" s="1"/>
  <c r="DR42" i="7"/>
  <c r="DR43" i="7" s="1"/>
  <c r="DQ42" i="7"/>
  <c r="DQ43" i="7" s="1"/>
  <c r="DP42" i="7"/>
  <c r="DP43" i="7" s="1"/>
  <c r="DO42" i="7"/>
  <c r="DO43" i="7" s="1"/>
  <c r="DN42" i="7"/>
  <c r="DN43" i="7" s="1"/>
  <c r="DM42" i="7"/>
  <c r="DM43" i="7" s="1"/>
  <c r="DL42" i="7"/>
  <c r="DL43" i="7" s="1"/>
  <c r="DK42" i="7"/>
  <c r="DK43" i="7" s="1"/>
  <c r="DJ42" i="7"/>
  <c r="DJ43" i="7" s="1"/>
  <c r="DI42" i="7"/>
  <c r="DI43" i="7" s="1"/>
  <c r="DH42" i="7"/>
  <c r="DH43" i="7" s="1"/>
  <c r="DG42" i="7"/>
  <c r="DG43" i="7" s="1"/>
  <c r="DF42" i="7"/>
  <c r="DF43" i="7" s="1"/>
  <c r="DE42" i="7"/>
  <c r="DE43" i="7" s="1"/>
  <c r="DD42" i="7"/>
  <c r="DD43" i="7" s="1"/>
  <c r="DC42" i="7"/>
  <c r="DC43" i="7" s="1"/>
  <c r="DB42" i="7"/>
  <c r="DB43" i="7" s="1"/>
  <c r="DA42" i="7"/>
  <c r="DA43" i="7" s="1"/>
  <c r="CZ42" i="7"/>
  <c r="CZ43" i="7" s="1"/>
  <c r="CY42" i="7"/>
  <c r="CY43" i="7" s="1"/>
  <c r="CX42" i="7"/>
  <c r="CX43" i="7" s="1"/>
  <c r="CW42" i="7"/>
  <c r="CW43" i="7" s="1"/>
  <c r="CV42" i="7"/>
  <c r="CV43" i="7" s="1"/>
  <c r="CU42" i="7"/>
  <c r="CU43" i="7" s="1"/>
  <c r="CT42" i="7"/>
  <c r="CT43" i="7" s="1"/>
  <c r="CS42" i="7"/>
  <c r="CS43" i="7" s="1"/>
  <c r="CR42" i="7"/>
  <c r="CR43" i="7" s="1"/>
  <c r="CQ42" i="7"/>
  <c r="CQ43" i="7" s="1"/>
  <c r="CP42" i="7"/>
  <c r="CP43" i="7" s="1"/>
  <c r="CO42" i="7"/>
  <c r="CO43" i="7" s="1"/>
  <c r="CN42" i="7"/>
  <c r="CN43" i="7" s="1"/>
  <c r="CM42" i="7"/>
  <c r="CM43" i="7" s="1"/>
  <c r="CL42" i="7"/>
  <c r="CL43" i="7" s="1"/>
  <c r="CK42" i="7"/>
  <c r="CK43" i="7" s="1"/>
  <c r="CJ42" i="7"/>
  <c r="CJ43" i="7" s="1"/>
  <c r="CI42" i="7"/>
  <c r="CI43" i="7" s="1"/>
  <c r="CH42" i="7"/>
  <c r="CH43" i="7" s="1"/>
  <c r="CG42" i="7"/>
  <c r="CG43" i="7" s="1"/>
  <c r="CF42" i="7"/>
  <c r="CF43" i="7" s="1"/>
  <c r="CE42" i="7"/>
  <c r="CE43" i="7" s="1"/>
  <c r="CD42" i="7"/>
  <c r="CD43" i="7" s="1"/>
  <c r="CC42" i="7"/>
  <c r="CC43" i="7" s="1"/>
  <c r="CB42" i="7"/>
  <c r="CB43" i="7" s="1"/>
  <c r="CA42" i="7"/>
  <c r="CA43" i="7" s="1"/>
  <c r="BZ42" i="7"/>
  <c r="BZ43" i="7" s="1"/>
  <c r="BY42" i="7"/>
  <c r="BY43" i="7" s="1"/>
  <c r="BX42" i="7"/>
  <c r="BX43" i="7" s="1"/>
  <c r="BW42" i="7"/>
  <c r="BW43" i="7" s="1"/>
  <c r="BV42" i="7"/>
  <c r="BV43" i="7" s="1"/>
  <c r="BU42" i="7"/>
  <c r="BU43" i="7" s="1"/>
  <c r="BT42" i="7"/>
  <c r="BT43" i="7" s="1"/>
  <c r="BS42" i="7"/>
  <c r="BS43" i="7" s="1"/>
  <c r="BR42" i="7"/>
  <c r="BR43" i="7" s="1"/>
  <c r="BQ42" i="7"/>
  <c r="BQ43" i="7" s="1"/>
  <c r="BP42" i="7"/>
  <c r="BP43" i="7" s="1"/>
  <c r="BO42" i="7"/>
  <c r="BO43" i="7" s="1"/>
  <c r="BN42" i="7"/>
  <c r="BN43" i="7" s="1"/>
  <c r="BM42" i="7"/>
  <c r="BM43" i="7" s="1"/>
  <c r="BL42" i="7"/>
  <c r="BL43" i="7" s="1"/>
  <c r="BK42" i="7"/>
  <c r="BK43" i="7" s="1"/>
  <c r="BJ42" i="7"/>
  <c r="BJ43" i="7" s="1"/>
  <c r="BI42" i="7"/>
  <c r="BI43" i="7" s="1"/>
  <c r="BH42" i="7"/>
  <c r="BH43" i="7" s="1"/>
  <c r="BG42" i="7"/>
  <c r="BG43" i="7" s="1"/>
  <c r="BF42" i="7"/>
  <c r="BF43" i="7" s="1"/>
  <c r="BE42" i="7"/>
  <c r="BE43" i="7" s="1"/>
  <c r="BD42" i="7"/>
  <c r="BD43" i="7" s="1"/>
  <c r="BC42" i="7"/>
  <c r="BC43" i="7" s="1"/>
  <c r="BB42" i="7"/>
  <c r="BB43" i="7" s="1"/>
  <c r="BA42" i="7"/>
  <c r="BA43" i="7" s="1"/>
  <c r="AZ42" i="7"/>
  <c r="AZ43" i="7" s="1"/>
  <c r="AY42" i="7"/>
  <c r="AY43" i="7" s="1"/>
  <c r="AX42" i="7"/>
  <c r="AX43" i="7" s="1"/>
  <c r="AW42" i="7"/>
  <c r="AW43" i="7" s="1"/>
  <c r="AV42" i="7"/>
  <c r="AV43" i="7" s="1"/>
  <c r="AU42" i="7"/>
  <c r="AU43" i="7" s="1"/>
  <c r="AT42" i="7"/>
  <c r="AT43" i="7" s="1"/>
  <c r="AS42" i="7"/>
  <c r="AS43" i="7" s="1"/>
  <c r="AR42" i="7"/>
  <c r="AR43" i="7" s="1"/>
  <c r="AQ42" i="7"/>
  <c r="AQ43" i="7" s="1"/>
  <c r="AP42" i="7"/>
  <c r="AP43" i="7" s="1"/>
  <c r="AO42" i="7"/>
  <c r="AO43" i="7" s="1"/>
  <c r="AN42" i="7"/>
  <c r="AN43" i="7" s="1"/>
  <c r="AM42" i="7"/>
  <c r="AM43" i="7" s="1"/>
  <c r="AL42" i="7"/>
  <c r="AL43" i="7" s="1"/>
  <c r="AK42" i="7"/>
  <c r="AK43" i="7" s="1"/>
  <c r="AJ42" i="7"/>
  <c r="AJ43" i="7" s="1"/>
  <c r="AI42" i="7"/>
  <c r="AI43" i="7" s="1"/>
  <c r="AH42" i="7"/>
  <c r="AH43" i="7" s="1"/>
  <c r="AG42" i="7"/>
  <c r="AG43" i="7" s="1"/>
  <c r="AF42" i="7"/>
  <c r="AF43" i="7" s="1"/>
  <c r="AE42" i="7"/>
  <c r="AE43" i="7" s="1"/>
  <c r="AD42" i="7"/>
  <c r="AD43" i="7" s="1"/>
  <c r="AC42" i="7"/>
  <c r="AC43" i="7" s="1"/>
  <c r="AB42" i="7"/>
  <c r="AB43" i="7" s="1"/>
  <c r="AA42" i="7"/>
  <c r="AA43" i="7" s="1"/>
  <c r="Z42" i="7"/>
  <c r="Z43" i="7" s="1"/>
  <c r="Y42" i="7"/>
  <c r="Y43" i="7" s="1"/>
  <c r="X42" i="7"/>
  <c r="X43" i="7" s="1"/>
  <c r="W42" i="7"/>
  <c r="W43" i="7" s="1"/>
  <c r="V42" i="7"/>
  <c r="V43" i="7" s="1"/>
  <c r="U42" i="7"/>
  <c r="U43" i="7" s="1"/>
  <c r="T42" i="7"/>
  <c r="T43" i="7" s="1"/>
  <c r="S42" i="7"/>
  <c r="S43" i="7" s="1"/>
  <c r="R42" i="7"/>
  <c r="R43" i="7" s="1"/>
  <c r="Q42" i="7"/>
  <c r="Q43" i="7" s="1"/>
  <c r="P42" i="7"/>
  <c r="P43" i="7" s="1"/>
  <c r="O42" i="7"/>
  <c r="O43" i="7" s="1"/>
  <c r="N42" i="7"/>
  <c r="N43" i="7" s="1"/>
  <c r="M42" i="7"/>
  <c r="M43" i="7" s="1"/>
  <c r="L42" i="7"/>
  <c r="L43" i="7" s="1"/>
  <c r="K42" i="7"/>
  <c r="K43" i="7" s="1"/>
  <c r="J42" i="7"/>
  <c r="J43" i="7" s="1"/>
  <c r="I42" i="7"/>
  <c r="I43" i="7" s="1"/>
  <c r="H42" i="7"/>
  <c r="H43" i="7" s="1"/>
  <c r="G42" i="7"/>
  <c r="G43" i="7" s="1"/>
  <c r="F42" i="7"/>
  <c r="F43" i="7" s="1"/>
  <c r="E42" i="7"/>
  <c r="E43" i="7" s="1"/>
  <c r="D42" i="7"/>
  <c r="D43" i="7" s="1"/>
  <c r="C42" i="7"/>
  <c r="C43" i="7" s="1"/>
  <c r="B42" i="7"/>
  <c r="B43" i="7" s="1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EO21" i="7"/>
  <c r="EO25" i="7" s="1"/>
  <c r="EN21" i="7"/>
  <c r="EN25" i="7" s="1"/>
  <c r="EM21" i="7"/>
  <c r="EM25" i="7" s="1"/>
  <c r="EL21" i="7"/>
  <c r="EL25" i="7" s="1"/>
  <c r="EK21" i="7"/>
  <c r="EK25" i="7" s="1"/>
  <c r="EJ21" i="7"/>
  <c r="EJ25" i="7" s="1"/>
  <c r="EI21" i="7"/>
  <c r="EI25" i="7" s="1"/>
  <c r="EH21" i="7"/>
  <c r="EH25" i="7" s="1"/>
  <c r="EG21" i="7"/>
  <c r="EG25" i="7" s="1"/>
  <c r="EF21" i="7"/>
  <c r="EF25" i="7" s="1"/>
  <c r="EE21" i="7"/>
  <c r="EE25" i="7" s="1"/>
  <c r="ED21" i="7"/>
  <c r="ED25" i="7" s="1"/>
  <c r="EC21" i="7"/>
  <c r="EC25" i="7" s="1"/>
  <c r="EB21" i="7"/>
  <c r="EB25" i="7" s="1"/>
  <c r="EA21" i="7"/>
  <c r="EA25" i="7" s="1"/>
  <c r="DZ21" i="7"/>
  <c r="DZ25" i="7" s="1"/>
  <c r="DY21" i="7"/>
  <c r="DY25" i="7" s="1"/>
  <c r="DX21" i="7"/>
  <c r="DX25" i="7" s="1"/>
  <c r="DW21" i="7"/>
  <c r="DW25" i="7" s="1"/>
  <c r="DV21" i="7"/>
  <c r="DV25" i="7" s="1"/>
  <c r="DU21" i="7"/>
  <c r="DU25" i="7" s="1"/>
  <c r="DT21" i="7"/>
  <c r="DT25" i="7" s="1"/>
  <c r="DS21" i="7"/>
  <c r="DS25" i="7" s="1"/>
  <c r="DR21" i="7"/>
  <c r="DR25" i="7" s="1"/>
  <c r="DQ21" i="7"/>
  <c r="DQ25" i="7" s="1"/>
  <c r="DP21" i="7"/>
  <c r="DP25" i="7" s="1"/>
  <c r="DO21" i="7"/>
  <c r="DO25" i="7" s="1"/>
  <c r="DN21" i="7"/>
  <c r="DN25" i="7" s="1"/>
  <c r="DM21" i="7"/>
  <c r="DM25" i="7" s="1"/>
  <c r="DL21" i="7"/>
  <c r="DL25" i="7" s="1"/>
  <c r="DK21" i="7"/>
  <c r="DK25" i="7" s="1"/>
  <c r="DJ21" i="7"/>
  <c r="DJ25" i="7" s="1"/>
  <c r="DI21" i="7"/>
  <c r="DI25" i="7" s="1"/>
  <c r="DH21" i="7"/>
  <c r="DH25" i="7" s="1"/>
  <c r="DG21" i="7"/>
  <c r="DG25" i="7" s="1"/>
  <c r="DF21" i="7"/>
  <c r="DF25" i="7" s="1"/>
  <c r="DE21" i="7"/>
  <c r="DE25" i="7" s="1"/>
  <c r="DD21" i="7"/>
  <c r="DD25" i="7" s="1"/>
  <c r="DC21" i="7"/>
  <c r="DC25" i="7" s="1"/>
  <c r="DB21" i="7"/>
  <c r="DB25" i="7" s="1"/>
  <c r="DA21" i="7"/>
  <c r="DA25" i="7" s="1"/>
  <c r="CZ21" i="7"/>
  <c r="CZ25" i="7" s="1"/>
  <c r="CY21" i="7"/>
  <c r="CY25" i="7" s="1"/>
  <c r="CX21" i="7"/>
  <c r="CX25" i="7" s="1"/>
  <c r="CW21" i="7"/>
  <c r="CW25" i="7" s="1"/>
  <c r="CV21" i="7"/>
  <c r="CV25" i="7" s="1"/>
  <c r="CU21" i="7"/>
  <c r="CU25" i="7" s="1"/>
  <c r="CT21" i="7"/>
  <c r="CT25" i="7" s="1"/>
  <c r="CS21" i="7"/>
  <c r="CS25" i="7" s="1"/>
  <c r="CR21" i="7"/>
  <c r="CR25" i="7" s="1"/>
  <c r="CQ21" i="7"/>
  <c r="CQ25" i="7" s="1"/>
  <c r="CP21" i="7"/>
  <c r="CP25" i="7" s="1"/>
  <c r="CO21" i="7"/>
  <c r="CO25" i="7" s="1"/>
  <c r="CN21" i="7"/>
  <c r="CN25" i="7" s="1"/>
  <c r="CM21" i="7"/>
  <c r="CM25" i="7" s="1"/>
  <c r="CL21" i="7"/>
  <c r="CL25" i="7" s="1"/>
  <c r="CK21" i="7"/>
  <c r="CK25" i="7" s="1"/>
  <c r="CJ21" i="7"/>
  <c r="CJ25" i="7" s="1"/>
  <c r="CI21" i="7"/>
  <c r="CI25" i="7" s="1"/>
  <c r="CH21" i="7"/>
  <c r="CH25" i="7" s="1"/>
  <c r="CG21" i="7"/>
  <c r="CG25" i="7" s="1"/>
  <c r="CF21" i="7"/>
  <c r="CF25" i="7" s="1"/>
  <c r="CE21" i="7"/>
  <c r="CE25" i="7" s="1"/>
  <c r="CD21" i="7"/>
  <c r="CD25" i="7" s="1"/>
  <c r="CC21" i="7"/>
  <c r="CC25" i="7" s="1"/>
  <c r="CB21" i="7"/>
  <c r="CB25" i="7" s="1"/>
  <c r="CA21" i="7"/>
  <c r="CA25" i="7" s="1"/>
  <c r="BZ21" i="7"/>
  <c r="BZ25" i="7" s="1"/>
  <c r="BY21" i="7"/>
  <c r="BY25" i="7" s="1"/>
  <c r="BX21" i="7"/>
  <c r="BX25" i="7" s="1"/>
  <c r="BW21" i="7"/>
  <c r="BW25" i="7" s="1"/>
  <c r="BV21" i="7"/>
  <c r="BV25" i="7" s="1"/>
  <c r="BU21" i="7"/>
  <c r="BU25" i="7" s="1"/>
  <c r="BT21" i="7"/>
  <c r="BT25" i="7" s="1"/>
  <c r="BS21" i="7"/>
  <c r="BS25" i="7" s="1"/>
  <c r="BR21" i="7"/>
  <c r="BR25" i="7" s="1"/>
  <c r="BQ21" i="7"/>
  <c r="BQ25" i="7" s="1"/>
  <c r="BP21" i="7"/>
  <c r="BP25" i="7" s="1"/>
  <c r="BO21" i="7"/>
  <c r="BO25" i="7" s="1"/>
  <c r="BN21" i="7"/>
  <c r="BN25" i="7" s="1"/>
  <c r="BM21" i="7"/>
  <c r="BM25" i="7" s="1"/>
  <c r="BL21" i="7"/>
  <c r="BL25" i="7" s="1"/>
  <c r="BK21" i="7"/>
  <c r="BK25" i="7" s="1"/>
  <c r="BJ21" i="7"/>
  <c r="BJ25" i="7" s="1"/>
  <c r="BI21" i="7"/>
  <c r="BI25" i="7" s="1"/>
  <c r="BH21" i="7"/>
  <c r="BH25" i="7" s="1"/>
  <c r="BG21" i="7"/>
  <c r="BG25" i="7" s="1"/>
  <c r="BF21" i="7"/>
  <c r="BF25" i="7" s="1"/>
  <c r="BE21" i="7"/>
  <c r="BE25" i="7" s="1"/>
  <c r="BD21" i="7"/>
  <c r="BD25" i="7" s="1"/>
  <c r="BC21" i="7"/>
  <c r="BC25" i="7" s="1"/>
  <c r="BB21" i="7"/>
  <c r="BB25" i="7" s="1"/>
  <c r="BA21" i="7"/>
  <c r="BA25" i="7" s="1"/>
  <c r="AZ21" i="7"/>
  <c r="AZ25" i="7" s="1"/>
  <c r="AY21" i="7"/>
  <c r="AY25" i="7" s="1"/>
  <c r="AX21" i="7"/>
  <c r="AX25" i="7" s="1"/>
  <c r="AW21" i="7"/>
  <c r="AW25" i="7" s="1"/>
  <c r="AV21" i="7"/>
  <c r="AV25" i="7" s="1"/>
  <c r="AU21" i="7"/>
  <c r="AU25" i="7" s="1"/>
  <c r="AT21" i="7"/>
  <c r="AT25" i="7" s="1"/>
  <c r="AS21" i="7"/>
  <c r="AS25" i="7" s="1"/>
  <c r="AR21" i="7"/>
  <c r="AR25" i="7" s="1"/>
  <c r="AQ21" i="7"/>
  <c r="AQ25" i="7" s="1"/>
  <c r="AP21" i="7"/>
  <c r="AP25" i="7" s="1"/>
  <c r="AO21" i="7"/>
  <c r="AO25" i="7" s="1"/>
  <c r="AN21" i="7"/>
  <c r="AN25" i="7" s="1"/>
  <c r="AM21" i="7"/>
  <c r="AM25" i="7" s="1"/>
  <c r="AL21" i="7"/>
  <c r="AL25" i="7" s="1"/>
  <c r="AK21" i="7"/>
  <c r="AK25" i="7" s="1"/>
  <c r="AJ21" i="7"/>
  <c r="AJ25" i="7" s="1"/>
  <c r="AI21" i="7"/>
  <c r="AI25" i="7" s="1"/>
  <c r="AH21" i="7"/>
  <c r="AH25" i="7" s="1"/>
  <c r="AG21" i="7"/>
  <c r="AG25" i="7" s="1"/>
  <c r="AF21" i="7"/>
  <c r="AF25" i="7" s="1"/>
  <c r="AE21" i="7"/>
  <c r="AE25" i="7" s="1"/>
  <c r="AD21" i="7"/>
  <c r="AD25" i="7" s="1"/>
  <c r="AC21" i="7"/>
  <c r="AC25" i="7" s="1"/>
  <c r="AB21" i="7"/>
  <c r="AB25" i="7" s="1"/>
  <c r="AA21" i="7"/>
  <c r="AA25" i="7" s="1"/>
  <c r="Z21" i="7"/>
  <c r="Z25" i="7" s="1"/>
  <c r="Y21" i="7"/>
  <c r="Y25" i="7" s="1"/>
  <c r="X21" i="7"/>
  <c r="X25" i="7" s="1"/>
  <c r="W21" i="7"/>
  <c r="W25" i="7" s="1"/>
  <c r="V21" i="7"/>
  <c r="V25" i="7" s="1"/>
  <c r="U21" i="7"/>
  <c r="U25" i="7" s="1"/>
  <c r="T21" i="7"/>
  <c r="T25" i="7" s="1"/>
  <c r="S21" i="7"/>
  <c r="S25" i="7" s="1"/>
  <c r="R21" i="7"/>
  <c r="R25" i="7" s="1"/>
  <c r="Q21" i="7"/>
  <c r="Q25" i="7" s="1"/>
  <c r="P21" i="7"/>
  <c r="P25" i="7" s="1"/>
  <c r="O21" i="7"/>
  <c r="O25" i="7" s="1"/>
  <c r="N21" i="7"/>
  <c r="N25" i="7" s="1"/>
  <c r="M21" i="7"/>
  <c r="M25" i="7" s="1"/>
  <c r="L21" i="7"/>
  <c r="L25" i="7" s="1"/>
  <c r="K21" i="7"/>
  <c r="K25" i="7" s="1"/>
  <c r="J21" i="7"/>
  <c r="J25" i="7" s="1"/>
  <c r="I21" i="7"/>
  <c r="I25" i="7" s="1"/>
  <c r="H21" i="7"/>
  <c r="H25" i="7" s="1"/>
  <c r="G21" i="7"/>
  <c r="G25" i="7" s="1"/>
  <c r="F21" i="7"/>
  <c r="F25" i="7" s="1"/>
  <c r="E21" i="7"/>
  <c r="E25" i="7" s="1"/>
  <c r="D21" i="7"/>
  <c r="D25" i="7" s="1"/>
  <c r="C21" i="7"/>
  <c r="C25" i="7" s="1"/>
  <c r="B21" i="7"/>
  <c r="B25" i="7" s="1"/>
  <c r="H39" i="6"/>
  <c r="G39" i="6"/>
  <c r="F39" i="6"/>
  <c r="E39" i="6"/>
  <c r="D39" i="6"/>
  <c r="C39" i="6"/>
  <c r="B39" i="6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S149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S148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S142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S141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S132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S131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S125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S124" i="4"/>
  <c r="R124" i="4"/>
  <c r="Q124" i="4"/>
  <c r="P124" i="4"/>
  <c r="N124" i="4"/>
  <c r="K124" i="4"/>
  <c r="J124" i="4"/>
  <c r="I124" i="4"/>
  <c r="H124" i="4"/>
  <c r="G124" i="4"/>
  <c r="F124" i="4"/>
  <c r="E124" i="4"/>
  <c r="D124" i="4"/>
  <c r="C124" i="4"/>
  <c r="B124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O100" i="4"/>
  <c r="O142" i="4" s="1"/>
  <c r="O99" i="4"/>
  <c r="O148" i="4" s="1"/>
  <c r="N99" i="4"/>
  <c r="N148" i="4" s="1"/>
  <c r="M99" i="4"/>
  <c r="M148" i="4" s="1"/>
  <c r="L99" i="4"/>
  <c r="L148" i="4" s="1"/>
  <c r="O91" i="4"/>
  <c r="N91" i="4"/>
  <c r="M91" i="4"/>
  <c r="L91" i="4"/>
  <c r="M83" i="4"/>
  <c r="L83" i="4"/>
  <c r="N79" i="4"/>
  <c r="O75" i="4"/>
  <c r="O79" i="4" s="1"/>
  <c r="N75" i="4"/>
  <c r="M75" i="4"/>
  <c r="M79" i="4" s="1"/>
  <c r="L75" i="4"/>
  <c r="L79" i="4" s="1"/>
  <c r="N43" i="4"/>
  <c r="N132" i="4" s="1"/>
  <c r="M43" i="4"/>
  <c r="M132" i="4" s="1"/>
  <c r="O42" i="4"/>
  <c r="O131" i="4" s="1"/>
  <c r="N42" i="4"/>
  <c r="N131" i="4" s="1"/>
  <c r="M42" i="4"/>
  <c r="M131" i="4" s="1"/>
  <c r="L42" i="4"/>
  <c r="L124" i="4" s="1"/>
  <c r="O34" i="4"/>
  <c r="N34" i="4"/>
  <c r="M34" i="4"/>
  <c r="L34" i="4"/>
  <c r="O18" i="4"/>
  <c r="O22" i="4" s="1"/>
  <c r="N18" i="4"/>
  <c r="N22" i="4" s="1"/>
  <c r="M18" i="4"/>
  <c r="M22" i="4" s="1"/>
  <c r="L18" i="4"/>
  <c r="L22" i="4" s="1"/>
  <c r="L131" i="4" l="1"/>
  <c r="M124" i="4"/>
  <c r="O43" i="4"/>
  <c r="O124" i="4"/>
  <c r="M125" i="4"/>
  <c r="O149" i="4"/>
  <c r="N125" i="4"/>
  <c r="L141" i="4"/>
  <c r="M141" i="4"/>
  <c r="L100" i="4"/>
  <c r="N141" i="4"/>
  <c r="M100" i="4"/>
  <c r="O141" i="4"/>
  <c r="L43" i="4"/>
  <c r="N100" i="4"/>
  <c r="L125" i="4" l="1"/>
  <c r="L132" i="4"/>
  <c r="M149" i="4"/>
  <c r="M142" i="4"/>
  <c r="L149" i="4"/>
  <c r="L142" i="4"/>
  <c r="N142" i="4"/>
  <c r="N149" i="4"/>
  <c r="O132" i="4"/>
  <c r="O125" i="4"/>
  <c r="G31" i="3" l="1"/>
  <c r="K29" i="3"/>
  <c r="K31" i="3" s="1"/>
  <c r="J29" i="3"/>
  <c r="J31" i="3" s="1"/>
  <c r="F29" i="3"/>
  <c r="F31" i="3" s="1"/>
  <c r="E29" i="3"/>
  <c r="E31" i="3" s="1"/>
  <c r="D29" i="3"/>
  <c r="D31" i="3" s="1"/>
  <c r="B29" i="3"/>
  <c r="B31" i="3" s="1"/>
  <c r="M28" i="3"/>
  <c r="M27" i="3"/>
  <c r="H26" i="3"/>
  <c r="M26" i="3" s="1"/>
  <c r="H25" i="3"/>
  <c r="M25" i="3" s="1"/>
  <c r="H24" i="3"/>
  <c r="M24" i="3" s="1"/>
  <c r="H23" i="3"/>
  <c r="M23" i="3" s="1"/>
  <c r="H22" i="3"/>
  <c r="M22" i="3" s="1"/>
  <c r="H21" i="3"/>
  <c r="M21" i="3" s="1"/>
  <c r="H20" i="3"/>
  <c r="M20" i="3" s="1"/>
  <c r="H19" i="3"/>
  <c r="M19" i="3" s="1"/>
  <c r="H18" i="3"/>
  <c r="M18" i="3" s="1"/>
  <c r="H17" i="3"/>
  <c r="M17" i="3" s="1"/>
  <c r="H16" i="3"/>
  <c r="M16" i="3" s="1"/>
  <c r="H15" i="3"/>
  <c r="M15" i="3" s="1"/>
  <c r="H14" i="3"/>
  <c r="M14" i="3" s="1"/>
  <c r="H13" i="3"/>
  <c r="M11" i="3"/>
  <c r="M10" i="3"/>
  <c r="M9" i="3"/>
  <c r="M8" i="3"/>
  <c r="M7" i="3"/>
  <c r="H29" i="3" l="1"/>
  <c r="H31" i="3" s="1"/>
  <c r="M13" i="3"/>
  <c r="M29" i="3" s="1"/>
  <c r="M31" i="3" s="1"/>
  <c r="L42" i="2"/>
  <c r="L43" i="2" s="1"/>
  <c r="K42" i="2"/>
  <c r="K43" i="2" s="1"/>
  <c r="I42" i="2"/>
  <c r="I43" i="2" s="1"/>
  <c r="H42" i="2"/>
  <c r="H43" i="2" s="1"/>
  <c r="F42" i="2"/>
  <c r="F43" i="2" s="1"/>
  <c r="E42" i="2"/>
  <c r="E43" i="2" s="1"/>
  <c r="C42" i="2"/>
  <c r="C43" i="2" s="1"/>
  <c r="B42" i="2"/>
  <c r="B43" i="2" s="1"/>
  <c r="L34" i="2"/>
  <c r="K34" i="2"/>
  <c r="I34" i="2"/>
  <c r="H34" i="2"/>
  <c r="F34" i="2"/>
  <c r="E34" i="2"/>
  <c r="C34" i="2"/>
  <c r="B34" i="2"/>
  <c r="L21" i="2"/>
  <c r="L25" i="2" s="1"/>
  <c r="K21" i="2"/>
  <c r="K25" i="2" s="1"/>
  <c r="I21" i="2"/>
  <c r="I25" i="2" s="1"/>
  <c r="H21" i="2"/>
  <c r="H25" i="2" s="1"/>
  <c r="F21" i="2"/>
  <c r="F25" i="2" s="1"/>
  <c r="E21" i="2"/>
  <c r="E25" i="2" s="1"/>
  <c r="C21" i="2"/>
  <c r="C25" i="2" s="1"/>
  <c r="B21" i="2"/>
  <c r="B25" i="2" s="1"/>
</calcChain>
</file>

<file path=xl/sharedStrings.xml><?xml version="1.0" encoding="utf-8"?>
<sst xmlns="http://schemas.openxmlformats.org/spreadsheetml/2006/main" count="5805" uniqueCount="1294">
  <si>
    <t>Tafla 1 Samantekt ársreikninga 2019</t>
  </si>
  <si>
    <t>Tafla 2 Rekstraryfirlit A hluta, landið allt</t>
  </si>
  <si>
    <t>Tafla 3 Heildaryfirlit 2013 til 2019</t>
  </si>
  <si>
    <t>Tafla 4 Framlög Jöfnunarsjóðs</t>
  </si>
  <si>
    <t>Tafla 5 Framlög Jöfnunarsjóðs vegna málefna fatlaðra</t>
  </si>
  <si>
    <t>Tafla 6 Ársreikningar sveitarfélaga 2019</t>
  </si>
  <si>
    <t>Tafla 7 Skatttekjur aðalsjóðs (kr. á íbúa)</t>
  </si>
  <si>
    <t>Tafla 8 Rekstur málaflokka (kr. á íbúa)</t>
  </si>
  <si>
    <t>Tafla 12 Álagt útsvar 2020 vegna launa 2019</t>
  </si>
  <si>
    <t>Tafla 13 Álagður fasteignaskattur 2020</t>
  </si>
  <si>
    <t>Tafla 15 Íbúafjöldi í sveitarfélögum 1. janúar 2020</t>
  </si>
  <si>
    <t>Tafla 16 Aldursskipting íbúanna eftir sveitarfélögum</t>
  </si>
  <si>
    <t>Tafla 17 Stöðugildi hjá sveitarfélögunum 1. apríl 2020</t>
  </si>
  <si>
    <t>Tafla 18 Upplýsingar um starfsemi grunnskóla árið 2019</t>
  </si>
  <si>
    <t>Tafla 19 Upplýsingar um starfsemi leikskóla árið 2019</t>
  </si>
  <si>
    <t>Tafla 1. Samantekt 2019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</si>
  <si>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</si>
  <si>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</si>
  <si>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</si>
  <si>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</si>
  <si>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</si>
  <si>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</si>
  <si>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Íbúafjöldi</t>
  </si>
  <si>
    <t>A hluti</t>
  </si>
  <si>
    <t>A og B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</si>
  <si>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</si>
  <si>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</si>
  <si>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</si>
  <si>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</si>
  <si>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</si>
  <si>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</si>
  <si>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</si>
  <si>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</si>
  <si>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</si>
  <si>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</si>
  <si>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</si>
  <si>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</si>
  <si>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</si>
  <si>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</si>
  <si>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</si>
  <si>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</si>
  <si>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</si>
  <si>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</si>
  <si>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</si>
  <si>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</si>
  <si>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</si>
  <si>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</si>
  <si>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</si>
  <si>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</si>
  <si>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</si>
  <si>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</si>
  <si>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</si>
  <si>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</si>
  <si>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</si>
  <si>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</si>
  <si>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</si>
  <si>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</si>
  <si>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</si>
  <si>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</si>
  <si>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</si>
  <si>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</si>
  <si>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</si>
  <si>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Tafla 2. Rekstraryfirlit A hluta 2019, landið allt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</si>
  <si>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</si>
  <si>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</si>
  <si>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</si>
  <si>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</si>
  <si>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</si>
  <si>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</si>
  <si>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</si>
  <si>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</si>
  <si>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</si>
  <si>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</si>
  <si>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</si>
  <si>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</si>
  <si>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</si>
  <si>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</si>
  <si>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</si>
  <si>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</si>
  <si>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</si>
  <si>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</si>
  <si>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Aðrar tekjur með skattaígildi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</si>
  <si>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</si>
  <si>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</si>
  <si>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</si>
  <si>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</si>
  <si>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</si>
  <si>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</si>
  <si>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</si>
  <si>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</si>
  <si>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</si>
  <si>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</si>
  <si>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</si>
  <si>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</si>
  <si>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</si>
  <si>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</si>
  <si>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</si>
  <si>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</si>
  <si>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</si>
  <si>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</si>
  <si>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</si>
  <si>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A hluta samtals</t>
  </si>
  <si>
    <t>Tafla 3. Heildaryfirlit 2013-2019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</si>
  <si>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</si>
  <si>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</si>
  <si>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</si>
  <si>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</si>
  <si>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</si>
  <si>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</si>
  <si>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</si>
  <si>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</si>
  <si>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</si>
  <si>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</si>
  <si>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</si>
  <si>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</si>
  <si>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</si>
  <si>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</si>
  <si>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</si>
  <si>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Tafla 4. Framlög Jöfnunarsjóðs til sveitarfélaga árið 2019</t>
  </si>
  <si>
    <t>Reglugerð nr. 960/2010</t>
  </si>
  <si>
    <t>Reglugerð nr. 351/2002</t>
  </si>
  <si>
    <t>Rgl. 80/2001</t>
  </si>
  <si>
    <t>Rgl .23/2013</t>
  </si>
  <si>
    <t>Framlög</t>
  </si>
  <si>
    <t>Almenn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</si>
  <si>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</si>
  <si>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</si>
  <si>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</si>
  <si>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</si>
  <si>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</si>
  <si>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</si>
  <si>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</si>
  <si>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</si>
  <si>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</si>
  <si>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</si>
  <si>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</si>
  <si>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</si>
  <si>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</si>
  <si>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</si>
  <si>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</si>
  <si>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</si>
  <si>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</si>
  <si>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</si>
  <si>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</si>
  <si>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</si>
  <si>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</si>
  <si>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</si>
  <si>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</si>
  <si>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</si>
  <si>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</si>
  <si>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</si>
  <si>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</si>
  <si>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</si>
  <si>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</si>
  <si>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</si>
  <si>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</si>
  <si>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</si>
  <si>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</si>
  <si>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</si>
  <si>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</si>
  <si>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</si>
  <si>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</si>
  <si>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</si>
  <si>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</si>
  <si>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</si>
  <si>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</si>
  <si>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</si>
  <si>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</si>
  <si>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</si>
  <si>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</si>
  <si>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</si>
  <si>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</si>
  <si>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</si>
  <si>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</si>
  <si>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</si>
  <si>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</si>
  <si>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</si>
  <si>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</si>
  <si>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</si>
  <si>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</si>
  <si>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</si>
  <si>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</si>
  <si>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</si>
  <si>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</si>
  <si>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</si>
  <si>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</si>
  <si>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</si>
  <si>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</si>
  <si>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</si>
  <si>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</si>
  <si>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</si>
  <si>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</si>
  <si>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</si>
  <si>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</si>
  <si>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</si>
  <si>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</si>
  <si>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</si>
  <si>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</si>
  <si>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</si>
  <si>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</si>
  <si>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</si>
  <si>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</si>
  <si>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</si>
  <si>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</si>
  <si>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</si>
  <si>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</si>
  <si>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</si>
  <si>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</si>
  <si>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</si>
  <si>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</si>
  <si>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</si>
  <si>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</si>
  <si>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</si>
  <si>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</si>
  <si>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</si>
  <si>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</si>
  <si>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</si>
  <si>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</si>
  <si>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</si>
  <si>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</si>
  <si>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</si>
  <si>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</si>
  <si>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</si>
  <si>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</si>
  <si>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</si>
  <si>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</si>
  <si>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</si>
  <si>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</si>
  <si>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</si>
  <si>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</si>
  <si>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</si>
  <si>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</si>
  <si>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</si>
  <si>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</si>
  <si>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</si>
  <si>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</si>
  <si>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</si>
  <si>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</si>
  <si>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Annað :</t>
  </si>
  <si>
    <t>Vatnsveituframkvæmdir á lögbýlum</t>
  </si>
  <si>
    <t>Greiningar- og ráðgjafarstöð ríkisins</t>
  </si>
  <si>
    <t>Menntamálaráð. (höfundaréttarvarið efni)</t>
  </si>
  <si>
    <t>Menntamálastofnun ytra mat</t>
  </si>
  <si>
    <t>Nefnd um framtíð sveitarstjórnarstigsins</t>
  </si>
  <si>
    <t>Háskóli Íslands rannsóknarsetur á Laugarvatni</t>
  </si>
  <si>
    <t>Samband íslenskra sveitarfélaga persónuverndarverkfni</t>
  </si>
  <si>
    <t>Samband íslenskra sveitarfél. stafrænn breytingastjóri</t>
  </si>
  <si>
    <t>Samband íslenskra sveitarfél. lýðræðisverkefni</t>
  </si>
  <si>
    <t>Samband íslenskra sveitarfélaga í Brussel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</si>
  <si>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</si>
  <si>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</si>
  <si>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</si>
  <si>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</si>
  <si>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</si>
  <si>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Eyþing</t>
  </si>
  <si>
    <t>Samband sveitarfélaga á Austurlandi</t>
  </si>
  <si>
    <t>Samtök sunnlenskra sveitarfélaga</t>
  </si>
  <si>
    <t>Óhafið 31.12. 2018</t>
  </si>
  <si>
    <t>Óhafið 31.12.2019</t>
  </si>
  <si>
    <t>Framlög alls</t>
  </si>
  <si>
    <t xml:space="preserve">*Framlög til Reykjavíkurborgar samkvæmt reglugerð nr. 351/2002 eru á grundvelli samninga um rekstur sérskóla/sérdeilda, kennsluráðgjöf fyrir nýbúa í öðrum sveitarfélögum en Reykjavíkurborg og </t>
  </si>
  <si>
    <t xml:space="preserve">  kennslu langveikra barna með lögheimlili utan Reykjavíkurborgar.</t>
  </si>
  <si>
    <t>Tafla 5. Framlög Jöfnunarsjóðs til málefna fatlaðra 2019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</si>
  <si>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</si>
  <si>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</si>
  <si>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</si>
  <si>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</si>
  <si>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</si>
  <si>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</si>
  <si>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</si>
  <si>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</si>
  <si>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</si>
  <si>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</si>
  <si>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</si>
  <si>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</si>
  <si>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</si>
  <si>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 xml:space="preserve">Garðabær </t>
  </si>
  <si>
    <t>Mosfellsbær og Kjósarhreppur</t>
  </si>
  <si>
    <t>Vesturland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</si>
  <si>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</si>
  <si>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</si>
  <si>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</si>
  <si>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</si>
  <si>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</si>
  <si>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</si>
  <si>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</si>
  <si>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</si>
  <si>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</si>
  <si>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</si>
  <si>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</si>
  <si>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</si>
  <si>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</si>
  <si>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Framlög samtals</t>
  </si>
  <si>
    <t>Tafla 6. Ársreikningar sveitarfélaga 2019</t>
  </si>
  <si>
    <t>Seltjarnarnesbær</t>
  </si>
  <si>
    <t>Hörgárbyggð</t>
  </si>
  <si>
    <t>Grímsnes- og Grafningshr.</t>
  </si>
  <si>
    <t>Skeiða- og Gnúpverjahr.</t>
  </si>
  <si>
    <t>A  hluti</t>
  </si>
  <si>
    <t>Tafla 7. Skatttekjur aðalsjóðs 2019</t>
  </si>
  <si>
    <t>Kr. á íbúa, raðað eftir íbúafjölda</t>
  </si>
  <si>
    <t>Jöfnunar-</t>
  </si>
  <si>
    <t>Skatta-</t>
  </si>
  <si>
    <t>Svnr</t>
  </si>
  <si>
    <t>Heiti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</si>
  <si>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</si>
  <si>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</si>
  <si>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</si>
  <si>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</si>
  <si>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</si>
  <si>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</si>
  <si>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</si>
  <si>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</si>
  <si>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</si>
  <si>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</si>
  <si>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</si>
  <si>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</si>
  <si>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2000 Reykjanesbær</t>
  </si>
  <si>
    <t>6000 Akureyrarkaupstaður</t>
  </si>
  <si>
    <t>1300 Garðabær</t>
  </si>
  <si>
    <t>1604 Mosfellsbær</t>
  </si>
  <si>
    <t>8200 Sveitarfélagið Árborg</t>
  </si>
  <si>
    <t>3000 Akraneskaupstaður</t>
  </si>
  <si>
    <t>7300 Fjarðabyggð</t>
  </si>
  <si>
    <t>1100 Seltjarnarneskaupstaður</t>
  </si>
  <si>
    <t>8000 Vestmannaeyjabær</t>
  </si>
  <si>
    <t>5200 Sveitarfélagið Skagafjörður</t>
  </si>
  <si>
    <t>3609 Borgarbyggð</t>
  </si>
  <si>
    <t>4200 Ísafjarðarbær</t>
  </si>
  <si>
    <t>7620 Fljótsdalshérað</t>
  </si>
  <si>
    <t>2510 Suðurnesjabær</t>
  </si>
  <si>
    <t>2300 Grindavíkurbær</t>
  </si>
  <si>
    <t>6100 Norðurþing</t>
  </si>
  <si>
    <t>8716 Hveragerðisbær</t>
  </si>
  <si>
    <t>7708 Sveitarfélagið Hornafjörður</t>
  </si>
  <si>
    <t>8717 Sveitarfélagið Ölfus</t>
  </si>
  <si>
    <t>6250 Fjallabyggð</t>
  </si>
  <si>
    <t>8613 Rangárþing eystra</t>
  </si>
  <si>
    <t>6400 Dalvíkurbyggð</t>
  </si>
  <si>
    <t>8614 Rangárþing ytra</t>
  </si>
  <si>
    <t>3714 Snæfellsbær</t>
  </si>
  <si>
    <t>2506 Sveitarfélagið Vogar</t>
  </si>
  <si>
    <t>5508 Húnaþing vestra</t>
  </si>
  <si>
    <t>3711 Stykkishólmsbær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</si>
  <si>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</si>
  <si>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</si>
  <si>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</si>
  <si>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</si>
  <si>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</si>
  <si>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3709 Grundarfjarðarbær</t>
  </si>
  <si>
    <t>6612 Þingeyjarsveit</t>
  </si>
  <si>
    <t>8710 Hrunamannahreppur</t>
  </si>
  <si>
    <t>8508 Mýrdalshreppur</t>
  </si>
  <si>
    <t>8722 Flóahreppur</t>
  </si>
  <si>
    <t>7000 Seyðisfjarðarkaupstaður</t>
  </si>
  <si>
    <t>7502 Vopnafjarðarhreppur</t>
  </si>
  <si>
    <t>3811 Dalabyggð</t>
  </si>
  <si>
    <t>8509 Skaftárhreppur</t>
  </si>
  <si>
    <t>3511 Hvalfjarðarsveit</t>
  </si>
  <si>
    <t>6515 Hörgársveit</t>
  </si>
  <si>
    <t>8720 Skeiða- og Gnúpverjahreppur</t>
  </si>
  <si>
    <t>6607 Skútustaðahreppur</t>
  </si>
  <si>
    <t>7617 Djúpavogshreppur</t>
  </si>
  <si>
    <t>8719 Grímsnes- og Grafningshreppur</t>
  </si>
  <si>
    <t>6601 Svalbarðsstrandarhreppur</t>
  </si>
  <si>
    <t>6709 Langanesbyggð</t>
  </si>
  <si>
    <t>5609 Sveitarfélagið Skagaströnd</t>
  </si>
  <si>
    <t>4911 Strandabyggð</t>
  </si>
  <si>
    <t>5612 Húnavatnshreppur</t>
  </si>
  <si>
    <t>6602 Grýtubakkahreppur</t>
  </si>
  <si>
    <t>4502 Reykhólahreppur</t>
  </si>
  <si>
    <t>4604 Tálknafjarðarhreppur</t>
  </si>
  <si>
    <t>8610 Ásahreppur</t>
  </si>
  <si>
    <t>1606 Kjósarhreppur</t>
  </si>
  <si>
    <t>4803 Súðavíkurhreppur</t>
  </si>
  <si>
    <t>5706 Akrahreppur</t>
  </si>
  <si>
    <t>3713 Eyja- og Miklaholtshreppur</t>
  </si>
  <si>
    <t>7509 Borgarfjarðarhreppur</t>
  </si>
  <si>
    <t>4902 Kaldrananeshreppur</t>
  </si>
  <si>
    <t>6706 Svalbarðshreppur</t>
  </si>
  <si>
    <t>5611 Skagabyggð</t>
  </si>
  <si>
    <t>7505 Fljótsdalshreppur</t>
  </si>
  <si>
    <t>3506 Skorradalshreppur</t>
  </si>
  <si>
    <t>3710 Helgafellssveit</t>
  </si>
  <si>
    <t>6611 Tjörneshreppur</t>
  </si>
  <si>
    <t>4901 Árneshreppur</t>
  </si>
  <si>
    <t>Tafla 8. Rekstur málaflokka 2019</t>
  </si>
  <si>
    <t>íbúafj.</t>
  </si>
  <si>
    <t>kostnaður</t>
  </si>
  <si>
    <t>Laun og launtengd gjöld</t>
  </si>
  <si>
    <t>Gjöld Total</t>
  </si>
  <si>
    <t>Nettó</t>
  </si>
  <si>
    <t>02 Félagsþjónusta</t>
  </si>
  <si>
    <t/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</si>
  <si>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</si>
  <si>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</si>
  <si>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</si>
  <si>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</si>
  <si>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</si>
  <si>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</si>
  <si>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</si>
  <si>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</si>
  <si>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</si>
  <si>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</si>
  <si>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</si>
  <si>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</si>
  <si>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</si>
  <si>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</si>
  <si>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</si>
  <si>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Raðað eftir íbúafjölda</t>
  </si>
  <si>
    <t>Laun,</t>
  </si>
  <si>
    <t>Fjár-</t>
  </si>
  <si>
    <t>A+B Hluti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</si>
  <si>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</si>
  <si>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</si>
  <si>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</si>
  <si>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</si>
  <si>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</si>
  <si>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</si>
  <si>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</si>
  <si>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</si>
  <si>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</si>
  <si>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Laun og líf</t>
  </si>
  <si>
    <t>1100 Seltjarnarnesbær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</si>
  <si>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</si>
  <si>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</si>
  <si>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</si>
  <si>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</si>
  <si>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</si>
  <si>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</si>
  <si>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</si>
  <si>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</si>
  <si>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Annar og afsk.</t>
  </si>
  <si>
    <t>Annar og af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</si>
  <si>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</si>
  <si>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</si>
  <si>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</si>
  <si>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</si>
  <si>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Eignir Total</t>
  </si>
  <si>
    <t>Tafla 12. Álagt útsvar 2020 vegna launa 2019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</si>
  <si>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</si>
  <si>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</si>
  <si>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</si>
  <si>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</si>
  <si>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</si>
  <si>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</si>
  <si>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</si>
  <si>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</si>
  <si>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</si>
  <si>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</si>
  <si>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</si>
  <si>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</si>
  <si>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</si>
  <si>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</si>
  <si>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</si>
  <si>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</si>
  <si>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Grindavíkurkaupstaður</t>
  </si>
  <si>
    <t>Blönduósbær</t>
  </si>
  <si>
    <t>Tafla 13. Álagður fasteignaskattur 2020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</si>
  <si>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</si>
  <si>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</si>
  <si>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</si>
  <si>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</si>
  <si>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</si>
  <si>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</si>
  <si>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</si>
  <si>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</si>
  <si>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</si>
  <si>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</si>
  <si>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Tafla 14. Útsvarsprósentur og álagningarreglur fasteignagjalda árið 2020 hjá sveitarfélögum með fleiri en 300 íbúa og minni þéttbýli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</si>
  <si>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</si>
  <si>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</si>
  <si>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</si>
  <si>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</si>
  <si>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</si>
  <si>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</si>
  <si>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</si>
  <si>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</si>
  <si>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</si>
  <si>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</si>
  <si>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</si>
  <si>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</si>
  <si>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</si>
  <si>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</si>
  <si>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</si>
  <si>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</si>
  <si>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</si>
  <si>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</si>
  <si>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</si>
  <si>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</si>
  <si>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</si>
  <si>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</si>
  <si>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434,96 kr/m2</t>
  </si>
  <si>
    <t>203,81 kr/m2</t>
  </si>
  <si>
    <t>21,43 kr/m2</t>
  </si>
  <si>
    <t>180 kr/m2</t>
  </si>
  <si>
    <t>Reykjanesbær 11)</t>
  </si>
  <si>
    <t>190,00 kr/m2</t>
  </si>
  <si>
    <t>Akraneskaupstaður 1 ) 5)</t>
  </si>
  <si>
    <t>Hvalfjarðarsveit 5)</t>
  </si>
  <si>
    <t>Borgarbyggð 2) 12)</t>
  </si>
  <si>
    <t>576,23 kr/m2</t>
  </si>
  <si>
    <t>330,03 kr/m2</t>
  </si>
  <si>
    <t>Grundarfjarðarbær 6)</t>
  </si>
  <si>
    <t>301,03 kr/m2</t>
  </si>
  <si>
    <t>Stykkishólmsbær 7)</t>
  </si>
  <si>
    <t>255,02 kr/m2</t>
  </si>
  <si>
    <t>9,15kr/m2</t>
  </si>
  <si>
    <t>Akureyrarkaupstaður 3) 8)</t>
  </si>
  <si>
    <t>230,04 kr/m2</t>
  </si>
  <si>
    <t>141,30 kr/m2</t>
  </si>
  <si>
    <t>Dalvíkurbyggð 4) 9)</t>
  </si>
  <si>
    <t>339,76  kr/m2</t>
  </si>
  <si>
    <t>176,12 kr/m2</t>
  </si>
  <si>
    <t>Eyjafjarðarsveit 8)</t>
  </si>
  <si>
    <t>Hörgársveit 8)</t>
  </si>
  <si>
    <t>Svalbarðsstrandarhr. 8)</t>
  </si>
  <si>
    <t>10,5 kr/m2</t>
  </si>
  <si>
    <t>Fljótsdalshérað 10)</t>
  </si>
  <si>
    <t>255,00 kr/m2</t>
  </si>
  <si>
    <t>166,00 kr/m2</t>
  </si>
  <si>
    <t>0,,25</t>
  </si>
  <si>
    <t>Grímsn.- og Grafningshr.</t>
  </si>
  <si>
    <t>1) Fráveitugjald: Fast gjald kr. 11.269 og gjald á hvern fermetra kr. 434,96</t>
  </si>
  <si>
    <t>2) Fráveitugjald: Fast gjald kr. 14.931 og gjald á hvern fermetra kr. 576,26</t>
  </si>
  <si>
    <t>3) Fráveitugjald: Fast gjald kr.   9.736 og gjald á hvern fermetra kr. 230,04</t>
  </si>
  <si>
    <t>4) Fráveitugjald: Fast gjald kr. 16.281 og gjald á hvern fermetra kr. 339,76</t>
  </si>
  <si>
    <t>5) Vatnsgjald: Fast gjald kr. 5.252 og gjald á hvern fermetra kr. 203,81</t>
  </si>
  <si>
    <t>6) Vatnsgjald: Fast gjald kr. 6.839 og gjald á hvern fermetra kr. 301,03</t>
  </si>
  <si>
    <t>7) Vatnsgjald: Fast gjald kr. 6.572 og gjald á hvern fermetra kr. 255,02</t>
  </si>
  <si>
    <t>8) Vatnsgjald: Fast gjald kr. 9.420 og gjald á hvern fermetra kr. 141,30</t>
  </si>
  <si>
    <t>9) Vatnsgjald: Fast gjald kr. 4.799 og gjald á hvern fermetra kr. 176,12</t>
  </si>
  <si>
    <t>10) Vatnsgjald: Fast gjald kr. 8.966 og gjald á hvern fermetra kr. 255,00</t>
  </si>
  <si>
    <t>11) Vatnsgjald: Fast gjald kr. 5.100 og gjald á hvern fermetra kr. 190,00</t>
  </si>
  <si>
    <t>12) Vatnsgjald: Fast gjald kr. 7.499 og gjald á hvern fermetra kr. 330,08</t>
  </si>
  <si>
    <t>Tafla 15. Íbúafjöldi í sveitarfélögum</t>
  </si>
  <si>
    <t>1. janúar 2020</t>
  </si>
  <si>
    <t>1. janúar 2019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</si>
  <si>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</si>
  <si>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</si>
  <si>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</si>
  <si>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</si>
  <si>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</si>
  <si>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</si>
  <si>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</si>
  <si>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</si>
  <si>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</si>
  <si>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</si>
  <si>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</si>
  <si>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</si>
  <si>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</si>
  <si>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</si>
  <si>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</si>
  <si>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</si>
  <si>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</si>
  <si>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</si>
  <si>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</si>
  <si>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</si>
  <si>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</si>
  <si>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</si>
  <si>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</si>
  <si>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</si>
  <si>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</si>
  <si>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</si>
  <si>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</si>
  <si>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</si>
  <si>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</si>
  <si>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</si>
  <si>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</si>
  <si>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</si>
  <si>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</si>
  <si>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</si>
  <si>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</si>
  <si>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</si>
  <si>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</si>
  <si>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</si>
  <si>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</si>
  <si>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</si>
  <si>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</si>
  <si>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</si>
  <si>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</si>
  <si>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</si>
  <si>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</si>
  <si>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</si>
  <si>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</si>
  <si>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</si>
  <si>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</si>
  <si>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</si>
  <si>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</si>
  <si>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</si>
  <si>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</si>
  <si>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</si>
  <si>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</si>
  <si>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</si>
  <si>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</si>
  <si>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</si>
  <si>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</si>
  <si>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</si>
  <si>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</si>
  <si>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</si>
  <si>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</si>
  <si>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</si>
  <si>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</si>
  <si>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</si>
  <si>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</si>
  <si>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</si>
  <si>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</si>
  <si>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</si>
  <si>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</si>
  <si>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</si>
  <si>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</si>
  <si>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</si>
  <si>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</si>
  <si>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</si>
  <si>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</si>
  <si>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</si>
  <si>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</si>
  <si>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</si>
  <si>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</si>
  <si>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</si>
  <si>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</si>
  <si>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</si>
  <si>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</si>
  <si>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</si>
  <si>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</si>
  <si>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</si>
  <si>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</si>
  <si>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</si>
  <si>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</si>
  <si>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</si>
  <si>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</si>
  <si>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</si>
  <si>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</si>
  <si>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</si>
  <si>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</si>
  <si>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</si>
  <si>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</si>
  <si>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</si>
  <si>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</si>
  <si>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</si>
  <si>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</si>
  <si>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</si>
  <si>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</si>
  <si>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</si>
  <si>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</si>
  <si>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</si>
  <si>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</si>
  <si>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</si>
  <si>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</si>
  <si>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</si>
  <si>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</si>
  <si>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</si>
  <si>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</si>
  <si>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</si>
  <si>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</si>
  <si>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</si>
  <si>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</si>
  <si>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</si>
  <si>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</si>
  <si>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</si>
  <si>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</si>
  <si>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Suðurnes</t>
  </si>
  <si>
    <t>Norðurland vestra</t>
  </si>
  <si>
    <t>Norðurland eystra</t>
  </si>
  <si>
    <t>Tafla 17. Stöðugildi hjá sveitarfélögum og fyrirtækjum þeirra 1. apríl 2020</t>
  </si>
  <si>
    <t>BSRB</t>
  </si>
  <si>
    <t>BHM</t>
  </si>
  <si>
    <t>KÍ</t>
  </si>
  <si>
    <t>ASÍ</t>
  </si>
  <si>
    <t>stöðugildi</t>
  </si>
  <si>
    <t>Ýmis samstarfsverkefni</t>
  </si>
  <si>
    <t>Tafla 18. Upplýsingar um starfsemi grunnskóla á árinu 2019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</si>
  <si>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</si>
  <si>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</si>
  <si>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</si>
  <si>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</si>
  <si>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</si>
  <si>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</si>
  <si>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</si>
  <si>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</si>
  <si>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</si>
  <si>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</si>
  <si>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</si>
  <si>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</si>
  <si>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</si>
  <si>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</si>
  <si>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</si>
  <si>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</si>
  <si>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</si>
  <si>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</si>
  <si>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</si>
  <si>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</si>
  <si>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</si>
  <si>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</si>
  <si>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</si>
  <si>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</si>
  <si>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</si>
  <si>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</si>
  <si>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</si>
  <si>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</si>
  <si>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</si>
  <si>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</si>
  <si>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</si>
  <si>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</si>
  <si>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Háaleitisskóli</t>
  </si>
  <si>
    <t>Háteigsskóli</t>
  </si>
  <si>
    <t>Hlíðaskóli</t>
  </si>
  <si>
    <t>Hólabrekkuskóli</t>
  </si>
  <si>
    <t>Húsaskóli</t>
  </si>
  <si>
    <t xml:space="preserve">Ingunnarskóli </t>
  </si>
  <si>
    <t>Kelduskóli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</si>
  <si>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</si>
  <si>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</si>
  <si>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</si>
  <si>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</si>
  <si>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</si>
  <si>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</si>
  <si>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</si>
  <si>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</si>
  <si>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</si>
  <si>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</si>
  <si>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</si>
  <si>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</si>
  <si>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</si>
  <si>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</si>
  <si>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</si>
  <si>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</si>
  <si>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Vættaskóli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</si>
  <si>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</si>
  <si>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</si>
  <si>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</si>
  <si>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</si>
  <si>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</si>
  <si>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</si>
  <si>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</si>
  <si>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</si>
  <si>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</si>
  <si>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</si>
  <si>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</si>
  <si>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</si>
  <si>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</si>
  <si>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</si>
  <si>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</si>
  <si>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Seltjarnarnesbær samtals</t>
  </si>
  <si>
    <t>1300</t>
  </si>
  <si>
    <t>Álftanesskóli</t>
  </si>
  <si>
    <t>Flataskóli</t>
  </si>
  <si>
    <t>Garðaskóli</t>
  </si>
  <si>
    <t>Hofsstaðaskóli</t>
  </si>
  <si>
    <t>Sjálandsskóli</t>
  </si>
  <si>
    <t>Urriðaholtsskóli</t>
  </si>
  <si>
    <t>1-5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</si>
  <si>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</si>
  <si>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</si>
  <si>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</si>
  <si>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</si>
  <si>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</si>
  <si>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</si>
  <si>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</si>
  <si>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</si>
  <si>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Víðistaðaskóli</t>
  </si>
  <si>
    <t>Öldutúnsskóli</t>
  </si>
  <si>
    <t>1400 Hafnarfjarðarkaupstaður samtals</t>
  </si>
  <si>
    <t>1604</t>
  </si>
  <si>
    <t>Helgafellsskóli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</si>
  <si>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</si>
  <si>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</si>
  <si>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</si>
  <si>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</si>
  <si>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</si>
  <si>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</si>
  <si>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</si>
  <si>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</si>
  <si>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</si>
  <si>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</si>
  <si>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</si>
  <si>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</si>
  <si>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</si>
  <si>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</si>
  <si>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2000 Reykjanesbær samtals</t>
  </si>
  <si>
    <t>2300</t>
  </si>
  <si>
    <t>Grunnskóli Grindavíkur</t>
  </si>
  <si>
    <t>2300 Grindavíkurbær samtals</t>
  </si>
  <si>
    <t>2506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</si>
  <si>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</si>
  <si>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</si>
  <si>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</si>
  <si>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</si>
  <si>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</si>
  <si>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</si>
  <si>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</si>
  <si>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</si>
  <si>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</si>
  <si>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</si>
  <si>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</si>
  <si>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</si>
  <si>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</si>
  <si>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</si>
  <si>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</si>
  <si>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</si>
  <si>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</si>
  <si>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</si>
  <si>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</si>
  <si>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</si>
  <si>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</si>
  <si>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</si>
  <si>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</si>
  <si>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</si>
  <si>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</si>
  <si>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</si>
  <si>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</si>
  <si>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3713 Eyja- og Miklaholtshreppur samtals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</si>
  <si>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</si>
  <si>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</si>
  <si>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</si>
  <si>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</si>
  <si>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</si>
  <si>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</si>
  <si>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</si>
  <si>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</si>
  <si>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</si>
  <si>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</si>
  <si>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</si>
  <si>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</si>
  <si>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</si>
  <si>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</si>
  <si>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</si>
  <si>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</si>
  <si>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</si>
  <si>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</si>
  <si>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</si>
  <si>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</si>
  <si>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4604</t>
  </si>
  <si>
    <t>Grunnskólinn á Tálknafirði</t>
  </si>
  <si>
    <t>4604 Tálknafjarðarhreppur samtals</t>
  </si>
  <si>
    <t>4607</t>
  </si>
  <si>
    <t>Bíldudalsskóli</t>
  </si>
  <si>
    <t>Grunnskóli Vesturbyggðar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</si>
  <si>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</si>
  <si>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</si>
  <si>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</si>
  <si>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</si>
  <si>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</si>
  <si>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</si>
  <si>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4902 Kaldrananeshreppur samtals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</si>
  <si>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</si>
  <si>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</si>
  <si>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</si>
  <si>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</si>
  <si>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</si>
  <si>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</si>
  <si>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</si>
  <si>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</si>
  <si>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</si>
  <si>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</si>
  <si>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</si>
  <si>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</si>
  <si>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</si>
  <si>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</si>
  <si>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</si>
  <si>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</si>
  <si>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</si>
  <si>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</si>
  <si>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</si>
  <si>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</si>
  <si>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</si>
  <si>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</si>
  <si>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</si>
  <si>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</si>
  <si>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</si>
  <si>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</si>
  <si>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</si>
  <si>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</si>
  <si>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Hrísey</t>
  </si>
  <si>
    <t>Hlíðarskóli 1)</t>
  </si>
  <si>
    <t>(blank)</t>
  </si>
  <si>
    <t>Lundarskóli</t>
  </si>
  <si>
    <t>Naustarskóli</t>
  </si>
  <si>
    <t>Oddeyrarskóli</t>
  </si>
  <si>
    <t>Síðuskóli</t>
  </si>
  <si>
    <t>6000 Akureyrarkaupstaður samtals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</si>
  <si>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</si>
  <si>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</si>
  <si>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</si>
  <si>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</si>
  <si>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</si>
  <si>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</si>
  <si>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</si>
  <si>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</si>
  <si>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</si>
  <si>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</si>
  <si>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</si>
  <si>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</si>
  <si>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</si>
  <si>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</si>
  <si>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</si>
  <si>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</si>
  <si>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</si>
  <si>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</si>
  <si>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</si>
  <si>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</si>
  <si>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</si>
  <si>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</si>
  <si>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</si>
  <si>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</si>
  <si>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</si>
  <si>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</si>
  <si>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</si>
  <si>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</si>
  <si>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Stórutjarnaskóli</t>
  </si>
  <si>
    <t>Þingeyjaskóli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</si>
  <si>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</si>
  <si>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</si>
  <si>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</si>
  <si>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</si>
  <si>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</si>
  <si>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</si>
  <si>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7000</t>
  </si>
  <si>
    <t xml:space="preserve">Seyðisfjarðarskóli  </t>
  </si>
  <si>
    <t>7000 Seyðisfjarðarkaupstaður samtals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</si>
  <si>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</si>
  <si>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</si>
  <si>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</si>
  <si>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</si>
  <si>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</si>
  <si>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</si>
  <si>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</si>
  <si>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7502</t>
  </si>
  <si>
    <t>Vopnafjarðarskóli</t>
  </si>
  <si>
    <t>7502 Vopnafjarðarhreppur samtals</t>
  </si>
  <si>
    <t>7509</t>
  </si>
  <si>
    <t>Grunnskóli Borgarfjarðar</t>
  </si>
  <si>
    <t>7509 Borgarfjarðarhreppur samtals</t>
  </si>
  <si>
    <t>7617</t>
  </si>
  <si>
    <t>Grunnskóli Djúpavogs</t>
  </si>
  <si>
    <t>7617 Djúpavogshreppur samtals</t>
  </si>
  <si>
    <t>7620</t>
  </si>
  <si>
    <t>Brúarásskóli</t>
  </si>
  <si>
    <t>Egilsstaðaskóli</t>
  </si>
  <si>
    <t>Fellaskóli, Flj.d.hérað</t>
  </si>
  <si>
    <t>7620 Fljótsdalshérað samtals</t>
  </si>
  <si>
    <t>VII Austurland samtals</t>
  </si>
  <si>
    <t>VIII Suðurland</t>
  </si>
  <si>
    <t>7708</t>
  </si>
  <si>
    <t>Grunnskóli Hornafjarðar</t>
  </si>
  <si>
    <t>Grunnskólinn í Hofgarði</t>
  </si>
  <si>
    <t>7708 Sveitarfélagið Hornafjörður samtals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</si>
  <si>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</si>
  <si>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</si>
  <si>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</si>
  <si>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</si>
  <si>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</si>
  <si>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</si>
  <si>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</si>
  <si>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</si>
  <si>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</si>
  <si>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</si>
  <si>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</si>
  <si>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</si>
  <si>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</si>
  <si>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</si>
  <si>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</si>
  <si>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</si>
  <si>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</si>
  <si>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</si>
  <si>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</si>
  <si>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</si>
  <si>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</si>
  <si>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</si>
  <si>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</si>
  <si>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</si>
  <si>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</si>
  <si>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</si>
  <si>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</si>
  <si>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</si>
  <si>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</si>
  <si>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</si>
  <si>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</si>
  <si>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</si>
  <si>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</si>
  <si>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</si>
  <si>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</si>
  <si>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</si>
  <si>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</si>
  <si>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</si>
  <si>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</si>
  <si>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</si>
  <si>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</si>
  <si>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</si>
  <si>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</si>
  <si>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</si>
  <si>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</si>
  <si>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</si>
  <si>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</si>
  <si>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</si>
  <si>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</si>
  <si>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</si>
  <si>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</si>
  <si>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</si>
  <si>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</si>
  <si>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</si>
  <si>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</si>
  <si>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</si>
  <si>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</si>
  <si>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</si>
  <si>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</si>
  <si>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</si>
  <si>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Tafla 19. Upplýsingar um starfsemi leikskóla á árinu 2019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</si>
  <si>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</si>
  <si>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</si>
  <si>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</si>
  <si>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</si>
  <si>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</si>
  <si>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</si>
  <si>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</si>
  <si>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</si>
  <si>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</si>
  <si>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</si>
  <si>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</si>
  <si>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</si>
  <si>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</si>
  <si>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</si>
  <si>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</si>
  <si>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</si>
  <si>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</si>
  <si>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</si>
  <si>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</si>
  <si>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</si>
  <si>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</si>
  <si>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</si>
  <si>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</si>
  <si>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</si>
  <si>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</si>
  <si>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Bakkaborg</t>
  </si>
  <si>
    <t>Leikskólinn Bakki</t>
  </si>
  <si>
    <t>Leikskólinn Berg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</si>
  <si>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</si>
  <si>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</si>
  <si>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</si>
  <si>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</si>
  <si>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</si>
  <si>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</si>
  <si>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</si>
  <si>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</si>
  <si>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</si>
  <si>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Funaborg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</si>
  <si>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</si>
  <si>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</si>
  <si>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</si>
  <si>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</si>
  <si>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</si>
  <si>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</si>
  <si>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</si>
  <si>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</si>
  <si>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</si>
  <si>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</si>
  <si>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</si>
  <si>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</si>
  <si>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</si>
  <si>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</si>
  <si>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</si>
  <si>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</si>
  <si>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</si>
  <si>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</si>
  <si>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</si>
  <si>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</si>
  <si>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</si>
  <si>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</si>
  <si>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</si>
  <si>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</si>
  <si>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</si>
  <si>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</si>
  <si>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</si>
  <si>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</si>
  <si>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</si>
  <si>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</si>
  <si>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</si>
  <si>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</si>
  <si>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</si>
  <si>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</si>
  <si>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</si>
  <si>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</si>
  <si>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</si>
  <si>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</si>
  <si>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</si>
  <si>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</si>
  <si>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</si>
  <si>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</si>
  <si>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</si>
  <si>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</si>
  <si>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</si>
  <si>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</si>
  <si>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</si>
  <si>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</si>
  <si>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</si>
  <si>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</si>
  <si>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</si>
  <si>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</si>
  <si>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</si>
  <si>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</si>
  <si>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</si>
  <si>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</si>
  <si>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</si>
  <si>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</si>
  <si>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</si>
  <si>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</si>
  <si>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</si>
  <si>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</si>
  <si>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</si>
  <si>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</si>
  <si>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</si>
  <si>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</si>
  <si>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</si>
  <si>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1100 Seltjarnarneskaupstaður samtals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</si>
  <si>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</si>
  <si>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</si>
  <si>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</si>
  <si>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</si>
  <si>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</si>
  <si>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</si>
  <si>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</si>
  <si>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Lundaból</t>
  </si>
  <si>
    <t>Leikskólinn Sunnuhvoll</t>
  </si>
  <si>
    <t>Leikskólinn Urriðaholtsskóli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</si>
  <si>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</si>
  <si>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</si>
  <si>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</si>
  <si>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</si>
  <si>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</si>
  <si>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</si>
  <si>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</si>
  <si>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</si>
  <si>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</si>
  <si>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</si>
  <si>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Skarðshlíðarskóli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</si>
  <si>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</si>
  <si>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</si>
  <si>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</si>
  <si>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</si>
  <si>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</si>
  <si>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Helgafellsskóli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</si>
  <si>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</si>
  <si>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</si>
  <si>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</si>
  <si>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</si>
  <si>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</si>
  <si>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</si>
  <si>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</si>
  <si>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</si>
  <si>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</si>
  <si>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</si>
  <si>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</si>
  <si>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</si>
  <si>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</si>
  <si>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</si>
  <si>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</si>
  <si>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</si>
  <si>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</si>
  <si>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</si>
  <si>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</si>
  <si>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</si>
  <si>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</si>
  <si>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</si>
  <si>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</si>
  <si>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</si>
  <si>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</si>
  <si>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</si>
  <si>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Laugagerðisskóli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</si>
  <si>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</si>
  <si>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</si>
  <si>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</si>
  <si>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</si>
  <si>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</si>
  <si>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</si>
  <si>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</si>
  <si>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</si>
  <si>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</si>
  <si>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Vindheimar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</si>
  <si>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</si>
  <si>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</si>
  <si>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</si>
  <si>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</si>
  <si>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</si>
  <si>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</si>
  <si>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</si>
  <si>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</si>
  <si>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</si>
  <si>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</si>
  <si>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</si>
  <si>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</si>
  <si>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</si>
  <si>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</si>
  <si>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</si>
  <si>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Lundarsel</t>
  </si>
  <si>
    <t>Leikskólinn Naustatjörn</t>
  </si>
  <si>
    <t>Leikskólinn Pálmholt</t>
  </si>
  <si>
    <t>Leikskólinn Smábær</t>
  </si>
  <si>
    <t>Leikskólinn Tröllaborgir</t>
  </si>
  <si>
    <t>Leikskólinn Grænuvellir</t>
  </si>
  <si>
    <t>Leikskólinn Krílakot, Öxafj.</t>
  </si>
  <si>
    <t>Leikskólinn Fjallabyggð</t>
  </si>
  <si>
    <t>Leikskólinn Árskógarskóli</t>
  </si>
  <si>
    <t>Leikskólinn Dalvíkurbyggð</t>
  </si>
  <si>
    <t>Leikskólinn Hrafnagilsskóli</t>
  </si>
  <si>
    <t>Leikskólinn Álfasteinn, Hörg.sv.</t>
  </si>
  <si>
    <t>Leikskólinn Álfaborg, Sv.st.hr.</t>
  </si>
  <si>
    <t>Leikskólinn Krummafótur</t>
  </si>
  <si>
    <t>Leikskólinn Ylur</t>
  </si>
  <si>
    <t>Leikskólinn Stórutjarnaskóli</t>
  </si>
  <si>
    <t>Leikskólinn Þingeyjarskóli</t>
  </si>
  <si>
    <t>Leikskólinn Barnaból, Þórsh.hr.</t>
  </si>
  <si>
    <t>Leikskólinn Sólvellir, Seyðisfj.</t>
  </si>
  <si>
    <t>Leikskólinn Breiðdals- og Stöðvarfj.skóli</t>
  </si>
  <si>
    <t>Leikskólinn Dalborg</t>
  </si>
  <si>
    <t>Leikskólinn Eyrarvellir/Sólvellir</t>
  </si>
  <si>
    <t>Leikskólinn Kæribær, Fj.b.</t>
  </si>
  <si>
    <t>Leikskólinn Lyngholt</t>
  </si>
  <si>
    <t>Leikskólinn Brekkubær</t>
  </si>
  <si>
    <t>Leikskólinn Glaumbær</t>
  </si>
  <si>
    <t>Leikskólinn Bjarkatún</t>
  </si>
  <si>
    <t>Leikskólinn Brúarási</t>
  </si>
  <si>
    <t>Leikskólinn Hádegishöfði</t>
  </si>
  <si>
    <t>Leikskólinn Tjarnarskógur</t>
  </si>
  <si>
    <t>Leikskólinn Sjónarhóll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</si>
  <si>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</si>
  <si>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</si>
  <si>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</si>
  <si>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</si>
  <si>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</si>
  <si>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</si>
  <si>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</si>
  <si>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Mánaland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</si>
  <si>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</si>
  <si>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</si>
  <si>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</si>
  <si>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</si>
  <si>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</si>
  <si>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</si>
  <si>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</si>
  <si>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</si>
  <si>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</si>
  <si>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</si>
  <si>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</si>
  <si>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</si>
  <si>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</si>
  <si>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</si>
  <si>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</si>
  <si>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</si>
  <si>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</si>
  <si>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</si>
  <si>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</si>
  <si>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</si>
  <si>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</si>
  <si>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Krílasel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</si>
  <si>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</si>
  <si>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</si>
  <si>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</si>
  <si>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</si>
  <si>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</si>
  <si>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</si>
  <si>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</si>
  <si>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</si>
  <si>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</si>
  <si>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</si>
  <si>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</si>
  <si>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</si>
  <si>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</si>
  <si>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Leikskólinn Undraland, Kóp.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</si>
  <si>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</si>
  <si>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</si>
  <si>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</si>
  <si>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</si>
  <si>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</si>
  <si>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</si>
  <si>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</si>
  <si>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</si>
  <si>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</si>
  <si>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</si>
  <si>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Háaleiti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</si>
  <si>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</si>
  <si>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</si>
  <si>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</si>
  <si>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</si>
  <si>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</si>
  <si>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Hólmasól</t>
  </si>
  <si>
    <t>Leikskólinn Sóli</t>
  </si>
  <si>
    <t>Sjálfstætt starfandi leikskólar samtals</t>
  </si>
  <si>
    <t>Heimild: Ársreikningar sveitarfélaga og Hagstofa íslands</t>
  </si>
  <si>
    <t>EFNISYFIRLIT</t>
  </si>
  <si>
    <t>Tafla 14 Álagningarreglur fasteignagjalda árið 2020</t>
  </si>
  <si>
    <t>Tafla 9 Lykiltölur, hlutfall við tekjur</t>
  </si>
  <si>
    <t>Tafla 10 Lykiltölur úr rekstri (kr. á íbúa)</t>
  </si>
  <si>
    <t>Tafla 11 Lykiltölur úr sjóðstreymi og efnahag (kr. á íbúa)</t>
  </si>
  <si>
    <t>Efnisyfirlit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</si>
</sst>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Optima"/>
    </font>
    <font>
      <b/>
      <sz val="12"/>
      <name val="Optima"/>
    </font>
    <font>
      <sz val="11"/>
      <name val="Optima"/>
    </font>
    <font>
      <sz val="10"/>
      <color theme="1"/>
      <name val="Optima"/>
    </font>
    <font>
      <b/>
      <sz val="10"/>
      <name val="Optima"/>
    </font>
    <font>
      <b/>
      <sz val="10"/>
      <color theme="1"/>
      <name val="Optima"/>
    </font>
    <font>
      <sz val="11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9"/>
      <color theme="1"/>
      <name val="Optima"/>
    </font>
    <font>
      <i/>
      <sz val="10"/>
      <color theme="1"/>
      <name val="Optima"/>
    </font>
    <font>
      <sz val="10"/>
      <color theme="1"/>
      <name val="Optima"/>
      <family val="2"/>
    </font>
    <font>
      <b/>
      <sz val="9"/>
      <name val="Optima"/>
    </font>
    <font>
      <sz val="10"/>
      <color indexed="8"/>
      <name val="Arial"/>
      <family val="2"/>
    </font>
    <font>
      <b/>
      <sz val="11"/>
      <color theme="1"/>
      <name val="Optima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  <family val="2"/>
    </font>
    <font>
      <sz val="11"/>
      <name val="Calibri"/>
      <family val="2"/>
      <scheme val="minor"/>
    </font>
    <font>
      <sz val="9"/>
      <name val="Optima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/>
      <right style="thin">
        <color indexed="65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34" fillId="0" borderId="0" applyNumberFormat="0" applyFill="0" applyBorder="0" applyAlignment="0" applyProtection="0"/>
  </cellStyleXfs>
  <cellXfs count="34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3" fontId="5" fillId="2" borderId="5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0" xfId="0" applyFill="1"/>
    <xf numFmtId="0" fontId="7" fillId="0" borderId="0" xfId="0" applyFont="1"/>
    <xf numFmtId="3" fontId="0" fillId="2" borderId="0" xfId="0" applyNumberFormat="1" applyFill="1"/>
    <xf numFmtId="3" fontId="0" fillId="0" borderId="0" xfId="0" applyNumberFormat="1"/>
    <xf numFmtId="0" fontId="6" fillId="0" borderId="9" xfId="0" applyFont="1" applyBorder="1"/>
    <xf numFmtId="3" fontId="0" fillId="2" borderId="9" xfId="0" applyNumberFormat="1" applyFill="1" applyBorder="1"/>
    <xf numFmtId="0" fontId="0" fillId="0" borderId="9" xfId="0" applyBorder="1"/>
    <xf numFmtId="3" fontId="0" fillId="0" borderId="9" xfId="0" applyNumberFormat="1" applyBorder="1"/>
    <xf numFmtId="3" fontId="2" fillId="2" borderId="0" xfId="0" applyNumberFormat="1" applyFont="1" applyFill="1"/>
    <xf numFmtId="0" fontId="2" fillId="0" borderId="0" xfId="0" applyFont="1"/>
    <xf numFmtId="3" fontId="2" fillId="0" borderId="0" xfId="0" applyNumberFormat="1" applyFont="1"/>
    <xf numFmtId="0" fontId="8" fillId="0" borderId="0" xfId="0" applyFont="1"/>
    <xf numFmtId="0" fontId="7" fillId="0" borderId="10" xfId="0" applyFont="1" applyBorder="1"/>
    <xf numFmtId="3" fontId="2" fillId="2" borderId="10" xfId="0" applyNumberFormat="1" applyFont="1" applyFill="1" applyBorder="1"/>
    <xf numFmtId="0" fontId="2" fillId="0" borderId="10" xfId="0" applyFont="1" applyBorder="1"/>
    <xf numFmtId="3" fontId="2" fillId="0" borderId="10" xfId="0" applyNumberFormat="1" applyFont="1" applyBorder="1"/>
    <xf numFmtId="0" fontId="9" fillId="0" borderId="0" xfId="0" applyFont="1"/>
    <xf numFmtId="0" fontId="7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/>
    <xf numFmtId="0" fontId="7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6" fillId="0" borderId="7" xfId="0" applyFont="1" applyBorder="1"/>
    <xf numFmtId="3" fontId="6" fillId="0" borderId="0" xfId="0" applyNumberFormat="1" applyFont="1"/>
    <xf numFmtId="0" fontId="10" fillId="2" borderId="0" xfId="0" applyFont="1" applyFill="1" applyAlignment="1">
      <alignment horizontal="left"/>
    </xf>
    <xf numFmtId="3" fontId="6" fillId="2" borderId="7" xfId="0" applyNumberFormat="1" applyFont="1" applyFill="1" applyBorder="1"/>
    <xf numFmtId="3" fontId="6" fillId="2" borderId="0" xfId="0" applyNumberFormat="1" applyFont="1" applyFill="1"/>
    <xf numFmtId="0" fontId="6" fillId="2" borderId="0" xfId="0" applyFont="1" applyFill="1"/>
    <xf numFmtId="0" fontId="6" fillId="2" borderId="7" xfId="0" applyFont="1" applyFill="1" applyBorder="1"/>
    <xf numFmtId="0" fontId="10" fillId="0" borderId="0" xfId="0" applyFont="1" applyAlignment="1">
      <alignment horizontal="left"/>
    </xf>
    <xf numFmtId="3" fontId="6" fillId="0" borderId="7" xfId="0" applyNumberFormat="1" applyFont="1" applyBorder="1"/>
    <xf numFmtId="0" fontId="10" fillId="0" borderId="9" xfId="0" applyFont="1" applyBorder="1" applyAlignment="1">
      <alignment horizontal="left"/>
    </xf>
    <xf numFmtId="3" fontId="6" fillId="0" borderId="5" xfId="0" applyNumberFormat="1" applyFont="1" applyBorder="1"/>
    <xf numFmtId="3" fontId="6" fillId="0" borderId="9" xfId="0" applyNumberFormat="1" applyFont="1" applyBorder="1"/>
    <xf numFmtId="0" fontId="6" fillId="0" borderId="5" xfId="0" applyFont="1" applyBorder="1"/>
    <xf numFmtId="0" fontId="7" fillId="0" borderId="0" xfId="0" applyFont="1" applyAlignment="1">
      <alignment horizontal="left"/>
    </xf>
    <xf numFmtId="3" fontId="8" fillId="0" borderId="7" xfId="0" applyNumberFormat="1" applyFont="1" applyBorder="1"/>
    <xf numFmtId="3" fontId="8" fillId="0" borderId="0" xfId="0" applyNumberFormat="1" applyFont="1"/>
    <xf numFmtId="0" fontId="8" fillId="0" borderId="7" xfId="0" applyFont="1" applyBorder="1"/>
    <xf numFmtId="0" fontId="10" fillId="0" borderId="0" xfId="0" applyFont="1"/>
    <xf numFmtId="0" fontId="10" fillId="2" borderId="0" xfId="0" applyFont="1" applyFill="1"/>
    <xf numFmtId="3" fontId="8" fillId="0" borderId="5" xfId="0" applyNumberFormat="1" applyFont="1" applyBorder="1"/>
    <xf numFmtId="0" fontId="12" fillId="0" borderId="0" xfId="0" applyFont="1"/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3" borderId="9" xfId="0" applyNumberFormat="1" applyFill="1" applyBorder="1"/>
    <xf numFmtId="3" fontId="7" fillId="0" borderId="0" xfId="0" applyNumberFormat="1" applyFont="1"/>
    <xf numFmtId="3" fontId="7" fillId="3" borderId="0" xfId="0" applyNumberFormat="1" applyFont="1" applyFill="1"/>
    <xf numFmtId="3" fontId="8" fillId="3" borderId="0" xfId="0" applyNumberFormat="1" applyFont="1" applyFill="1"/>
    <xf numFmtId="3" fontId="8" fillId="0" borderId="10" xfId="0" applyNumberFormat="1" applyFont="1" applyBorder="1"/>
    <xf numFmtId="3" fontId="8" fillId="3" borderId="10" xfId="0" applyNumberFormat="1" applyFont="1" applyFill="1" applyBorder="1"/>
    <xf numFmtId="0" fontId="14" fillId="0" borderId="0" xfId="0" applyFont="1"/>
    <xf numFmtId="165" fontId="0" fillId="0" borderId="0" xfId="1" applyNumberFormat="1" applyFont="1" applyFill="1"/>
    <xf numFmtId="165" fontId="0" fillId="3" borderId="0" xfId="1" applyNumberFormat="1" applyFont="1" applyFill="1"/>
    <xf numFmtId="166" fontId="0" fillId="0" borderId="0" xfId="0" applyNumberFormat="1"/>
    <xf numFmtId="166" fontId="0" fillId="3" borderId="0" xfId="0" applyNumberFormat="1" applyFill="1"/>
    <xf numFmtId="49" fontId="4" fillId="0" borderId="0" xfId="0" applyNumberFormat="1" applyFont="1"/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6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8" fillId="0" borderId="13" xfId="0" applyFont="1" applyBorder="1"/>
    <xf numFmtId="3" fontId="8" fillId="0" borderId="13" xfId="0" applyNumberFormat="1" applyFont="1" applyBorder="1"/>
    <xf numFmtId="1" fontId="7" fillId="0" borderId="16" xfId="2" applyNumberFormat="1" applyFont="1" applyBorder="1"/>
    <xf numFmtId="3" fontId="8" fillId="0" borderId="16" xfId="0" applyNumberFormat="1" applyFont="1" applyBorder="1"/>
    <xf numFmtId="0" fontId="3" fillId="0" borderId="0" xfId="0" applyFont="1"/>
    <xf numFmtId="0" fontId="15" fillId="0" borderId="0" xfId="0" applyFont="1"/>
    <xf numFmtId="0" fontId="6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2" borderId="0" xfId="0" applyFont="1" applyFill="1"/>
    <xf numFmtId="3" fontId="9" fillId="2" borderId="0" xfId="0" applyNumberFormat="1" applyFont="1" applyFill="1"/>
    <xf numFmtId="3" fontId="18" fillId="2" borderId="0" xfId="0" applyNumberFormat="1" applyFont="1" applyFill="1"/>
    <xf numFmtId="3" fontId="9" fillId="0" borderId="0" xfId="0" applyNumberFormat="1" applyFont="1"/>
    <xf numFmtId="3" fontId="18" fillId="0" borderId="0" xfId="0" applyNumberFormat="1" applyFont="1"/>
    <xf numFmtId="0" fontId="9" fillId="2" borderId="9" xfId="0" applyFont="1" applyFill="1" applyBorder="1"/>
    <xf numFmtId="3" fontId="9" fillId="2" borderId="9" xfId="0" applyNumberFormat="1" applyFont="1" applyFill="1" applyBorder="1"/>
    <xf numFmtId="3" fontId="18" fillId="2" borderId="9" xfId="0" applyNumberFormat="1" applyFont="1" applyFill="1" applyBorder="1"/>
    <xf numFmtId="0" fontId="18" fillId="0" borderId="0" xfId="0" applyFont="1"/>
    <xf numFmtId="0" fontId="8" fillId="0" borderId="16" xfId="0" applyFont="1" applyBorder="1"/>
    <xf numFmtId="3" fontId="6" fillId="2" borderId="3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5" fillId="0" borderId="6" xfId="0" applyFont="1" applyBorder="1"/>
    <xf numFmtId="0" fontId="15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0" xfId="0" applyFont="1"/>
    <xf numFmtId="0" fontId="20" fillId="0" borderId="0" xfId="0" applyFont="1"/>
    <xf numFmtId="0" fontId="0" fillId="4" borderId="0" xfId="0" applyFill="1"/>
    <xf numFmtId="0" fontId="0" fillId="5" borderId="0" xfId="0" applyFill="1"/>
    <xf numFmtId="9" fontId="0" fillId="2" borderId="0" xfId="1" applyFont="1" applyFill="1"/>
    <xf numFmtId="9" fontId="0" fillId="0" borderId="0" xfId="1" applyFont="1"/>
    <xf numFmtId="9" fontId="2" fillId="0" borderId="0" xfId="1" applyFont="1"/>
    <xf numFmtId="0" fontId="6" fillId="0" borderId="6" xfId="0" applyFont="1" applyBorder="1"/>
    <xf numFmtId="164" fontId="9" fillId="2" borderId="0" xfId="0" applyNumberFormat="1" applyFont="1" applyFill="1"/>
    <xf numFmtId="10" fontId="9" fillId="2" borderId="0" xfId="1" applyNumberFormat="1" applyFont="1" applyFill="1"/>
    <xf numFmtId="10" fontId="9" fillId="0" borderId="0" xfId="1" applyNumberFormat="1" applyFont="1"/>
    <xf numFmtId="3" fontId="10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67" fontId="0" fillId="2" borderId="0" xfId="1" applyNumberFormat="1" applyFont="1" applyFill="1"/>
    <xf numFmtId="167" fontId="0" fillId="0" borderId="0" xfId="1" applyNumberFormat="1" applyFont="1"/>
    <xf numFmtId="0" fontId="7" fillId="0" borderId="1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7" xfId="0" applyFont="1" applyBorder="1"/>
    <xf numFmtId="0" fontId="0" fillId="0" borderId="8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0" fontId="22" fillId="2" borderId="0" xfId="0" applyFont="1" applyFill="1" applyAlignment="1">
      <alignment horizontal="center"/>
    </xf>
    <xf numFmtId="2" fontId="22" fillId="2" borderId="0" xfId="0" applyNumberFormat="1" applyFont="1" applyFill="1"/>
    <xf numFmtId="168" fontId="22" fillId="2" borderId="0" xfId="0" applyNumberFormat="1" applyFont="1" applyFill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22" fillId="2" borderId="0" xfId="0" applyNumberFormat="1" applyFont="1" applyFill="1" applyAlignment="1">
      <alignment horizontal="right"/>
    </xf>
    <xf numFmtId="0" fontId="22" fillId="2" borderId="0" xfId="0" applyFont="1" applyFill="1"/>
    <xf numFmtId="0" fontId="22" fillId="0" borderId="0" xfId="0" applyFont="1" applyAlignment="1">
      <alignment horizontal="center"/>
    </xf>
    <xf numFmtId="0" fontId="22" fillId="0" borderId="0" xfId="0" applyFont="1"/>
    <xf numFmtId="2" fontId="22" fillId="0" borderId="0" xfId="0" applyNumberFormat="1" applyFont="1"/>
    <xf numFmtId="168" fontId="22" fillId="0" borderId="0" xfId="0" applyNumberFormat="1" applyFont="1"/>
    <xf numFmtId="168" fontId="22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9" fontId="22" fillId="2" borderId="0" xfId="0" applyNumberFormat="1" applyFont="1" applyFill="1"/>
    <xf numFmtId="168" fontId="22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22" fillId="2" borderId="0" xfId="0" applyNumberFormat="1" applyFont="1" applyFill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2" fontId="22" fillId="0" borderId="0" xfId="0" applyNumberFormat="1" applyFon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69" fontId="22" fillId="2" borderId="0" xfId="0" applyNumberFormat="1" applyFont="1" applyFill="1" applyAlignment="1">
      <alignment horizontal="right"/>
    </xf>
    <xf numFmtId="168" fontId="10" fillId="0" borderId="0" xfId="0" applyNumberFormat="1" applyFont="1"/>
    <xf numFmtId="168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23" fillId="0" borderId="0" xfId="0" applyFont="1"/>
    <xf numFmtId="0" fontId="1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25" fillId="0" borderId="0" xfId="0" applyFont="1"/>
    <xf numFmtId="49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4" fontId="24" fillId="3" borderId="0" xfId="0" applyNumberFormat="1" applyFont="1" applyFill="1"/>
    <xf numFmtId="0" fontId="24" fillId="3" borderId="0" xfId="0" applyFont="1" applyFill="1"/>
    <xf numFmtId="3" fontId="24" fillId="3" borderId="0" xfId="0" applyNumberFormat="1" applyFont="1" applyFill="1"/>
    <xf numFmtId="165" fontId="24" fillId="3" borderId="0" xfId="1" applyNumberFormat="1" applyFont="1" applyFill="1"/>
    <xf numFmtId="3" fontId="24" fillId="0" borderId="0" xfId="0" applyNumberFormat="1" applyFont="1"/>
    <xf numFmtId="165" fontId="24" fillId="0" borderId="0" xfId="1" applyNumberFormat="1" applyFont="1" applyFill="1"/>
    <xf numFmtId="164" fontId="24" fillId="0" borderId="0" xfId="0" applyNumberFormat="1" applyFont="1"/>
    <xf numFmtId="165" fontId="24" fillId="0" borderId="0" xfId="1" applyNumberFormat="1" applyFont="1"/>
    <xf numFmtId="3" fontId="26" fillId="0" borderId="0" xfId="0" applyNumberFormat="1" applyFont="1"/>
    <xf numFmtId="165" fontId="26" fillId="0" borderId="0" xfId="1" applyNumberFormat="1" applyFont="1"/>
    <xf numFmtId="49" fontId="5" fillId="0" borderId="0" xfId="0" applyNumberFormat="1" applyFont="1"/>
    <xf numFmtId="0" fontId="7" fillId="0" borderId="0" xfId="0" applyFont="1" applyAlignment="1">
      <alignment horizontal="center"/>
    </xf>
    <xf numFmtId="49" fontId="7" fillId="0" borderId="18" xfId="0" applyNumberFormat="1" applyFont="1" applyBorder="1"/>
    <xf numFmtId="49" fontId="7" fillId="0" borderId="18" xfId="0" applyNumberFormat="1" applyFont="1" applyBorder="1" applyAlignment="1">
      <alignment horizontal="center"/>
    </xf>
    <xf numFmtId="0" fontId="27" fillId="0" borderId="0" xfId="0" applyFont="1"/>
    <xf numFmtId="164" fontId="0" fillId="0" borderId="0" xfId="0" applyNumberFormat="1"/>
    <xf numFmtId="170" fontId="0" fillId="2" borderId="0" xfId="0" applyNumberFormat="1" applyFill="1"/>
    <xf numFmtId="1" fontId="0" fillId="0" borderId="0" xfId="0" applyNumberFormat="1"/>
    <xf numFmtId="170" fontId="0" fillId="0" borderId="0" xfId="0" applyNumberFormat="1"/>
    <xf numFmtId="164" fontId="7" fillId="0" borderId="0" xfId="0" applyNumberFormat="1" applyFont="1" applyAlignment="1">
      <alignment horizontal="left"/>
    </xf>
    <xf numFmtId="170" fontId="2" fillId="0" borderId="0" xfId="0" applyNumberFormat="1" applyFont="1"/>
    <xf numFmtId="0" fontId="0" fillId="0" borderId="0" xfId="0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70" fontId="9" fillId="2" borderId="0" xfId="0" applyNumberFormat="1" applyFont="1" applyFill="1"/>
    <xf numFmtId="170" fontId="9" fillId="0" borderId="0" xfId="0" applyNumberFormat="1" applyFont="1"/>
    <xf numFmtId="170" fontId="18" fillId="0" borderId="0" xfId="0" applyNumberFormat="1" applyFont="1"/>
    <xf numFmtId="0" fontId="4" fillId="0" borderId="0" xfId="0" applyFont="1" applyProtection="1">
      <protection locked="0"/>
    </xf>
    <xf numFmtId="0" fontId="28" fillId="0" borderId="6" xfId="3" applyFont="1" applyBorder="1"/>
    <xf numFmtId="0" fontId="5" fillId="0" borderId="6" xfId="0" applyFont="1" applyBorder="1"/>
    <xf numFmtId="0" fontId="29" fillId="0" borderId="6" xfId="3" applyFont="1" applyBorder="1" applyAlignment="1">
      <alignment horizontal="center"/>
    </xf>
    <xf numFmtId="0" fontId="29" fillId="0" borderId="7" xfId="3" applyFont="1" applyBorder="1" applyAlignment="1">
      <alignment horizontal="center"/>
    </xf>
    <xf numFmtId="0" fontId="29" fillId="0" borderId="5" xfId="3" applyFont="1" applyBorder="1"/>
    <xf numFmtId="0" fontId="29" fillId="0" borderId="5" xfId="3" applyFont="1" applyBorder="1" applyAlignment="1">
      <alignment horizontal="center"/>
    </xf>
    <xf numFmtId="0" fontId="10" fillId="0" borderId="9" xfId="0" applyFont="1" applyBorder="1"/>
    <xf numFmtId="0" fontId="7" fillId="0" borderId="19" xfId="0" applyFont="1" applyBorder="1"/>
    <xf numFmtId="3" fontId="7" fillId="0" borderId="20" xfId="0" applyNumberFormat="1" applyFont="1" applyBorder="1"/>
    <xf numFmtId="3" fontId="7" fillId="0" borderId="21" xfId="0" applyNumberFormat="1" applyFont="1" applyBorder="1"/>
    <xf numFmtId="170" fontId="7" fillId="0" borderId="21" xfId="0" applyNumberFormat="1" applyFont="1" applyBorder="1"/>
    <xf numFmtId="0" fontId="9" fillId="0" borderId="19" xfId="0" applyFont="1" applyBorder="1"/>
    <xf numFmtId="3" fontId="9" fillId="0" borderId="20" xfId="0" applyNumberFormat="1" applyFont="1" applyBorder="1"/>
    <xf numFmtId="3" fontId="9" fillId="0" borderId="21" xfId="0" applyNumberFormat="1" applyFont="1" applyBorder="1"/>
    <xf numFmtId="170" fontId="9" fillId="0" borderId="21" xfId="0" applyNumberFormat="1" applyFont="1" applyBorder="1"/>
    <xf numFmtId="0" fontId="9" fillId="2" borderId="19" xfId="0" applyFont="1" applyFill="1" applyBorder="1"/>
    <xf numFmtId="3" fontId="9" fillId="2" borderId="20" xfId="0" applyNumberFormat="1" applyFont="1" applyFill="1" applyBorder="1"/>
    <xf numFmtId="3" fontId="9" fillId="2" borderId="21" xfId="0" applyNumberFormat="1" applyFont="1" applyFill="1" applyBorder="1"/>
    <xf numFmtId="170" fontId="9" fillId="2" borderId="21" xfId="0" applyNumberFormat="1" applyFont="1" applyFill="1" applyBorder="1"/>
    <xf numFmtId="0" fontId="7" fillId="0" borderId="22" xfId="0" applyFont="1" applyBorder="1"/>
    <xf numFmtId="3" fontId="7" fillId="0" borderId="23" xfId="0" applyNumberFormat="1" applyFont="1" applyBorder="1"/>
    <xf numFmtId="170" fontId="7" fillId="0" borderId="23" xfId="0" applyNumberFormat="1" applyFont="1" applyBorder="1"/>
    <xf numFmtId="0" fontId="9" fillId="0" borderId="22" xfId="0" applyFont="1" applyBorder="1"/>
    <xf numFmtId="3" fontId="9" fillId="0" borderId="23" xfId="0" applyNumberFormat="1" applyFont="1" applyBorder="1"/>
    <xf numFmtId="170" fontId="9" fillId="0" borderId="23" xfId="0" applyNumberFormat="1" applyFont="1" applyBorder="1"/>
    <xf numFmtId="0" fontId="18" fillId="0" borderId="22" xfId="0" applyFont="1" applyBorder="1"/>
    <xf numFmtId="3" fontId="18" fillId="0" borderId="23" xfId="0" applyNumberFormat="1" applyFont="1" applyBorder="1"/>
    <xf numFmtId="170" fontId="18" fillId="0" borderId="23" xfId="0" applyNumberFormat="1" applyFont="1" applyBorder="1"/>
    <xf numFmtId="0" fontId="18" fillId="0" borderId="23" xfId="0" applyFont="1" applyBorder="1"/>
    <xf numFmtId="3" fontId="9" fillId="0" borderId="24" xfId="0" applyNumberFormat="1" applyFont="1" applyBorder="1"/>
    <xf numFmtId="0" fontId="9" fillId="0" borderId="25" xfId="0" applyFont="1" applyBorder="1"/>
    <xf numFmtId="3" fontId="7" fillId="0" borderId="26" xfId="0" applyNumberFormat="1" applyFont="1" applyBorder="1"/>
    <xf numFmtId="3" fontId="9" fillId="0" borderId="26" xfId="0" applyNumberFormat="1" applyFont="1" applyBorder="1"/>
    <xf numFmtId="0" fontId="7" fillId="0" borderId="27" xfId="0" applyFont="1" applyBorder="1"/>
    <xf numFmtId="0" fontId="9" fillId="0" borderId="28" xfId="0" applyFont="1" applyBorder="1"/>
    <xf numFmtId="0" fontId="7" fillId="0" borderId="29" xfId="0" applyFont="1" applyBorder="1"/>
    <xf numFmtId="3" fontId="7" fillId="0" borderId="30" xfId="0" applyNumberFormat="1" applyFont="1" applyBorder="1"/>
    <xf numFmtId="3" fontId="7" fillId="0" borderId="31" xfId="0" applyNumberFormat="1" applyFont="1" applyBorder="1"/>
    <xf numFmtId="170" fontId="7" fillId="0" borderId="31" xfId="0" applyNumberFormat="1" applyFont="1" applyBorder="1"/>
    <xf numFmtId="0" fontId="11" fillId="0" borderId="0" xfId="0" applyFont="1"/>
    <xf numFmtId="0" fontId="30" fillId="0" borderId="0" xfId="3" applyFont="1" applyAlignment="1">
      <alignment horizontal="left"/>
    </xf>
    <xf numFmtId="0" fontId="28" fillId="0" borderId="0" xfId="0" applyFont="1"/>
    <xf numFmtId="0" fontId="31" fillId="0" borderId="6" xfId="3" applyFont="1" applyBorder="1" applyProtection="1">
      <protection locked="0"/>
    </xf>
    <xf numFmtId="3" fontId="16" fillId="0" borderId="6" xfId="0" applyNumberFormat="1" applyFont="1" applyBorder="1" applyAlignment="1" applyProtection="1">
      <alignment horizontal="center"/>
      <protection locked="0"/>
    </xf>
    <xf numFmtId="1" fontId="16" fillId="0" borderId="6" xfId="0" applyNumberFormat="1" applyFont="1" applyBorder="1" applyProtection="1">
      <protection locked="0"/>
    </xf>
    <xf numFmtId="1" fontId="16" fillId="0" borderId="6" xfId="0" applyNumberFormat="1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31" fillId="0" borderId="7" xfId="3" applyFont="1" applyBorder="1" applyProtection="1">
      <protection locked="0"/>
    </xf>
    <xf numFmtId="0" fontId="16" fillId="0" borderId="7" xfId="0" applyFont="1" applyBorder="1" applyAlignment="1">
      <alignment horizontal="center"/>
    </xf>
    <xf numFmtId="3" fontId="16" fillId="0" borderId="7" xfId="0" applyNumberFormat="1" applyFont="1" applyBorder="1" applyAlignment="1" applyProtection="1">
      <alignment horizontal="center"/>
      <protection locked="0"/>
    </xf>
    <xf numFmtId="1" fontId="16" fillId="0" borderId="7" xfId="0" applyNumberFormat="1" applyFont="1" applyBorder="1" applyAlignment="1" applyProtection="1">
      <alignment horizontal="center"/>
      <protection locked="0"/>
    </xf>
    <xf numFmtId="0" fontId="16" fillId="0" borderId="7" xfId="3" applyFont="1" applyBorder="1" applyAlignment="1" applyProtection="1">
      <alignment horizontal="center"/>
      <protection locked="0"/>
    </xf>
    <xf numFmtId="0" fontId="29" fillId="0" borderId="5" xfId="2" applyFont="1" applyBorder="1" applyProtection="1">
      <protection locked="0"/>
    </xf>
    <xf numFmtId="3" fontId="16" fillId="0" borderId="5" xfId="0" applyNumberFormat="1" applyFont="1" applyBorder="1" applyAlignment="1" applyProtection="1">
      <alignment horizontal="center"/>
      <protection locked="0"/>
    </xf>
    <xf numFmtId="1" fontId="16" fillId="0" borderId="5" xfId="0" applyNumberFormat="1" applyFont="1" applyBorder="1" applyAlignment="1" applyProtection="1">
      <alignment horizontal="center"/>
      <protection locked="0"/>
    </xf>
    <xf numFmtId="1" fontId="32" fillId="0" borderId="5" xfId="3" applyNumberFormat="1" applyFont="1" applyBorder="1" applyAlignment="1" applyProtection="1">
      <alignment horizontal="center"/>
      <protection locked="0"/>
    </xf>
    <xf numFmtId="0" fontId="32" fillId="0" borderId="5" xfId="2" applyFont="1" applyBorder="1" applyAlignment="1" applyProtection="1">
      <alignment horizontal="center"/>
      <protection locked="0"/>
    </xf>
    <xf numFmtId="0" fontId="0" fillId="0" borderId="11" xfId="0" applyBorder="1"/>
    <xf numFmtId="0" fontId="19" fillId="0" borderId="19" xfId="0" applyFont="1" applyBorder="1"/>
    <xf numFmtId="3" fontId="19" fillId="0" borderId="21" xfId="0" applyNumberFormat="1" applyFont="1" applyBorder="1"/>
    <xf numFmtId="170" fontId="19" fillId="0" borderId="21" xfId="0" applyNumberFormat="1" applyFont="1" applyBorder="1"/>
    <xf numFmtId="0" fontId="0" fillId="0" borderId="19" xfId="0" applyBorder="1"/>
    <xf numFmtId="3" fontId="0" fillId="0" borderId="21" xfId="0" applyNumberFormat="1" applyBorder="1"/>
    <xf numFmtId="170" fontId="0" fillId="0" borderId="21" xfId="0" applyNumberFormat="1" applyBorder="1"/>
    <xf numFmtId="0" fontId="0" fillId="2" borderId="19" xfId="0" applyFill="1" applyBorder="1"/>
    <xf numFmtId="3" fontId="0" fillId="2" borderId="21" xfId="0" applyNumberFormat="1" applyFill="1" applyBorder="1"/>
    <xf numFmtId="170" fontId="0" fillId="2" borderId="21" xfId="0" applyNumberFormat="1" applyFill="1" applyBorder="1"/>
    <xf numFmtId="0" fontId="19" fillId="0" borderId="22" xfId="0" applyFont="1" applyBorder="1"/>
    <xf numFmtId="3" fontId="19" fillId="0" borderId="23" xfId="0" applyNumberFormat="1" applyFont="1" applyBorder="1"/>
    <xf numFmtId="170" fontId="19" fillId="0" borderId="23" xfId="0" applyNumberFormat="1" applyFont="1" applyBorder="1"/>
    <xf numFmtId="0" fontId="0" fillId="0" borderId="22" xfId="0" applyBorder="1"/>
    <xf numFmtId="3" fontId="0" fillId="0" borderId="23" xfId="0" applyNumberFormat="1" applyBorder="1"/>
    <xf numFmtId="170" fontId="0" fillId="0" borderId="23" xfId="0" applyNumberFormat="1" applyBorder="1"/>
    <xf numFmtId="0" fontId="19" fillId="0" borderId="23" xfId="0" applyFont="1" applyBorder="1"/>
    <xf numFmtId="3" fontId="18" fillId="0" borderId="32" xfId="0" applyNumberFormat="1" applyFont="1" applyBorder="1"/>
    <xf numFmtId="0" fontId="19" fillId="0" borderId="33" xfId="0" applyFont="1" applyBorder="1"/>
    <xf numFmtId="3" fontId="0" fillId="0" borderId="32" xfId="0" applyNumberFormat="1" applyBorder="1"/>
    <xf numFmtId="170" fontId="0" fillId="0" borderId="32" xfId="0" applyNumberFormat="1" applyBorder="1"/>
    <xf numFmtId="0" fontId="19" fillId="0" borderId="31" xfId="0" applyFont="1" applyBorder="1"/>
    <xf numFmtId="0" fontId="19" fillId="0" borderId="29" xfId="0" applyFont="1" applyBorder="1"/>
    <xf numFmtId="3" fontId="19" fillId="0" borderId="31" xfId="0" applyNumberFormat="1" applyFont="1" applyBorder="1"/>
    <xf numFmtId="170" fontId="19" fillId="0" borderId="31" xfId="0" applyNumberFormat="1" applyFont="1" applyBorder="1"/>
    <xf numFmtId="0" fontId="33" fillId="0" borderId="0" xfId="3" applyFont="1" applyAlignment="1">
      <alignment horizontal="left"/>
    </xf>
    <xf numFmtId="0" fontId="0" fillId="0" borderId="0" xfId="0" applyFont="1"/>
    <xf numFmtId="0" fontId="34" fillId="0" borderId="0" xfId="4" applyAlignment="1">
      <alignment vertical="center"/>
    </xf>
    <xf numFmtId="0" fontId="34" fillId="0" borderId="0" xfId="4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" fontId="16" fillId="0" borderId="12" xfId="0" applyNumberFormat="1" applyFont="1" applyBorder="1" applyAlignment="1" applyProtection="1">
      <alignment horizontal="center"/>
      <protection locked="0"/>
    </xf>
    <xf numFmtId="1" fontId="16" fillId="0" borderId="13" xfId="0" applyNumberFormat="1" applyFont="1" applyBorder="1" applyAlignment="1" applyProtection="1">
      <alignment horizontal="center"/>
      <protection locked="0"/>
    </xf>
    <xf numFmtId="1" fontId="16" fillId="0" borderId="14" xfId="0" applyNumberFormat="1" applyFont="1" applyBorder="1" applyAlignment="1" applyProtection="1">
      <alignment horizontal="center"/>
      <protection locked="0"/>
    </xf>
    <xf numFmtId="0" fontId="16" fillId="0" borderId="12" xfId="3" applyFont="1" applyBorder="1" applyAlignment="1" applyProtection="1">
      <alignment horizontal="center"/>
      <protection locked="0"/>
    </xf>
    <xf numFmtId="0" fontId="16" fillId="0" borderId="13" xfId="3" applyFont="1" applyBorder="1" applyAlignment="1" applyProtection="1">
      <alignment horizontal="center"/>
      <protection locked="0"/>
    </xf>
    <xf numFmtId="0" fontId="16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F49BC527-9F24-4F76-BC15-E6FA7B4CCF8D}"/>
    <cellStyle name="Normal_Sheet1_1" xfId="2" xr:uid="{9863E81E-41BE-4C09-B939-A81CEF78F5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A3EA-14F7-4D0A-9B70-7D33722FA212}">
  <dimension ref="A1:A21"/>
  <sheetViews>
    <sheetView tabSelected="1" zoomScale="110" zoomScaleNormal="110" workbookViewId="0"/>
  </sheetViews>
  <sheetFormatPr defaultColWidth="9.109375" defaultRowHeight="14.4"/>
  <cols>
    <col min="1" max="1" width="81" style="309" customWidth="1"/>
    <col min="2" max="16384" width="9.109375" style="309"/>
  </cols>
  <sheetData>
    <row r="1" spans="1:1">
      <c r="A1" s="23" t="s">
        <v>1288</v>
      </c>
    </row>
    <row r="3" spans="1:1">
      <c r="A3" s="310" t="s">
        <v>0</v>
      </c>
    </row>
    <row r="4" spans="1:1">
      <c r="A4" s="310" t="s">
        <v>1</v>
      </c>
    </row>
    <row r="5" spans="1:1">
      <c r="A5" s="310" t="s">
        <v>2</v>
      </c>
    </row>
    <row r="6" spans="1:1">
      <c r="A6" s="310" t="s">
        <v>3</v>
      </c>
    </row>
    <row r="7" spans="1:1">
      <c r="A7" s="310" t="s">
        <v>4</v>
      </c>
    </row>
    <row r="8" spans="1:1">
      <c r="A8" s="310" t="s">
        <v>5</v>
      </c>
    </row>
    <row r="9" spans="1:1">
      <c r="A9" s="310" t="s">
        <v>6</v>
      </c>
    </row>
    <row r="10" spans="1:1">
      <c r="A10" s="310" t="s">
        <v>7</v>
      </c>
    </row>
    <row r="11" spans="1:1">
      <c r="A11" s="310" t="s">
        <v>1290</v>
      </c>
    </row>
    <row r="12" spans="1:1">
      <c r="A12" s="310" t="s">
        <v>1291</v>
      </c>
    </row>
    <row r="13" spans="1:1">
      <c r="A13" s="310" t="s">
        <v>1292</v>
      </c>
    </row>
    <row r="14" spans="1:1">
      <c r="A14" s="310" t="s">
        <v>8</v>
      </c>
    </row>
    <row r="15" spans="1:1">
      <c r="A15" s="310" t="s">
        <v>9</v>
      </c>
    </row>
    <row r="16" spans="1:1">
      <c r="A16" s="310" t="s">
        <v>1289</v>
      </c>
    </row>
    <row r="17" spans="1:1">
      <c r="A17" s="310" t="s">
        <v>10</v>
      </c>
    </row>
    <row r="18" spans="1:1">
      <c r="A18" s="310" t="s">
        <v>11</v>
      </c>
    </row>
    <row r="19" spans="1:1">
      <c r="A19" s="310" t="s">
        <v>12</v>
      </c>
    </row>
    <row r="20" spans="1:1">
      <c r="A20" s="310" t="s">
        <v>13</v>
      </c>
    </row>
    <row r="21" spans="1:1">
      <c r="A21" s="310" t="s">
        <v>14</v>
      </c>
    </row>
  </sheetData>
  <hyperlinks>
    <hyperlink ref="A3" location="'Tafla 1'!A1" display="Tafla 1 Samantekt ársreikninga 2019" xr:uid="{193E8A38-6C34-494C-9FDD-FC11657B3BAA}"/>
    <hyperlink ref="A4" location="'Tafla 2'!A1" display="Tafla 2 Rekstraryfirlit A hluta, landið allt" xr:uid="{D6E92111-71FE-484E-A106-D9F713B8BFBF}"/>
    <hyperlink ref="A5" location="'Tafla 3'!A1" display="Tafla 3 Heildaryfirlit 2013 til 2019" xr:uid="{25D6A213-29DA-493F-926F-99CB7A5F0B27}"/>
    <hyperlink ref="A6" location="'Tafla 4'!A1" display="Tafla 4 Framlög Jöfnunarsjóðs" xr:uid="{9A3161BE-AAD9-47A6-AD6F-34C14F174209}"/>
    <hyperlink ref="A7" location="'Tafla 5'!A1" display="Tafla 5 Framlög Jöfnunarsjóðs vegna málefna fatlaðra" xr:uid="{A36542A7-A112-4BBE-89CB-7A5B1E46EDC1}"/>
    <hyperlink ref="A8" location="'Tafla 6'!A1" display="Tafla 6 Ársreikningar sveitarfélaga 2019" xr:uid="{5624BB3F-7150-4C0B-B417-B336AB3D095C}"/>
    <hyperlink ref="A9" location="'Tafla 7'!A1" display="Tafla 7 Skatttekjur aðalsjóðs (kr. á íbúa)" xr:uid="{0D4AB174-5067-48B6-A8A2-D74C7B139DB5}"/>
    <hyperlink ref="A10" location="'Tafla 8'!A1" display="Tafla 8 Rekstur málaflokka (kr. á íbúa)" xr:uid="{C62674E8-BB00-49C1-A461-056201053A4F}"/>
    <hyperlink ref="A11" location="'Tafla 9'!A1" display="Tafla 9 Lykiltölur, hlutfall við tekjur" xr:uid="{7D1B1691-D31B-4D37-A1FF-B7DD05422C03}"/>
    <hyperlink ref="A12" location="'Tafla 10'!A1" display="Tafla 10 Lykiltölur úr rekstri (kr. á íbúa)" xr:uid="{B3CCA1D0-474C-43F6-A9E9-A880C42F105E}"/>
    <hyperlink ref="A13" location="'Tafla 11'!A1" display="Tafla 11 Lykiltölur úr sjóðstreymi og efnahag (kr. á íbúa)" xr:uid="{E4C588EC-C242-4B9E-93F0-2D6CFA6493F3}"/>
    <hyperlink ref="A14" location="'Tafla 12'!A1" display="Tafla 12 Álagt útsvar 2020 vegna launa 2019" xr:uid="{20033AAC-D7CB-4CC9-8A51-40868F2CA2BD}"/>
    <hyperlink ref="A15" location="'Tafla 13'!A1" display="Tafla 13 Álagður fasteignaskattur 2020" xr:uid="{FF388A73-1BE8-4284-A175-37ECFD5D2459}"/>
    <hyperlink ref="A16" location="'Tafla 14'!A1" display="Tafla 14 Álagningarreglur fasteignagjalda árið 2020" xr:uid="{6DC89F71-C5DA-4657-8110-8AB483DD849D}"/>
    <hyperlink ref="A17" location="'Tafla 15'!A1" display="Tafla 15 Íbúafjöldi í sveitarfélögum 1. janúar 2020" xr:uid="{4554F90A-3387-4735-A667-66D0D39151BA}"/>
    <hyperlink ref="A18" location="'Tafla 16'!A1" display="Tafla 16 Aldursskipting íbúanna eftir sveitarfélögum" xr:uid="{CE0F6F9D-AE16-4E02-A34F-9CF6E2B193A8}"/>
    <hyperlink ref="A19" location="'Tafla 17'!A1" display="Tafla 17 Stöðugildi hjá sveitarfélögunum 1. apríl 2020" xr:uid="{6FDE6325-7A84-4503-8977-4E4B65B22AF5}"/>
    <hyperlink ref="A20" location="'Tafla 18'!A1" display="Tafla 18 Upplýsingar um starfsemi grunnskóla árið 2019" xr:uid="{02D88488-2864-42BE-9971-637FD2B4CD1F}"/>
    <hyperlink ref="A21" location="'Tafla 19'!A1" display="Tafla 19 Upplýsingar um starfsemi leikskóla árið 2019" xr:uid="{0791832D-57BA-43E3-A081-6CE99EC4BE22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EB62-5B01-4E92-A001-EACDB6C2C4AB}">
  <dimension ref="A1:AB82"/>
  <sheetViews>
    <sheetView workbookViewId="0"/>
  </sheetViews>
  <sheetFormatPr defaultRowHeight="14.4"/>
  <cols>
    <col min="1" max="1" width="26.5546875" customWidth="1"/>
    <col min="2" max="2" width="7.6640625" customWidth="1"/>
    <col min="3" max="14" width="13.5546875" hidden="1" customWidth="1"/>
    <col min="15" max="16" width="11.33203125" hidden="1" customWidth="1"/>
    <col min="17" max="17" width="10.33203125" customWidth="1"/>
    <col min="18" max="18" width="11.6640625" customWidth="1"/>
    <col min="19" max="19" width="10.33203125" customWidth="1"/>
    <col min="20" max="20" width="9.88671875" customWidth="1"/>
    <col min="21" max="21" width="9.44140625" customWidth="1"/>
    <col min="22" max="22" width="10" customWidth="1"/>
    <col min="23" max="23" width="10.33203125" customWidth="1"/>
    <col min="24" max="24" width="11.6640625" customWidth="1"/>
    <col min="25" max="25" width="10.33203125" customWidth="1"/>
    <col min="26" max="26" width="9.6640625" customWidth="1"/>
    <col min="27" max="27" width="9.33203125" customWidth="1"/>
    <col min="28" max="28" width="9.5546875" customWidth="1"/>
  </cols>
  <sheetData>
    <row r="1" spans="1:28">
      <c r="A1" s="311" t="s">
        <v>1293</v>
      </c>
    </row>
    <row r="2" spans="1:28" ht="15.6">
      <c r="Q2" s="1" t="s">
        <v>407</v>
      </c>
      <c r="W2" s="1" t="s">
        <v>408</v>
      </c>
    </row>
    <row r="4" spans="1:28">
      <c r="A4" s="15" t="s">
        <v>409</v>
      </c>
      <c r="Q4" s="331" t="s">
        <v>23</v>
      </c>
      <c r="R4" s="332"/>
      <c r="S4" s="332"/>
      <c r="T4" s="332"/>
      <c r="U4" s="332"/>
      <c r="V4" s="333"/>
      <c r="W4" s="331" t="s">
        <v>24</v>
      </c>
      <c r="X4" s="332"/>
      <c r="Y4" s="332"/>
      <c r="Z4" s="332"/>
      <c r="AA4" s="332"/>
      <c r="AB4" s="333"/>
    </row>
    <row r="5" spans="1:28">
      <c r="Q5" s="84"/>
      <c r="R5" s="84" t="s">
        <v>410</v>
      </c>
      <c r="S5" s="84"/>
      <c r="T5" s="84" t="s">
        <v>411</v>
      </c>
      <c r="U5" s="84"/>
      <c r="V5" s="84"/>
      <c r="W5" s="84"/>
      <c r="X5" s="84" t="s">
        <v>410</v>
      </c>
      <c r="Y5" s="84"/>
      <c r="Z5" s="84" t="s">
        <v>411</v>
      </c>
      <c r="AA5" s="84"/>
      <c r="AB5" s="84"/>
    </row>
    <row r="6" spans="1:28">
      <c r="C6" t="s">
        <v>23</v>
      </c>
      <c r="J6" t="s">
        <v>412</v>
      </c>
      <c r="Q6" s="83"/>
      <c r="R6" s="83" t="s">
        <v>413</v>
      </c>
      <c r="S6" s="83" t="s">
        <v>414</v>
      </c>
      <c r="T6" s="83" t="s">
        <v>415</v>
      </c>
      <c r="U6" s="83" t="s">
        <v>416</v>
      </c>
      <c r="V6" s="83" t="s">
        <v>417</v>
      </c>
      <c r="W6" s="83"/>
      <c r="X6" s="83" t="s">
        <v>413</v>
      </c>
      <c r="Y6" s="83" t="s">
        <v>414</v>
      </c>
      <c r="Z6" s="83" t="s">
        <v>415</v>
      </c>
      <c r="AA6" s="83" t="s">
        <v>416</v>
      </c>
      <c r="AB6" s="83" t="s">
        <v>417</v>
      </c>
    </row>
    <row r="7" spans="1:28">
      <c r="B7" t="s">
        <v>305</v>
      </c>
      <c r="C7" s="128"/>
      <c r="D7" s="128"/>
      <c r="E7" s="128"/>
      <c r="F7" s="128"/>
      <c r="G7" s="128"/>
      <c r="H7" s="128"/>
      <c r="I7" s="128"/>
      <c r="J7" s="129"/>
      <c r="K7" s="129"/>
      <c r="L7" s="129"/>
      <c r="M7" s="129"/>
      <c r="N7" s="129"/>
      <c r="O7" s="129"/>
      <c r="P7" s="129"/>
      <c r="Q7" s="41" t="s">
        <v>82</v>
      </c>
      <c r="R7" s="87" t="s">
        <v>418</v>
      </c>
      <c r="S7" s="87" t="s">
        <v>419</v>
      </c>
      <c r="T7" s="87" t="s">
        <v>420</v>
      </c>
      <c r="U7" s="87" t="s">
        <v>421</v>
      </c>
      <c r="V7" s="87" t="s">
        <v>421</v>
      </c>
      <c r="W7" s="41" t="s">
        <v>82</v>
      </c>
      <c r="X7" s="87" t="s">
        <v>418</v>
      </c>
      <c r="Y7" s="87" t="s">
        <v>419</v>
      </c>
      <c r="Z7" s="87" t="s">
        <v>420</v>
      </c>
      <c r="AA7" s="87" t="s">
        <v>421</v>
      </c>
      <c r="AB7" s="87" t="s">
        <v>421</v>
      </c>
    </row>
    <row r="8" spans="1:28" ht="6.6" customHeight="1">
      <c r="C8" t="s">
        <v>29</v>
      </c>
      <c r="D8" t="s">
        <v>82</v>
      </c>
      <c r="E8" t="s">
        <v>422</v>
      </c>
      <c r="F8" t="s">
        <v>56</v>
      </c>
      <c r="G8" t="s">
        <v>59</v>
      </c>
      <c r="H8" t="s">
        <v>50</v>
      </c>
      <c r="I8" t="s">
        <v>51</v>
      </c>
      <c r="J8" t="s">
        <v>29</v>
      </c>
      <c r="K8" t="s">
        <v>82</v>
      </c>
      <c r="L8" t="s">
        <v>422</v>
      </c>
      <c r="M8" t="s">
        <v>56</v>
      </c>
      <c r="N8" t="s">
        <v>59</v>
      </c>
      <c r="O8" t="s">
        <v>50</v>
      </c>
      <c r="P8" t="s">
        <v>51</v>
      </c>
    </row>
    <row r="9" spans="1:28">
      <c r="A9" s="14" t="s">
        <v>314</v>
      </c>
      <c r="B9" s="16">
        <v>131136</v>
      </c>
      <c r="C9" s="16">
        <v>123349574.87</v>
      </c>
      <c r="D9" s="16">
        <v>106806970.03</v>
      </c>
      <c r="E9" s="16">
        <v>71366331.079999998</v>
      </c>
      <c r="F9" s="16">
        <v>12403688.6</v>
      </c>
      <c r="G9" s="16">
        <v>-13914544.199999999</v>
      </c>
      <c r="H9" s="16">
        <v>75889072.299999997</v>
      </c>
      <c r="I9" s="16">
        <v>112201390.3</v>
      </c>
      <c r="J9" s="16">
        <v>185211459.63</v>
      </c>
      <c r="K9" s="16">
        <v>106136131.16</v>
      </c>
      <c r="L9" s="16">
        <v>86567075.799999997</v>
      </c>
      <c r="M9" s="16">
        <v>36167658.300000004</v>
      </c>
      <c r="N9" s="16">
        <v>-48811242</v>
      </c>
      <c r="O9" s="16">
        <v>291608725.97000003</v>
      </c>
      <c r="P9" s="16">
        <v>345022394.77000004</v>
      </c>
      <c r="Q9" s="130">
        <f t="shared" ref="Q9:V40" si="0">D9/$C9</f>
        <v>0.86588843246979563</v>
      </c>
      <c r="R9" s="130">
        <f t="shared" si="0"/>
        <v>0.57856973690597691</v>
      </c>
      <c r="S9" s="130">
        <f t="shared" si="0"/>
        <v>0.10055720591718646</v>
      </c>
      <c r="T9" s="130">
        <f t="shared" si="0"/>
        <v>-0.11280577346670834</v>
      </c>
      <c r="U9" s="130">
        <f t="shared" si="0"/>
        <v>0.61523578317947702</v>
      </c>
      <c r="V9" s="130">
        <f t="shared" si="0"/>
        <v>0.90962121611080338</v>
      </c>
      <c r="W9" s="130">
        <f t="shared" ref="W9:AB40" si="1">K9/$J9</f>
        <v>0.57305380224328406</v>
      </c>
      <c r="X9" s="130">
        <f t="shared" si="1"/>
        <v>0.46739589425479655</v>
      </c>
      <c r="Y9" s="130">
        <f t="shared" si="1"/>
        <v>0.19527764843629403</v>
      </c>
      <c r="Z9" s="130">
        <f t="shared" si="1"/>
        <v>-0.26354331474689002</v>
      </c>
      <c r="AA9" s="130">
        <f t="shared" si="1"/>
        <v>1.5744637321716033</v>
      </c>
      <c r="AB9" s="130">
        <f t="shared" si="1"/>
        <v>1.8628566259304742</v>
      </c>
    </row>
    <row r="10" spans="1:28">
      <c r="A10" t="s">
        <v>315</v>
      </c>
      <c r="B10" s="17">
        <v>37959</v>
      </c>
      <c r="C10" s="17">
        <v>32880110</v>
      </c>
      <c r="D10" s="17">
        <v>28738382</v>
      </c>
      <c r="E10" s="17">
        <v>18146129</v>
      </c>
      <c r="F10" s="17">
        <v>3172669</v>
      </c>
      <c r="G10" s="17">
        <v>-2845696</v>
      </c>
      <c r="H10" s="17">
        <v>30948465</v>
      </c>
      <c r="I10" s="17">
        <v>39712843</v>
      </c>
      <c r="J10" s="17">
        <v>34438616</v>
      </c>
      <c r="K10" s="17">
        <v>28654142</v>
      </c>
      <c r="L10" s="17">
        <v>18248314</v>
      </c>
      <c r="M10" s="17">
        <v>3848463</v>
      </c>
      <c r="N10" s="17">
        <v>-2871089</v>
      </c>
      <c r="O10" s="17">
        <v>36750650</v>
      </c>
      <c r="P10" s="17">
        <v>45515028</v>
      </c>
      <c r="Q10" s="131">
        <f t="shared" si="0"/>
        <v>0.87403545791057269</v>
      </c>
      <c r="R10" s="131">
        <f t="shared" si="0"/>
        <v>0.55188772178681889</v>
      </c>
      <c r="S10" s="131">
        <f t="shared" si="0"/>
        <v>9.6492043366034966E-2</v>
      </c>
      <c r="T10" s="131">
        <f t="shared" si="0"/>
        <v>-8.6547642328447194E-2</v>
      </c>
      <c r="U10" s="131">
        <f t="shared" si="0"/>
        <v>0.94125186929119153</v>
      </c>
      <c r="V10" s="131">
        <f t="shared" si="0"/>
        <v>1.207807486045515</v>
      </c>
      <c r="W10" s="131">
        <f t="shared" si="1"/>
        <v>0.83203523625920395</v>
      </c>
      <c r="X10" s="131">
        <f t="shared" si="1"/>
        <v>0.52987942372597086</v>
      </c>
      <c r="Y10" s="131">
        <f t="shared" si="1"/>
        <v>0.11174848025251653</v>
      </c>
      <c r="Z10" s="131">
        <f t="shared" si="1"/>
        <v>-8.3368303766910956E-2</v>
      </c>
      <c r="AA10" s="131">
        <f t="shared" si="1"/>
        <v>1.0671349278379827</v>
      </c>
      <c r="AB10" s="131">
        <f t="shared" si="1"/>
        <v>1.3216276751655758</v>
      </c>
    </row>
    <row r="11" spans="1:28">
      <c r="A11" s="14" t="s">
        <v>316</v>
      </c>
      <c r="B11" s="16">
        <v>29971</v>
      </c>
      <c r="C11" s="16">
        <v>26457949</v>
      </c>
      <c r="D11" s="16">
        <v>23806694</v>
      </c>
      <c r="E11" s="16">
        <v>14197979</v>
      </c>
      <c r="F11" s="16">
        <v>2138342</v>
      </c>
      <c r="G11" s="16">
        <v>-3274529</v>
      </c>
      <c r="H11" s="16">
        <v>28650763</v>
      </c>
      <c r="I11" s="16">
        <v>41130992</v>
      </c>
      <c r="J11" s="16">
        <v>28543213</v>
      </c>
      <c r="K11" s="16">
        <v>23813933</v>
      </c>
      <c r="L11" s="16">
        <v>14476242</v>
      </c>
      <c r="M11" s="16">
        <v>3395549</v>
      </c>
      <c r="N11" s="16">
        <v>-3667733</v>
      </c>
      <c r="O11" s="16">
        <v>32623722</v>
      </c>
      <c r="P11" s="16">
        <v>45299951</v>
      </c>
      <c r="Q11" s="130">
        <f t="shared" si="0"/>
        <v>0.89979363101803544</v>
      </c>
      <c r="R11" s="130">
        <f t="shared" si="0"/>
        <v>0.53662432413033978</v>
      </c>
      <c r="S11" s="130">
        <f t="shared" si="0"/>
        <v>8.0820399192696304E-2</v>
      </c>
      <c r="T11" s="130">
        <f t="shared" si="0"/>
        <v>-0.12376352377124923</v>
      </c>
      <c r="U11" s="130">
        <f t="shared" si="0"/>
        <v>1.0828792133509668</v>
      </c>
      <c r="V11" s="130">
        <f t="shared" si="0"/>
        <v>1.5545797597538644</v>
      </c>
      <c r="W11" s="130">
        <f t="shared" si="1"/>
        <v>0.83431157522455512</v>
      </c>
      <c r="X11" s="130">
        <f t="shared" si="1"/>
        <v>0.50716932252861657</v>
      </c>
      <c r="Y11" s="130">
        <f t="shared" si="1"/>
        <v>0.11896169502711555</v>
      </c>
      <c r="Z11" s="130">
        <f t="shared" si="1"/>
        <v>-0.1284975521151035</v>
      </c>
      <c r="AA11" s="130">
        <f t="shared" si="1"/>
        <v>1.142958993439176</v>
      </c>
      <c r="AB11" s="130">
        <f t="shared" si="1"/>
        <v>1.587065583681837</v>
      </c>
    </row>
    <row r="12" spans="1:28">
      <c r="A12" t="s">
        <v>317</v>
      </c>
      <c r="B12" s="17">
        <v>19421</v>
      </c>
      <c r="C12" s="17">
        <v>17316246</v>
      </c>
      <c r="D12" s="17">
        <v>14796070</v>
      </c>
      <c r="E12" s="17">
        <v>7726129</v>
      </c>
      <c r="F12" s="17">
        <v>808968</v>
      </c>
      <c r="G12" s="17">
        <v>1937129</v>
      </c>
      <c r="H12" s="17">
        <v>20244946</v>
      </c>
      <c r="I12" s="17">
        <v>26472412</v>
      </c>
      <c r="J12" s="17">
        <v>25287897</v>
      </c>
      <c r="K12" s="17">
        <v>14743213</v>
      </c>
      <c r="L12" s="17">
        <v>9120973</v>
      </c>
      <c r="M12" s="17">
        <v>2700511</v>
      </c>
      <c r="N12" s="17">
        <v>209610</v>
      </c>
      <c r="O12" s="17">
        <v>35614505</v>
      </c>
      <c r="P12" s="17">
        <v>43974543</v>
      </c>
      <c r="Q12" s="131">
        <f t="shared" si="0"/>
        <v>0.85446175805079227</v>
      </c>
      <c r="R12" s="131">
        <f t="shared" si="0"/>
        <v>0.44617805729948629</v>
      </c>
      <c r="S12" s="131">
        <f t="shared" si="0"/>
        <v>4.6717285028175279E-2</v>
      </c>
      <c r="T12" s="131">
        <f t="shared" si="0"/>
        <v>0.11186772236892453</v>
      </c>
      <c r="U12" s="131">
        <f t="shared" si="0"/>
        <v>1.1691301913821275</v>
      </c>
      <c r="V12" s="131">
        <f t="shared" si="0"/>
        <v>1.5287616034098845</v>
      </c>
      <c r="W12" s="131">
        <f t="shared" si="1"/>
        <v>0.58301459389841714</v>
      </c>
      <c r="X12" s="131">
        <f t="shared" si="1"/>
        <v>0.36068531123802033</v>
      </c>
      <c r="Y12" s="131">
        <f t="shared" si="1"/>
        <v>0.10679065167024368</v>
      </c>
      <c r="Z12" s="131">
        <f t="shared" si="1"/>
        <v>8.2889454983148658E-3</v>
      </c>
      <c r="AA12" s="131">
        <f t="shared" si="1"/>
        <v>1.4083616759432387</v>
      </c>
      <c r="AB12" s="131">
        <f t="shared" si="1"/>
        <v>1.7389561101106985</v>
      </c>
    </row>
    <row r="13" spans="1:28">
      <c r="A13" s="14" t="s">
        <v>318</v>
      </c>
      <c r="B13" s="16">
        <v>19025</v>
      </c>
      <c r="C13" s="16">
        <v>20361123</v>
      </c>
      <c r="D13" s="16">
        <v>16544819</v>
      </c>
      <c r="E13" s="16">
        <v>12190125</v>
      </c>
      <c r="F13" s="16">
        <v>1419983</v>
      </c>
      <c r="G13" s="16">
        <v>-1056501</v>
      </c>
      <c r="H13" s="16">
        <v>15804759</v>
      </c>
      <c r="I13" s="16">
        <v>19734788</v>
      </c>
      <c r="J13" s="16">
        <v>27178812</v>
      </c>
      <c r="K13" s="16">
        <v>16452578</v>
      </c>
      <c r="L13" s="16">
        <v>15475189</v>
      </c>
      <c r="M13" s="16">
        <v>2974055</v>
      </c>
      <c r="N13" s="16">
        <v>-3814375</v>
      </c>
      <c r="O13" s="16">
        <v>25072681</v>
      </c>
      <c r="P13" s="16">
        <v>30005378</v>
      </c>
      <c r="Q13" s="130">
        <f t="shared" si="0"/>
        <v>0.81256908079186008</v>
      </c>
      <c r="R13" s="130">
        <f t="shared" si="0"/>
        <v>0.59869610335343493</v>
      </c>
      <c r="S13" s="130">
        <f t="shared" si="0"/>
        <v>6.973991562253222E-2</v>
      </c>
      <c r="T13" s="130">
        <f t="shared" si="0"/>
        <v>-5.1888149784272704E-2</v>
      </c>
      <c r="U13" s="130">
        <f t="shared" si="0"/>
        <v>0.77622236258776101</v>
      </c>
      <c r="V13" s="130">
        <f t="shared" si="0"/>
        <v>0.96923868099023813</v>
      </c>
      <c r="W13" s="130">
        <f t="shared" si="1"/>
        <v>0.60534573770185396</v>
      </c>
      <c r="X13" s="130">
        <f t="shared" si="1"/>
        <v>0.56938430568635601</v>
      </c>
      <c r="Y13" s="130">
        <f t="shared" si="1"/>
        <v>0.10942549659639281</v>
      </c>
      <c r="Z13" s="130">
        <f t="shared" si="1"/>
        <v>-0.14034369861346405</v>
      </c>
      <c r="AA13" s="130">
        <f t="shared" si="1"/>
        <v>0.92250834951873539</v>
      </c>
      <c r="AB13" s="130">
        <f t="shared" si="1"/>
        <v>1.1039988797155667</v>
      </c>
    </row>
    <row r="14" spans="1:28">
      <c r="A14" t="s">
        <v>319</v>
      </c>
      <c r="B14" s="17">
        <v>16924</v>
      </c>
      <c r="C14" s="17">
        <v>15025091</v>
      </c>
      <c r="D14" s="17">
        <v>13407794</v>
      </c>
      <c r="E14" s="17">
        <v>7571526</v>
      </c>
      <c r="F14" s="17">
        <v>1423738</v>
      </c>
      <c r="G14" s="17">
        <v>-2835226</v>
      </c>
      <c r="H14" s="17">
        <v>13325732</v>
      </c>
      <c r="I14" s="17">
        <v>15715458</v>
      </c>
      <c r="J14" s="17">
        <v>15859484</v>
      </c>
      <c r="K14" s="17">
        <v>13377446</v>
      </c>
      <c r="L14" s="17">
        <v>7621890</v>
      </c>
      <c r="M14" s="17">
        <v>1979063</v>
      </c>
      <c r="N14" s="17">
        <v>-3661950</v>
      </c>
      <c r="O14" s="17">
        <v>14081881</v>
      </c>
      <c r="P14" s="17">
        <v>16471607</v>
      </c>
      <c r="Q14" s="131">
        <f t="shared" si="0"/>
        <v>0.89236025259347851</v>
      </c>
      <c r="R14" s="131">
        <f t="shared" si="0"/>
        <v>0.50392546707371022</v>
      </c>
      <c r="S14" s="131">
        <f t="shared" si="0"/>
        <v>9.4757362867219905E-2</v>
      </c>
      <c r="T14" s="131">
        <f t="shared" si="0"/>
        <v>-0.18869942285208122</v>
      </c>
      <c r="U14" s="131">
        <f t="shared" si="0"/>
        <v>0.88689858850106129</v>
      </c>
      <c r="V14" s="131">
        <f t="shared" si="0"/>
        <v>1.0459476085702244</v>
      </c>
      <c r="W14" s="131">
        <f t="shared" si="1"/>
        <v>0.84349818695236234</v>
      </c>
      <c r="X14" s="131">
        <f t="shared" si="1"/>
        <v>0.4805887757760593</v>
      </c>
      <c r="Y14" s="131">
        <f t="shared" si="1"/>
        <v>0.12478735121520977</v>
      </c>
      <c r="Z14" s="131">
        <f t="shared" si="1"/>
        <v>-0.23089969383619291</v>
      </c>
      <c r="AA14" s="131">
        <f t="shared" si="1"/>
        <v>0.88791545803129535</v>
      </c>
      <c r="AB14" s="131">
        <f t="shared" si="1"/>
        <v>1.0385966529554178</v>
      </c>
    </row>
    <row r="15" spans="1:28">
      <c r="A15" s="14" t="s">
        <v>320</v>
      </c>
      <c r="B15" s="16">
        <v>12073</v>
      </c>
      <c r="C15" s="16">
        <v>11623364</v>
      </c>
      <c r="D15" s="16">
        <v>9836022</v>
      </c>
      <c r="E15" s="16">
        <v>5545836</v>
      </c>
      <c r="F15" s="16">
        <v>1034488</v>
      </c>
      <c r="G15" s="16">
        <v>-2422394</v>
      </c>
      <c r="H15" s="16">
        <v>11474744</v>
      </c>
      <c r="I15" s="16">
        <v>13165571</v>
      </c>
      <c r="J15" s="16">
        <v>12421749</v>
      </c>
      <c r="K15" s="16">
        <v>9820734</v>
      </c>
      <c r="L15" s="16">
        <v>5577140</v>
      </c>
      <c r="M15" s="16">
        <v>1238623</v>
      </c>
      <c r="N15" s="16">
        <v>-2679092</v>
      </c>
      <c r="O15" s="16">
        <v>12333134</v>
      </c>
      <c r="P15" s="16">
        <v>14059282</v>
      </c>
      <c r="Q15" s="130">
        <f t="shared" si="0"/>
        <v>0.8462285100939797</v>
      </c>
      <c r="R15" s="130">
        <f t="shared" si="0"/>
        <v>0.47712830812146984</v>
      </c>
      <c r="S15" s="130">
        <f t="shared" si="0"/>
        <v>8.9000740233206158E-2</v>
      </c>
      <c r="T15" s="130">
        <f t="shared" si="0"/>
        <v>-0.20840730790156792</v>
      </c>
      <c r="U15" s="130">
        <f t="shared" si="0"/>
        <v>0.987213684437655</v>
      </c>
      <c r="V15" s="130">
        <f t="shared" si="0"/>
        <v>1.1326816401860942</v>
      </c>
      <c r="W15" s="130">
        <f t="shared" si="1"/>
        <v>0.79060798926141562</v>
      </c>
      <c r="X15" s="130">
        <f t="shared" si="1"/>
        <v>0.44898186237702919</v>
      </c>
      <c r="Y15" s="130">
        <f t="shared" si="1"/>
        <v>9.9714057980079943E-2</v>
      </c>
      <c r="Z15" s="130">
        <f t="shared" si="1"/>
        <v>-0.21567751852013753</v>
      </c>
      <c r="AA15" s="130">
        <f t="shared" si="1"/>
        <v>0.99286614147492436</v>
      </c>
      <c r="AB15" s="130">
        <f t="shared" si="1"/>
        <v>1.1318278931573968</v>
      </c>
    </row>
    <row r="16" spans="1:28">
      <c r="A16" t="s">
        <v>321</v>
      </c>
      <c r="B16" s="17">
        <v>10055</v>
      </c>
      <c r="C16" s="17">
        <v>9028737</v>
      </c>
      <c r="D16" s="17">
        <v>7947487</v>
      </c>
      <c r="E16" s="17">
        <v>5362471</v>
      </c>
      <c r="F16" s="17">
        <v>366150</v>
      </c>
      <c r="G16" s="17">
        <v>-534134</v>
      </c>
      <c r="H16" s="17">
        <v>10653081</v>
      </c>
      <c r="I16" s="17">
        <v>12630196</v>
      </c>
      <c r="J16" s="17">
        <v>10294255</v>
      </c>
      <c r="K16" s="17">
        <v>7923445</v>
      </c>
      <c r="L16" s="17">
        <v>5591139</v>
      </c>
      <c r="M16" s="17">
        <v>1098304</v>
      </c>
      <c r="N16" s="17">
        <v>-1502567</v>
      </c>
      <c r="O16" s="17">
        <v>10957277</v>
      </c>
      <c r="P16" s="17">
        <v>13284788</v>
      </c>
      <c r="Q16" s="131">
        <f t="shared" si="0"/>
        <v>0.88024349363593157</v>
      </c>
      <c r="R16" s="131">
        <f t="shared" si="0"/>
        <v>0.59393368086809928</v>
      </c>
      <c r="S16" s="131">
        <f t="shared" si="0"/>
        <v>4.0553844906546732E-2</v>
      </c>
      <c r="T16" s="131">
        <f t="shared" si="0"/>
        <v>-5.9159326492730931E-2</v>
      </c>
      <c r="U16" s="131">
        <f t="shared" si="0"/>
        <v>1.1799082197210973</v>
      </c>
      <c r="V16" s="131">
        <f t="shared" si="0"/>
        <v>1.3988884602575089</v>
      </c>
      <c r="W16" s="131">
        <f t="shared" si="1"/>
        <v>0.76969581577297241</v>
      </c>
      <c r="X16" s="131">
        <f t="shared" si="1"/>
        <v>0.54313197021056892</v>
      </c>
      <c r="Y16" s="131">
        <f t="shared" si="1"/>
        <v>0.10669096500912402</v>
      </c>
      <c r="Z16" s="131">
        <f t="shared" si="1"/>
        <v>-0.1459617038824082</v>
      </c>
      <c r="AA16" s="131">
        <f t="shared" si="1"/>
        <v>1.0644069920552774</v>
      </c>
      <c r="AB16" s="131">
        <f t="shared" si="1"/>
        <v>1.2905050438327008</v>
      </c>
    </row>
    <row r="17" spans="1:28">
      <c r="A17" s="14" t="s">
        <v>322</v>
      </c>
      <c r="B17" s="16">
        <v>7534</v>
      </c>
      <c r="C17" s="16">
        <v>7083911.1000000006</v>
      </c>
      <c r="D17" s="16">
        <v>6264219.4000000004</v>
      </c>
      <c r="E17" s="16">
        <v>4507561.9000000004</v>
      </c>
      <c r="F17" s="16">
        <v>1192961</v>
      </c>
      <c r="G17" s="16">
        <v>-852845.09999999986</v>
      </c>
      <c r="H17" s="16">
        <v>2369492.5</v>
      </c>
      <c r="I17" s="16">
        <v>6303303.2999999998</v>
      </c>
      <c r="J17" s="16">
        <v>8044186.7000000002</v>
      </c>
      <c r="K17" s="16">
        <v>6253096.2000000002</v>
      </c>
      <c r="L17" s="16">
        <v>5320955.7</v>
      </c>
      <c r="M17" s="16">
        <v>1228055.5</v>
      </c>
      <c r="N17" s="16">
        <v>-854858.7</v>
      </c>
      <c r="O17" s="16">
        <v>2797957.1</v>
      </c>
      <c r="P17" s="16">
        <v>6759597.0999999996</v>
      </c>
      <c r="Q17" s="130">
        <f t="shared" si="0"/>
        <v>0.88428825709006986</v>
      </c>
      <c r="R17" s="130">
        <f t="shared" si="0"/>
        <v>0.63630977808290112</v>
      </c>
      <c r="S17" s="130">
        <f t="shared" si="0"/>
        <v>0.16840428728700449</v>
      </c>
      <c r="T17" s="130">
        <f t="shared" si="0"/>
        <v>-0.12039184116808013</v>
      </c>
      <c r="U17" s="130">
        <f t="shared" si="0"/>
        <v>0.33448930492648332</v>
      </c>
      <c r="V17" s="130">
        <f t="shared" si="0"/>
        <v>0.88980553412083319</v>
      </c>
      <c r="W17" s="130">
        <f t="shared" si="1"/>
        <v>0.7773434945263018</v>
      </c>
      <c r="X17" s="130">
        <f t="shared" si="1"/>
        <v>0.66146596274300795</v>
      </c>
      <c r="Y17" s="130">
        <f t="shared" si="1"/>
        <v>0.15266372422708688</v>
      </c>
      <c r="Z17" s="130">
        <f t="shared" si="1"/>
        <v>-0.10627037037815146</v>
      </c>
      <c r="AA17" s="130">
        <f t="shared" si="1"/>
        <v>0.34782349096895027</v>
      </c>
      <c r="AB17" s="130">
        <f t="shared" si="1"/>
        <v>0.84030833098391411</v>
      </c>
    </row>
    <row r="18" spans="1:28">
      <c r="A18" t="s">
        <v>323</v>
      </c>
      <c r="B18" s="17">
        <v>5072</v>
      </c>
      <c r="C18" s="17">
        <v>6231050</v>
      </c>
      <c r="D18" s="17">
        <v>5407077</v>
      </c>
      <c r="E18" s="17">
        <v>3614984</v>
      </c>
      <c r="F18" s="17">
        <v>626021</v>
      </c>
      <c r="G18" s="17">
        <v>-761826</v>
      </c>
      <c r="H18" s="17">
        <v>6611734</v>
      </c>
      <c r="I18" s="17">
        <v>9061588</v>
      </c>
      <c r="J18" s="17">
        <v>8470780</v>
      </c>
      <c r="K18" s="17">
        <v>5386685</v>
      </c>
      <c r="L18" s="17">
        <v>4316819</v>
      </c>
      <c r="M18" s="17">
        <v>1393178</v>
      </c>
      <c r="N18" s="17">
        <v>-1299218</v>
      </c>
      <c r="O18" s="17">
        <v>6736350</v>
      </c>
      <c r="P18" s="17">
        <v>9341021</v>
      </c>
      <c r="Q18" s="131">
        <f t="shared" si="0"/>
        <v>0.86776337856380548</v>
      </c>
      <c r="R18" s="131">
        <f t="shared" si="0"/>
        <v>0.58015647443047325</v>
      </c>
      <c r="S18" s="131">
        <f t="shared" si="0"/>
        <v>0.10046797891206137</v>
      </c>
      <c r="T18" s="131">
        <f t="shared" si="0"/>
        <v>-0.12226286099453543</v>
      </c>
      <c r="U18" s="131">
        <f t="shared" si="0"/>
        <v>1.0610946790669309</v>
      </c>
      <c r="V18" s="131">
        <f t="shared" si="0"/>
        <v>1.4542634066489597</v>
      </c>
      <c r="W18" s="131">
        <f t="shared" si="1"/>
        <v>0.63591369389831864</v>
      </c>
      <c r="X18" s="131">
        <f t="shared" si="1"/>
        <v>0.50961292820731974</v>
      </c>
      <c r="Y18" s="131">
        <f t="shared" si="1"/>
        <v>0.16446867938961937</v>
      </c>
      <c r="Z18" s="131">
        <f t="shared" si="1"/>
        <v>-0.15337643050580937</v>
      </c>
      <c r="AA18" s="131">
        <f t="shared" si="1"/>
        <v>0.79524553819128818</v>
      </c>
      <c r="AB18" s="131">
        <f t="shared" si="1"/>
        <v>1.1027344589282215</v>
      </c>
    </row>
    <row r="19" spans="1:28">
      <c r="A19" s="14" t="s">
        <v>423</v>
      </c>
      <c r="B19" s="16">
        <v>4726</v>
      </c>
      <c r="C19" s="16">
        <v>4372657.4000000004</v>
      </c>
      <c r="D19" s="16">
        <v>3615691.6</v>
      </c>
      <c r="E19" s="16">
        <v>2684247.2000000002</v>
      </c>
      <c r="F19" s="16">
        <v>204080</v>
      </c>
      <c r="G19" s="16">
        <v>-500154</v>
      </c>
      <c r="H19" s="16">
        <v>3639613.5999999996</v>
      </c>
      <c r="I19" s="16">
        <v>5022914.8999999994</v>
      </c>
      <c r="J19" s="16">
        <v>4714417.2</v>
      </c>
      <c r="K19" s="16">
        <v>3609252.2</v>
      </c>
      <c r="L19" s="16">
        <v>2726743.9</v>
      </c>
      <c r="M19" s="16">
        <v>385533</v>
      </c>
      <c r="N19" s="16">
        <v>-645309</v>
      </c>
      <c r="O19" s="16">
        <v>3606459.5999999996</v>
      </c>
      <c r="P19" s="16">
        <v>5060924.5999999996</v>
      </c>
      <c r="Q19" s="130">
        <f t="shared" si="0"/>
        <v>0.82688655187118021</v>
      </c>
      <c r="R19" s="130">
        <f t="shared" si="0"/>
        <v>0.61387091520136017</v>
      </c>
      <c r="S19" s="130">
        <f t="shared" si="0"/>
        <v>4.6671847650355591E-2</v>
      </c>
      <c r="T19" s="130">
        <f t="shared" si="0"/>
        <v>-0.11438216037689117</v>
      </c>
      <c r="U19" s="130">
        <f t="shared" si="0"/>
        <v>0.83235736694121043</v>
      </c>
      <c r="V19" s="130">
        <f t="shared" si="0"/>
        <v>1.1487099126494564</v>
      </c>
      <c r="W19" s="130">
        <f t="shared" si="1"/>
        <v>0.7655775988599397</v>
      </c>
      <c r="X19" s="130">
        <f t="shared" si="1"/>
        <v>0.57838408955405984</v>
      </c>
      <c r="Y19" s="130">
        <f t="shared" si="1"/>
        <v>8.1777446425403327E-2</v>
      </c>
      <c r="Z19" s="130">
        <f t="shared" si="1"/>
        <v>-0.13687990956761314</v>
      </c>
      <c r="AA19" s="130">
        <f t="shared" si="1"/>
        <v>0.76498524568423842</v>
      </c>
      <c r="AB19" s="130">
        <f t="shared" si="1"/>
        <v>1.0734995197285466</v>
      </c>
    </row>
    <row r="20" spans="1:28">
      <c r="A20" t="s">
        <v>325</v>
      </c>
      <c r="B20" s="17">
        <v>4355</v>
      </c>
      <c r="C20" s="17">
        <v>4127239</v>
      </c>
      <c r="D20" s="17">
        <v>3687996</v>
      </c>
      <c r="E20" s="17">
        <v>2352422</v>
      </c>
      <c r="F20" s="17">
        <v>917448</v>
      </c>
      <c r="G20" s="17">
        <v>-435779</v>
      </c>
      <c r="H20" s="17">
        <v>1273359</v>
      </c>
      <c r="I20" s="17">
        <v>5040900</v>
      </c>
      <c r="J20" s="17">
        <v>6371752</v>
      </c>
      <c r="K20" s="17">
        <v>3673531</v>
      </c>
      <c r="L20" s="17">
        <v>3476882</v>
      </c>
      <c r="M20" s="17">
        <v>1197876</v>
      </c>
      <c r="N20" s="17">
        <v>-818428</v>
      </c>
      <c r="O20" s="17">
        <v>1290697</v>
      </c>
      <c r="P20" s="17">
        <v>5256298</v>
      </c>
      <c r="Q20" s="131">
        <f t="shared" si="0"/>
        <v>0.89357461489387946</v>
      </c>
      <c r="R20" s="131">
        <f t="shared" si="0"/>
        <v>0.56997474582887009</v>
      </c>
      <c r="S20" s="131">
        <f t="shared" si="0"/>
        <v>0.22229097951439206</v>
      </c>
      <c r="T20" s="131">
        <f t="shared" si="0"/>
        <v>-0.10558608309332219</v>
      </c>
      <c r="U20" s="131">
        <f t="shared" si="0"/>
        <v>0.30852562693849328</v>
      </c>
      <c r="V20" s="131">
        <f t="shared" si="0"/>
        <v>1.2213734169501693</v>
      </c>
      <c r="W20" s="131">
        <f t="shared" si="1"/>
        <v>0.5765338952300717</v>
      </c>
      <c r="X20" s="131">
        <f t="shared" si="1"/>
        <v>0.54567126906383046</v>
      </c>
      <c r="Y20" s="131">
        <f t="shared" si="1"/>
        <v>0.18799790073436631</v>
      </c>
      <c r="Z20" s="131">
        <f t="shared" si="1"/>
        <v>-0.12844630487815595</v>
      </c>
      <c r="AA20" s="131">
        <f t="shared" si="1"/>
        <v>0.20256547963574226</v>
      </c>
      <c r="AB20" s="131">
        <f t="shared" si="1"/>
        <v>0.824937630968688</v>
      </c>
    </row>
    <row r="21" spans="1:28">
      <c r="A21" s="14" t="s">
        <v>326</v>
      </c>
      <c r="B21" s="16">
        <v>4034</v>
      </c>
      <c r="C21" s="16">
        <v>5118734</v>
      </c>
      <c r="D21" s="16">
        <v>4328558</v>
      </c>
      <c r="E21" s="16">
        <v>3145784</v>
      </c>
      <c r="F21" s="16">
        <v>420275</v>
      </c>
      <c r="G21" s="16">
        <v>-489974</v>
      </c>
      <c r="H21" s="16">
        <v>5109916</v>
      </c>
      <c r="I21" s="16">
        <v>6204527</v>
      </c>
      <c r="J21" s="16">
        <v>5977336</v>
      </c>
      <c r="K21" s="16">
        <v>4319146</v>
      </c>
      <c r="L21" s="16">
        <v>3350136</v>
      </c>
      <c r="M21" s="16">
        <v>666689</v>
      </c>
      <c r="N21" s="16">
        <v>-563181</v>
      </c>
      <c r="O21" s="16">
        <v>5795571</v>
      </c>
      <c r="P21" s="16">
        <v>6999008</v>
      </c>
      <c r="Q21" s="130">
        <f t="shared" si="0"/>
        <v>0.84563057974882072</v>
      </c>
      <c r="R21" s="130">
        <f t="shared" si="0"/>
        <v>0.61456289777902118</v>
      </c>
      <c r="S21" s="130">
        <f t="shared" si="0"/>
        <v>8.2105262746608829E-2</v>
      </c>
      <c r="T21" s="130">
        <f t="shared" si="0"/>
        <v>-9.5721715564825213E-2</v>
      </c>
      <c r="U21" s="130">
        <f t="shared" si="0"/>
        <v>0.99827730841258799</v>
      </c>
      <c r="V21" s="130">
        <f t="shared" si="0"/>
        <v>1.2121213956419692</v>
      </c>
      <c r="W21" s="130">
        <f t="shared" si="1"/>
        <v>0.72258711907779649</v>
      </c>
      <c r="X21" s="130">
        <f t="shared" si="1"/>
        <v>0.56047309369926668</v>
      </c>
      <c r="Y21" s="130">
        <f t="shared" si="1"/>
        <v>0.11153614252235444</v>
      </c>
      <c r="Z21" s="130">
        <f t="shared" si="1"/>
        <v>-9.4219398072987695E-2</v>
      </c>
      <c r="AA21" s="130">
        <f t="shared" si="1"/>
        <v>0.96959096828419888</v>
      </c>
      <c r="AB21" s="130">
        <f t="shared" si="1"/>
        <v>1.1709243047404396</v>
      </c>
    </row>
    <row r="22" spans="1:28">
      <c r="A22" t="s">
        <v>327</v>
      </c>
      <c r="B22" s="17">
        <v>3852</v>
      </c>
      <c r="C22" s="17">
        <v>4030650</v>
      </c>
      <c r="D22" s="17">
        <v>3654495</v>
      </c>
      <c r="E22" s="17">
        <v>2235789</v>
      </c>
      <c r="F22" s="17">
        <v>583649</v>
      </c>
      <c r="G22" s="17">
        <v>-798429</v>
      </c>
      <c r="H22" s="17">
        <v>1455072</v>
      </c>
      <c r="I22" s="17">
        <v>2393050</v>
      </c>
      <c r="J22" s="17">
        <v>4456756</v>
      </c>
      <c r="K22" s="17">
        <v>3634203</v>
      </c>
      <c r="L22" s="17">
        <v>2398570</v>
      </c>
      <c r="M22" s="17">
        <v>639654</v>
      </c>
      <c r="N22" s="17">
        <v>-832493</v>
      </c>
      <c r="O22" s="17">
        <v>3285952</v>
      </c>
      <c r="P22" s="17">
        <v>4223930</v>
      </c>
      <c r="Q22" s="131">
        <f t="shared" si="0"/>
        <v>0.90667634252539908</v>
      </c>
      <c r="R22" s="131">
        <f t="shared" si="0"/>
        <v>0.55469688511778492</v>
      </c>
      <c r="S22" s="131">
        <f t="shared" si="0"/>
        <v>0.14480269931648743</v>
      </c>
      <c r="T22" s="131">
        <f t="shared" si="0"/>
        <v>-0.19808939004875145</v>
      </c>
      <c r="U22" s="131">
        <f t="shared" si="0"/>
        <v>0.36100182352722265</v>
      </c>
      <c r="V22" s="131">
        <f t="shared" si="0"/>
        <v>0.59371317281331792</v>
      </c>
      <c r="W22" s="131">
        <f t="shared" si="1"/>
        <v>0.81543683342772189</v>
      </c>
      <c r="X22" s="131">
        <f t="shared" si="1"/>
        <v>0.53818741703606843</v>
      </c>
      <c r="Y22" s="131">
        <f t="shared" si="1"/>
        <v>0.14352457258149201</v>
      </c>
      <c r="Z22" s="131">
        <f t="shared" si="1"/>
        <v>-0.18679348835789977</v>
      </c>
      <c r="AA22" s="131">
        <f t="shared" si="1"/>
        <v>0.7372968140952747</v>
      </c>
      <c r="AB22" s="131">
        <f t="shared" si="1"/>
        <v>0.94775886317312408</v>
      </c>
    </row>
    <row r="23" spans="1:28">
      <c r="A23" s="14" t="s">
        <v>328</v>
      </c>
      <c r="B23" s="16">
        <v>3809</v>
      </c>
      <c r="C23" s="16">
        <v>4544414.8</v>
      </c>
      <c r="D23" s="16">
        <v>3592667.1999999997</v>
      </c>
      <c r="E23" s="16">
        <v>2643202.0999999996</v>
      </c>
      <c r="F23" s="16">
        <v>442958.99999999994</v>
      </c>
      <c r="G23" s="16">
        <v>-217300.1</v>
      </c>
      <c r="H23" s="16">
        <v>4196519.5</v>
      </c>
      <c r="I23" s="16">
        <v>5858651</v>
      </c>
      <c r="J23" s="16">
        <v>5324156.0999999996</v>
      </c>
      <c r="K23" s="16">
        <v>3592667.1999999997</v>
      </c>
      <c r="L23" s="16">
        <v>2819342.0999999996</v>
      </c>
      <c r="M23" s="16">
        <v>726995.99999999988</v>
      </c>
      <c r="N23" s="16">
        <v>-163475.40000000002</v>
      </c>
      <c r="O23" s="16">
        <v>6165059</v>
      </c>
      <c r="P23" s="16">
        <v>7827190.5</v>
      </c>
      <c r="Q23" s="130">
        <f t="shared" si="0"/>
        <v>0.79056762160003524</v>
      </c>
      <c r="R23" s="130">
        <f t="shared" si="0"/>
        <v>0.58163750809015047</v>
      </c>
      <c r="S23" s="130">
        <f t="shared" si="0"/>
        <v>9.7473276427143041E-2</v>
      </c>
      <c r="T23" s="130">
        <f t="shared" si="0"/>
        <v>-4.7816959842662252E-2</v>
      </c>
      <c r="U23" s="130">
        <f t="shared" si="0"/>
        <v>0.9234455226226268</v>
      </c>
      <c r="V23" s="130">
        <f t="shared" si="0"/>
        <v>1.2891981163339228</v>
      </c>
      <c r="W23" s="130">
        <f t="shared" si="1"/>
        <v>0.67478622574571023</v>
      </c>
      <c r="X23" s="130">
        <f t="shared" si="1"/>
        <v>0.529537836052553</v>
      </c>
      <c r="Y23" s="130">
        <f t="shared" si="1"/>
        <v>0.13654671019131087</v>
      </c>
      <c r="Z23" s="130">
        <f t="shared" si="1"/>
        <v>-3.0704471643872355E-2</v>
      </c>
      <c r="AA23" s="130">
        <f t="shared" si="1"/>
        <v>1.1579410678811615</v>
      </c>
      <c r="AB23" s="130">
        <f t="shared" si="1"/>
        <v>1.4701279137927605</v>
      </c>
    </row>
    <row r="24" spans="1:28">
      <c r="A24" t="s">
        <v>329</v>
      </c>
      <c r="B24" s="17">
        <v>3619</v>
      </c>
      <c r="C24" s="17">
        <v>4311931</v>
      </c>
      <c r="D24" s="17">
        <v>3726594</v>
      </c>
      <c r="E24" s="17">
        <v>2416342</v>
      </c>
      <c r="F24" s="17">
        <v>488632</v>
      </c>
      <c r="G24" s="17">
        <v>-266334</v>
      </c>
      <c r="H24" s="17">
        <v>4478391</v>
      </c>
      <c r="I24" s="17">
        <v>5025777</v>
      </c>
      <c r="J24" s="17">
        <v>4801239</v>
      </c>
      <c r="K24" s="17">
        <v>3710146</v>
      </c>
      <c r="L24" s="17">
        <v>2510596</v>
      </c>
      <c r="M24" s="17">
        <v>772967</v>
      </c>
      <c r="N24" s="17">
        <v>-363375</v>
      </c>
      <c r="O24" s="17">
        <v>7491580</v>
      </c>
      <c r="P24" s="17">
        <v>8048924</v>
      </c>
      <c r="Q24" s="131">
        <f t="shared" si="0"/>
        <v>0.86425177026255751</v>
      </c>
      <c r="R24" s="131">
        <f t="shared" si="0"/>
        <v>0.56038512675643459</v>
      </c>
      <c r="S24" s="131">
        <f t="shared" si="0"/>
        <v>0.11332092280697442</v>
      </c>
      <c r="T24" s="131">
        <f t="shared" si="0"/>
        <v>-6.1766758327069703E-2</v>
      </c>
      <c r="U24" s="131">
        <f t="shared" si="0"/>
        <v>1.0386045138477402</v>
      </c>
      <c r="V24" s="131">
        <f t="shared" si="0"/>
        <v>1.1655513504274535</v>
      </c>
      <c r="W24" s="131">
        <f t="shared" si="1"/>
        <v>0.77274761785447466</v>
      </c>
      <c r="X24" s="131">
        <f t="shared" si="1"/>
        <v>0.52290585825867031</v>
      </c>
      <c r="Y24" s="131">
        <f t="shared" si="1"/>
        <v>0.16099323528780801</v>
      </c>
      <c r="Z24" s="131">
        <f t="shared" si="1"/>
        <v>-7.5683589173544577E-2</v>
      </c>
      <c r="AA24" s="131">
        <f t="shared" si="1"/>
        <v>1.5603430697784468</v>
      </c>
      <c r="AB24" s="131">
        <f t="shared" si="1"/>
        <v>1.676426439092076</v>
      </c>
    </row>
    <row r="25" spans="1:28">
      <c r="A25" s="14" t="s">
        <v>330</v>
      </c>
      <c r="B25" s="16">
        <v>3588</v>
      </c>
      <c r="C25" s="16">
        <v>3812284</v>
      </c>
      <c r="D25" s="16">
        <v>3410725</v>
      </c>
      <c r="E25" s="16">
        <v>1885993</v>
      </c>
      <c r="F25" s="16">
        <v>354662</v>
      </c>
      <c r="G25" s="16">
        <v>-268641</v>
      </c>
      <c r="H25" s="16">
        <v>2222656</v>
      </c>
      <c r="I25" s="16">
        <v>3043108</v>
      </c>
      <c r="J25" s="16">
        <v>4014698</v>
      </c>
      <c r="K25" s="16">
        <v>3404009</v>
      </c>
      <c r="L25" s="16">
        <v>1949802</v>
      </c>
      <c r="M25" s="16">
        <v>422353</v>
      </c>
      <c r="N25" s="16">
        <v>-367351</v>
      </c>
      <c r="O25" s="16">
        <v>3110586</v>
      </c>
      <c r="P25" s="16">
        <v>4086593</v>
      </c>
      <c r="Q25" s="130">
        <f t="shared" si="0"/>
        <v>0.89466708146612373</v>
      </c>
      <c r="R25" s="130">
        <f t="shared" si="0"/>
        <v>0.49471471695183256</v>
      </c>
      <c r="S25" s="130">
        <f t="shared" si="0"/>
        <v>9.3031369121503019E-2</v>
      </c>
      <c r="T25" s="130">
        <f t="shared" si="0"/>
        <v>-7.0467205486264922E-2</v>
      </c>
      <c r="U25" s="130">
        <f t="shared" si="0"/>
        <v>0.58302476940332881</v>
      </c>
      <c r="V25" s="130">
        <f t="shared" si="0"/>
        <v>0.79823748702877328</v>
      </c>
      <c r="W25" s="130">
        <f t="shared" si="1"/>
        <v>0.84788669035628583</v>
      </c>
      <c r="X25" s="130">
        <f t="shared" si="1"/>
        <v>0.4856659205748477</v>
      </c>
      <c r="Y25" s="130">
        <f t="shared" si="1"/>
        <v>0.10520168640331104</v>
      </c>
      <c r="Z25" s="130">
        <f t="shared" si="1"/>
        <v>-9.1501527636698957E-2</v>
      </c>
      <c r="AA25" s="130">
        <f t="shared" si="1"/>
        <v>0.77479949924004243</v>
      </c>
      <c r="AB25" s="130">
        <f t="shared" si="1"/>
        <v>1.0179079472478378</v>
      </c>
    </row>
    <row r="26" spans="1:28">
      <c r="A26" t="s">
        <v>331</v>
      </c>
      <c r="B26" s="17">
        <v>3512</v>
      </c>
      <c r="C26" s="17">
        <v>3312316</v>
      </c>
      <c r="D26" s="17">
        <v>3011608</v>
      </c>
      <c r="E26" s="17">
        <v>1736053</v>
      </c>
      <c r="F26" s="17">
        <v>701911</v>
      </c>
      <c r="G26" s="17">
        <v>-680306</v>
      </c>
      <c r="H26" s="17">
        <v>965724</v>
      </c>
      <c r="I26" s="17">
        <v>1482711</v>
      </c>
      <c r="J26" s="17">
        <v>3642071</v>
      </c>
      <c r="K26" s="17">
        <v>3008765</v>
      </c>
      <c r="L26" s="17">
        <v>1802664</v>
      </c>
      <c r="M26" s="17">
        <v>828142</v>
      </c>
      <c r="N26" s="17">
        <v>-824467</v>
      </c>
      <c r="O26" s="17">
        <v>1107708</v>
      </c>
      <c r="P26" s="17">
        <v>1747855</v>
      </c>
      <c r="Q26" s="131">
        <f t="shared" si="0"/>
        <v>0.90921518357548015</v>
      </c>
      <c r="R26" s="131">
        <f t="shared" si="0"/>
        <v>0.5241205851132561</v>
      </c>
      <c r="S26" s="131">
        <f t="shared" si="0"/>
        <v>0.21190943134652612</v>
      </c>
      <c r="T26" s="131">
        <f t="shared" si="0"/>
        <v>-0.20538680488214289</v>
      </c>
      <c r="U26" s="131">
        <f t="shared" si="0"/>
        <v>0.29155551583846467</v>
      </c>
      <c r="V26" s="131">
        <f t="shared" si="0"/>
        <v>0.447635732822593</v>
      </c>
      <c r="W26" s="131">
        <f t="shared" si="1"/>
        <v>0.82611376878704457</v>
      </c>
      <c r="X26" s="131">
        <f t="shared" si="1"/>
        <v>0.49495575456930962</v>
      </c>
      <c r="Y26" s="131">
        <f t="shared" si="1"/>
        <v>0.22738216800276545</v>
      </c>
      <c r="Z26" s="131">
        <f t="shared" si="1"/>
        <v>-0.22637312671828749</v>
      </c>
      <c r="AA26" s="131">
        <f t="shared" si="1"/>
        <v>0.30414234099225412</v>
      </c>
      <c r="AB26" s="131">
        <f t="shared" si="1"/>
        <v>0.47990689912415219</v>
      </c>
    </row>
    <row r="27" spans="1:28">
      <c r="A27" s="14" t="s">
        <v>332</v>
      </c>
      <c r="B27" s="16">
        <v>3115</v>
      </c>
      <c r="C27" s="16">
        <v>3617137</v>
      </c>
      <c r="D27" s="16">
        <v>2771954</v>
      </c>
      <c r="E27" s="16">
        <v>2298689</v>
      </c>
      <c r="F27" s="16">
        <v>375230</v>
      </c>
      <c r="G27" s="16">
        <v>-480056</v>
      </c>
      <c r="H27" s="16">
        <v>2688209</v>
      </c>
      <c r="I27" s="16">
        <v>4695287</v>
      </c>
      <c r="J27" s="16">
        <v>4835778</v>
      </c>
      <c r="K27" s="16">
        <v>2760271</v>
      </c>
      <c r="L27" s="16">
        <v>2707685</v>
      </c>
      <c r="M27" s="16">
        <v>674830</v>
      </c>
      <c r="N27" s="16">
        <v>-626136</v>
      </c>
      <c r="O27" s="16">
        <v>4943982</v>
      </c>
      <c r="P27" s="16">
        <v>7025940</v>
      </c>
      <c r="Q27" s="130">
        <f t="shared" si="0"/>
        <v>0.76633923459354736</v>
      </c>
      <c r="R27" s="130">
        <f t="shared" si="0"/>
        <v>0.63549956775206473</v>
      </c>
      <c r="S27" s="130">
        <f t="shared" si="0"/>
        <v>0.10373673985807007</v>
      </c>
      <c r="T27" s="130">
        <f t="shared" si="0"/>
        <v>-0.13271711853877804</v>
      </c>
      <c r="U27" s="130">
        <f t="shared" si="0"/>
        <v>0.74318694591883028</v>
      </c>
      <c r="V27" s="130">
        <f t="shared" si="0"/>
        <v>1.2980672283079131</v>
      </c>
      <c r="W27" s="130">
        <f t="shared" si="1"/>
        <v>0.57080184408796264</v>
      </c>
      <c r="X27" s="130">
        <f t="shared" si="1"/>
        <v>0.55992748219624644</v>
      </c>
      <c r="Y27" s="130">
        <f t="shared" si="1"/>
        <v>0.13954941686735825</v>
      </c>
      <c r="Z27" s="130">
        <f t="shared" si="1"/>
        <v>-0.12947988927531412</v>
      </c>
      <c r="AA27" s="130">
        <f t="shared" si="1"/>
        <v>1.0223757169994157</v>
      </c>
      <c r="AB27" s="130">
        <f t="shared" si="1"/>
        <v>1.452907887831079</v>
      </c>
    </row>
    <row r="28" spans="1:28">
      <c r="A28" t="s">
        <v>333</v>
      </c>
      <c r="B28" s="17">
        <v>2699</v>
      </c>
      <c r="C28" s="17">
        <v>2913265</v>
      </c>
      <c r="D28" s="17">
        <v>2278423</v>
      </c>
      <c r="E28" s="17">
        <v>1633999</v>
      </c>
      <c r="F28" s="17">
        <v>195210</v>
      </c>
      <c r="G28" s="17">
        <v>-252643</v>
      </c>
      <c r="H28" s="17">
        <v>3269134</v>
      </c>
      <c r="I28" s="17">
        <v>3872571</v>
      </c>
      <c r="J28" s="17">
        <v>3013714</v>
      </c>
      <c r="K28" s="17">
        <v>2274410</v>
      </c>
      <c r="L28" s="17">
        <v>1636302</v>
      </c>
      <c r="M28" s="17">
        <v>239333</v>
      </c>
      <c r="N28" s="17">
        <v>-438120</v>
      </c>
      <c r="O28" s="17">
        <v>3340143</v>
      </c>
      <c r="P28" s="17">
        <v>3943580</v>
      </c>
      <c r="Q28" s="131">
        <f t="shared" si="0"/>
        <v>0.7820857354205677</v>
      </c>
      <c r="R28" s="131">
        <f t="shared" si="0"/>
        <v>0.56088237767590654</v>
      </c>
      <c r="S28" s="131">
        <f t="shared" si="0"/>
        <v>6.7007292505144575E-2</v>
      </c>
      <c r="T28" s="131">
        <f t="shared" si="0"/>
        <v>-8.6721599305246866E-2</v>
      </c>
      <c r="U28" s="131">
        <f t="shared" si="0"/>
        <v>1.1221546958481292</v>
      </c>
      <c r="V28" s="131">
        <f t="shared" si="0"/>
        <v>1.3292889592948118</v>
      </c>
      <c r="W28" s="131">
        <f t="shared" si="1"/>
        <v>0.75468674200670671</v>
      </c>
      <c r="X28" s="131">
        <f t="shared" si="1"/>
        <v>0.54295198549032853</v>
      </c>
      <c r="Y28" s="131">
        <f t="shared" si="1"/>
        <v>7.9414635894447846E-2</v>
      </c>
      <c r="Z28" s="131">
        <f t="shared" si="1"/>
        <v>-0.14537544040343575</v>
      </c>
      <c r="AA28" s="131">
        <f t="shared" si="1"/>
        <v>1.1083145248686503</v>
      </c>
      <c r="AB28" s="131">
        <f t="shared" si="1"/>
        <v>1.3085448718756989</v>
      </c>
    </row>
    <row r="29" spans="1:28">
      <c r="A29" s="14" t="s">
        <v>334</v>
      </c>
      <c r="B29" s="16">
        <v>2434</v>
      </c>
      <c r="C29" s="16">
        <v>2657513</v>
      </c>
      <c r="D29" s="16">
        <v>2382246</v>
      </c>
      <c r="E29" s="16">
        <v>1301483</v>
      </c>
      <c r="F29" s="16">
        <v>567410</v>
      </c>
      <c r="G29" s="16">
        <v>-410138</v>
      </c>
      <c r="H29" s="16">
        <v>658757</v>
      </c>
      <c r="I29" s="16">
        <v>1077189</v>
      </c>
      <c r="J29" s="16">
        <v>2916675</v>
      </c>
      <c r="K29" s="16">
        <v>2375866</v>
      </c>
      <c r="L29" s="16">
        <v>1351139</v>
      </c>
      <c r="M29" s="16">
        <v>716754</v>
      </c>
      <c r="N29" s="16">
        <v>-629525</v>
      </c>
      <c r="O29" s="16">
        <v>964674</v>
      </c>
      <c r="P29" s="16">
        <v>1452740</v>
      </c>
      <c r="Q29" s="130">
        <f t="shared" si="0"/>
        <v>0.89641932137302804</v>
      </c>
      <c r="R29" s="130">
        <f t="shared" si="0"/>
        <v>0.48973720918768787</v>
      </c>
      <c r="S29" s="130">
        <f t="shared" si="0"/>
        <v>0.21351165544627626</v>
      </c>
      <c r="T29" s="130">
        <f t="shared" si="0"/>
        <v>-0.15433151220708985</v>
      </c>
      <c r="U29" s="130">
        <f t="shared" si="0"/>
        <v>0.24788477046020094</v>
      </c>
      <c r="V29" s="130">
        <f t="shared" si="0"/>
        <v>0.40533724576323804</v>
      </c>
      <c r="W29" s="130">
        <f t="shared" si="1"/>
        <v>0.81458030119913938</v>
      </c>
      <c r="X29" s="130">
        <f t="shared" si="1"/>
        <v>0.46324633358190404</v>
      </c>
      <c r="Y29" s="130">
        <f t="shared" si="1"/>
        <v>0.24574352644706729</v>
      </c>
      <c r="Z29" s="130">
        <f t="shared" si="1"/>
        <v>-0.21583652618135377</v>
      </c>
      <c r="AA29" s="130">
        <f t="shared" si="1"/>
        <v>0.33074442644449586</v>
      </c>
      <c r="AB29" s="130">
        <f t="shared" si="1"/>
        <v>0.49808086262610679</v>
      </c>
    </row>
    <row r="30" spans="1:28">
      <c r="A30" t="s">
        <v>335</v>
      </c>
      <c r="B30" s="17">
        <v>2276</v>
      </c>
      <c r="C30" s="17">
        <v>2371525</v>
      </c>
      <c r="D30" s="17">
        <v>2114301</v>
      </c>
      <c r="E30" s="17">
        <v>1182802</v>
      </c>
      <c r="F30" s="17">
        <v>340728</v>
      </c>
      <c r="G30" s="17">
        <v>-88758</v>
      </c>
      <c r="H30" s="17">
        <v>1442994</v>
      </c>
      <c r="I30" s="17">
        <v>1889043</v>
      </c>
      <c r="J30" s="17">
        <v>2720102</v>
      </c>
      <c r="K30" s="17">
        <v>2108791</v>
      </c>
      <c r="L30" s="17">
        <v>1253878</v>
      </c>
      <c r="M30" s="17">
        <v>530251</v>
      </c>
      <c r="N30" s="17">
        <v>-245339</v>
      </c>
      <c r="O30" s="17">
        <v>1786787</v>
      </c>
      <c r="P30" s="17">
        <v>2253420</v>
      </c>
      <c r="Q30" s="131">
        <f t="shared" si="0"/>
        <v>0.8915364586078578</v>
      </c>
      <c r="R30" s="131">
        <f t="shared" si="0"/>
        <v>0.49875164714687809</v>
      </c>
      <c r="S30" s="131">
        <f t="shared" si="0"/>
        <v>0.14367463973603484</v>
      </c>
      <c r="T30" s="131">
        <f t="shared" si="0"/>
        <v>-3.7426550426413387E-2</v>
      </c>
      <c r="U30" s="131">
        <f t="shared" si="0"/>
        <v>0.60846670391414803</v>
      </c>
      <c r="V30" s="131">
        <f t="shared" si="0"/>
        <v>0.79655200767438672</v>
      </c>
      <c r="W30" s="131">
        <f t="shared" si="1"/>
        <v>0.77526173650841035</v>
      </c>
      <c r="X30" s="131">
        <f t="shared" si="1"/>
        <v>0.46096727255080877</v>
      </c>
      <c r="Y30" s="131">
        <f t="shared" si="1"/>
        <v>0.19493791041659467</v>
      </c>
      <c r="Z30" s="131">
        <f t="shared" si="1"/>
        <v>-9.0194779460476118E-2</v>
      </c>
      <c r="AA30" s="131">
        <f t="shared" si="1"/>
        <v>0.65688235220590996</v>
      </c>
      <c r="AB30" s="131">
        <f t="shared" si="1"/>
        <v>0.82843216908777684</v>
      </c>
    </row>
    <row r="31" spans="1:28">
      <c r="A31" s="14" t="s">
        <v>336</v>
      </c>
      <c r="B31" s="16">
        <v>2006</v>
      </c>
      <c r="C31" s="16">
        <v>2449828</v>
      </c>
      <c r="D31" s="16">
        <v>1909685</v>
      </c>
      <c r="E31" s="16">
        <v>1367275</v>
      </c>
      <c r="F31" s="16">
        <v>510197</v>
      </c>
      <c r="G31" s="16">
        <v>-241164</v>
      </c>
      <c r="H31" s="16">
        <v>623138</v>
      </c>
      <c r="I31" s="16">
        <v>1824532</v>
      </c>
      <c r="J31" s="16">
        <v>3114415</v>
      </c>
      <c r="K31" s="16">
        <v>1901096</v>
      </c>
      <c r="L31" s="16">
        <v>1688775</v>
      </c>
      <c r="M31" s="16">
        <v>670586</v>
      </c>
      <c r="N31" s="16">
        <v>-317456</v>
      </c>
      <c r="O31" s="16">
        <v>838304</v>
      </c>
      <c r="P31" s="16">
        <v>2084962</v>
      </c>
      <c r="Q31" s="130">
        <f t="shared" si="0"/>
        <v>0.77951799065077221</v>
      </c>
      <c r="R31" s="130">
        <f t="shared" si="0"/>
        <v>0.55811061021426811</v>
      </c>
      <c r="S31" s="130">
        <f t="shared" si="0"/>
        <v>0.20825829405166404</v>
      </c>
      <c r="T31" s="130">
        <f t="shared" si="0"/>
        <v>-9.8441196688094021E-2</v>
      </c>
      <c r="U31" s="130">
        <f t="shared" si="0"/>
        <v>0.25435989791936414</v>
      </c>
      <c r="V31" s="130">
        <f t="shared" si="0"/>
        <v>0.74475922391286242</v>
      </c>
      <c r="W31" s="130">
        <f t="shared" si="1"/>
        <v>0.61041832896386639</v>
      </c>
      <c r="X31" s="130">
        <f t="shared" si="1"/>
        <v>0.54224469121809393</v>
      </c>
      <c r="Y31" s="130">
        <f t="shared" si="1"/>
        <v>0.21531684120452799</v>
      </c>
      <c r="Z31" s="130">
        <f t="shared" si="1"/>
        <v>-0.10193118129729019</v>
      </c>
      <c r="AA31" s="130">
        <f t="shared" si="1"/>
        <v>0.2691690092681932</v>
      </c>
      <c r="AB31" s="130">
        <f t="shared" si="1"/>
        <v>0.66945541939658004</v>
      </c>
    </row>
    <row r="32" spans="1:28">
      <c r="A32" t="s">
        <v>337</v>
      </c>
      <c r="B32" s="17">
        <v>1961</v>
      </c>
      <c r="C32" s="17">
        <v>1940016</v>
      </c>
      <c r="D32" s="17">
        <v>1661435</v>
      </c>
      <c r="E32" s="17">
        <v>969511</v>
      </c>
      <c r="F32" s="17">
        <v>233637</v>
      </c>
      <c r="G32" s="17">
        <v>-100268</v>
      </c>
      <c r="H32" s="17">
        <v>675040</v>
      </c>
      <c r="I32" s="17">
        <v>822540</v>
      </c>
      <c r="J32" s="17">
        <v>2064568</v>
      </c>
      <c r="K32" s="17">
        <v>1656827</v>
      </c>
      <c r="L32" s="17">
        <v>969511</v>
      </c>
      <c r="M32" s="17">
        <v>291298</v>
      </c>
      <c r="N32" s="17">
        <v>-112135</v>
      </c>
      <c r="O32" s="17">
        <v>846090</v>
      </c>
      <c r="P32" s="17">
        <v>993590</v>
      </c>
      <c r="Q32" s="131">
        <f t="shared" si="0"/>
        <v>0.8564027306991282</v>
      </c>
      <c r="R32" s="131">
        <f t="shared" si="0"/>
        <v>0.49974381654584293</v>
      </c>
      <c r="S32" s="131">
        <f t="shared" si="0"/>
        <v>0.12043045005814385</v>
      </c>
      <c r="T32" s="131">
        <f t="shared" si="0"/>
        <v>-5.1684109821774668E-2</v>
      </c>
      <c r="U32" s="131">
        <f t="shared" si="0"/>
        <v>0.34795589314727299</v>
      </c>
      <c r="V32" s="131">
        <f t="shared" si="0"/>
        <v>0.42398619392829751</v>
      </c>
      <c r="W32" s="131">
        <f t="shared" si="1"/>
        <v>0.80250541517644369</v>
      </c>
      <c r="X32" s="131">
        <f t="shared" si="1"/>
        <v>0.46959509204831229</v>
      </c>
      <c r="Y32" s="131">
        <f t="shared" si="1"/>
        <v>0.14109392376516541</v>
      </c>
      <c r="Z32" s="131">
        <f t="shared" si="1"/>
        <v>-5.4314025985097124E-2</v>
      </c>
      <c r="AA32" s="131">
        <f t="shared" si="1"/>
        <v>0.40981454715950261</v>
      </c>
      <c r="AB32" s="131">
        <f t="shared" si="1"/>
        <v>0.48125806464112592</v>
      </c>
    </row>
    <row r="33" spans="1:28">
      <c r="A33" s="14" t="s">
        <v>338</v>
      </c>
      <c r="B33" s="16">
        <v>1903</v>
      </c>
      <c r="C33" s="16">
        <v>2184806</v>
      </c>
      <c r="D33" s="16">
        <v>1870911</v>
      </c>
      <c r="E33" s="16">
        <v>1270414</v>
      </c>
      <c r="F33" s="16">
        <v>318124</v>
      </c>
      <c r="G33" s="16">
        <v>-375562</v>
      </c>
      <c r="H33" s="16">
        <v>1028701</v>
      </c>
      <c r="I33" s="16">
        <v>1549928</v>
      </c>
      <c r="J33" s="16">
        <v>2539208</v>
      </c>
      <c r="K33" s="16">
        <v>1865247</v>
      </c>
      <c r="L33" s="16">
        <v>1352566</v>
      </c>
      <c r="M33" s="16">
        <v>400252</v>
      </c>
      <c r="N33" s="16">
        <v>-448889</v>
      </c>
      <c r="O33" s="16">
        <v>1191358</v>
      </c>
      <c r="P33" s="16">
        <v>1788488</v>
      </c>
      <c r="Q33" s="130">
        <f t="shared" si="0"/>
        <v>0.856328204884095</v>
      </c>
      <c r="R33" s="130">
        <f t="shared" si="0"/>
        <v>0.58147679931307406</v>
      </c>
      <c r="S33" s="130">
        <f t="shared" si="0"/>
        <v>0.14560743608356988</v>
      </c>
      <c r="T33" s="130">
        <f t="shared" si="0"/>
        <v>-0.17189718446397528</v>
      </c>
      <c r="U33" s="130">
        <f t="shared" si="0"/>
        <v>0.47084317783821539</v>
      </c>
      <c r="V33" s="130">
        <f t="shared" si="0"/>
        <v>0.70941218579590137</v>
      </c>
      <c r="W33" s="130">
        <f t="shared" si="1"/>
        <v>0.7345782621982917</v>
      </c>
      <c r="X33" s="130">
        <f t="shared" si="1"/>
        <v>0.53267239233650809</v>
      </c>
      <c r="Y33" s="130">
        <f t="shared" si="1"/>
        <v>0.15762867791846907</v>
      </c>
      <c r="Z33" s="130">
        <f t="shared" si="1"/>
        <v>-0.1767830756676885</v>
      </c>
      <c r="AA33" s="130">
        <f t="shared" si="1"/>
        <v>0.46918487969477096</v>
      </c>
      <c r="AB33" s="130">
        <f t="shared" si="1"/>
        <v>0.70434875756535109</v>
      </c>
    </row>
    <row r="34" spans="1:28">
      <c r="A34" t="s">
        <v>339</v>
      </c>
      <c r="B34" s="17">
        <v>1682</v>
      </c>
      <c r="C34" s="17">
        <v>1854665</v>
      </c>
      <c r="D34" s="17">
        <v>1551261</v>
      </c>
      <c r="E34" s="17">
        <v>889551</v>
      </c>
      <c r="F34" s="17">
        <v>251555</v>
      </c>
      <c r="G34" s="17">
        <v>-243293</v>
      </c>
      <c r="H34" s="17">
        <v>1203078</v>
      </c>
      <c r="I34" s="17">
        <v>1239056</v>
      </c>
      <c r="J34" s="17">
        <v>2011181</v>
      </c>
      <c r="K34" s="17">
        <v>1543766</v>
      </c>
      <c r="L34" s="17">
        <v>899038</v>
      </c>
      <c r="M34" s="17">
        <v>317086</v>
      </c>
      <c r="N34" s="17">
        <v>-476617</v>
      </c>
      <c r="O34" s="17">
        <v>1732998</v>
      </c>
      <c r="P34" s="17">
        <v>1768976</v>
      </c>
      <c r="Q34" s="131">
        <f t="shared" si="0"/>
        <v>0.8364103490387752</v>
      </c>
      <c r="R34" s="131">
        <f t="shared" si="0"/>
        <v>0.47962893568380272</v>
      </c>
      <c r="S34" s="131">
        <f t="shared" si="0"/>
        <v>0.1356336589087517</v>
      </c>
      <c r="T34" s="131">
        <f t="shared" si="0"/>
        <v>-0.13117894606303565</v>
      </c>
      <c r="U34" s="131">
        <f t="shared" si="0"/>
        <v>0.6486767152019367</v>
      </c>
      <c r="V34" s="131">
        <f t="shared" si="0"/>
        <v>0.66807536671043022</v>
      </c>
      <c r="W34" s="131">
        <f t="shared" si="1"/>
        <v>0.76759177816417323</v>
      </c>
      <c r="X34" s="131">
        <f t="shared" si="1"/>
        <v>0.44701993505308574</v>
      </c>
      <c r="Y34" s="131">
        <f t="shared" si="1"/>
        <v>0.15766159286508774</v>
      </c>
      <c r="Z34" s="131">
        <f t="shared" si="1"/>
        <v>-0.23698364294412089</v>
      </c>
      <c r="AA34" s="131">
        <f t="shared" si="1"/>
        <v>0.86168176807557351</v>
      </c>
      <c r="AB34" s="131">
        <f t="shared" si="1"/>
        <v>0.87957075966807563</v>
      </c>
    </row>
    <row r="35" spans="1:28">
      <c r="A35" s="14" t="s">
        <v>340</v>
      </c>
      <c r="B35" s="16">
        <v>1674</v>
      </c>
      <c r="C35" s="16">
        <v>2107350</v>
      </c>
      <c r="D35" s="16">
        <v>1857734</v>
      </c>
      <c r="E35" s="16">
        <v>1092769</v>
      </c>
      <c r="F35" s="16">
        <v>352017</v>
      </c>
      <c r="G35" s="16">
        <v>-327589</v>
      </c>
      <c r="H35" s="16">
        <v>1032012</v>
      </c>
      <c r="I35" s="16">
        <v>1473162</v>
      </c>
      <c r="J35" s="16">
        <v>2652444</v>
      </c>
      <c r="K35" s="16">
        <v>1857734</v>
      </c>
      <c r="L35" s="16">
        <v>1326917</v>
      </c>
      <c r="M35" s="16">
        <v>524564</v>
      </c>
      <c r="N35" s="16">
        <v>-401979</v>
      </c>
      <c r="O35" s="16">
        <v>1344174</v>
      </c>
      <c r="P35" s="16">
        <v>1796250</v>
      </c>
      <c r="Q35" s="130">
        <f t="shared" si="0"/>
        <v>0.88154981374712316</v>
      </c>
      <c r="R35" s="130">
        <f t="shared" si="0"/>
        <v>0.51855126106247185</v>
      </c>
      <c r="S35" s="130">
        <f t="shared" si="0"/>
        <v>0.16704249412769592</v>
      </c>
      <c r="T35" s="130">
        <f t="shared" si="0"/>
        <v>-0.15545068450898047</v>
      </c>
      <c r="U35" s="130">
        <f t="shared" si="0"/>
        <v>0.48972026478752934</v>
      </c>
      <c r="V35" s="130">
        <f t="shared" si="0"/>
        <v>0.69905900775855934</v>
      </c>
      <c r="W35" s="130">
        <f t="shared" si="1"/>
        <v>0.70038575743729181</v>
      </c>
      <c r="X35" s="130">
        <f t="shared" si="1"/>
        <v>0.5002620224969877</v>
      </c>
      <c r="Y35" s="130">
        <f t="shared" si="1"/>
        <v>0.19776628648898903</v>
      </c>
      <c r="Z35" s="130">
        <f t="shared" si="1"/>
        <v>-0.15155041916059303</v>
      </c>
      <c r="AA35" s="130">
        <f t="shared" si="1"/>
        <v>0.50676809764880992</v>
      </c>
      <c r="AB35" s="130">
        <f t="shared" si="1"/>
        <v>0.67720562620737701</v>
      </c>
    </row>
    <row r="36" spans="1:28">
      <c r="A36" t="s">
        <v>341</v>
      </c>
      <c r="B36" s="17">
        <v>1308</v>
      </c>
      <c r="C36" s="17">
        <v>1219798</v>
      </c>
      <c r="D36" s="17">
        <v>1130093</v>
      </c>
      <c r="E36" s="17">
        <v>752085</v>
      </c>
      <c r="F36" s="17">
        <v>37580</v>
      </c>
      <c r="G36" s="17">
        <v>-213724</v>
      </c>
      <c r="H36" s="17">
        <v>983107</v>
      </c>
      <c r="I36" s="17">
        <v>1171003</v>
      </c>
      <c r="J36" s="17">
        <v>1276334</v>
      </c>
      <c r="K36" s="17">
        <v>1130092</v>
      </c>
      <c r="L36" s="17">
        <v>752085</v>
      </c>
      <c r="M36" s="17">
        <v>53930</v>
      </c>
      <c r="N36" s="17">
        <v>-259236</v>
      </c>
      <c r="O36" s="17">
        <v>918941</v>
      </c>
      <c r="P36" s="17">
        <v>1106837</v>
      </c>
      <c r="Q36" s="131">
        <f t="shared" si="0"/>
        <v>0.92645913503711275</v>
      </c>
      <c r="R36" s="131">
        <f t="shared" si="0"/>
        <v>0.61656520177931096</v>
      </c>
      <c r="S36" s="131">
        <f t="shared" si="0"/>
        <v>3.0808379748122231E-2</v>
      </c>
      <c r="T36" s="131">
        <f t="shared" si="0"/>
        <v>-0.17521261717103981</v>
      </c>
      <c r="U36" s="131">
        <f t="shared" si="0"/>
        <v>0.80595885548262913</v>
      </c>
      <c r="V36" s="131">
        <f t="shared" si="0"/>
        <v>0.95999747499176091</v>
      </c>
      <c r="W36" s="131">
        <f t="shared" si="1"/>
        <v>0.8854202740035132</v>
      </c>
      <c r="X36" s="131">
        <f t="shared" si="1"/>
        <v>0.58925406672548097</v>
      </c>
      <c r="Y36" s="131">
        <f t="shared" si="1"/>
        <v>4.2253830110300282E-2</v>
      </c>
      <c r="Z36" s="131">
        <f t="shared" si="1"/>
        <v>-0.20310984428840725</v>
      </c>
      <c r="AA36" s="131">
        <f t="shared" si="1"/>
        <v>0.71998473753735304</v>
      </c>
      <c r="AB36" s="131">
        <f t="shared" si="1"/>
        <v>0.86720012159826498</v>
      </c>
    </row>
    <row r="37" spans="1:28">
      <c r="A37" s="14" t="s">
        <v>342</v>
      </c>
      <c r="B37" s="16">
        <v>1211</v>
      </c>
      <c r="C37" s="16">
        <v>1521542</v>
      </c>
      <c r="D37" s="16">
        <v>1234551</v>
      </c>
      <c r="E37" s="16">
        <v>777561</v>
      </c>
      <c r="F37" s="16">
        <v>135011</v>
      </c>
      <c r="G37" s="16">
        <v>-292256</v>
      </c>
      <c r="H37" s="16">
        <v>274394</v>
      </c>
      <c r="I37" s="16">
        <v>450786</v>
      </c>
      <c r="J37" s="16">
        <v>1683671</v>
      </c>
      <c r="K37" s="16">
        <v>1224270</v>
      </c>
      <c r="L37" s="16">
        <v>799819</v>
      </c>
      <c r="M37" s="16">
        <v>189507</v>
      </c>
      <c r="N37" s="16">
        <v>-346941</v>
      </c>
      <c r="O37" s="16">
        <v>721450</v>
      </c>
      <c r="P37" s="16">
        <v>897842</v>
      </c>
      <c r="Q37" s="130">
        <f t="shared" si="0"/>
        <v>0.8113814801037369</v>
      </c>
      <c r="R37" s="130">
        <f t="shared" si="0"/>
        <v>0.5110348580584696</v>
      </c>
      <c r="S37" s="130">
        <f t="shared" si="0"/>
        <v>8.8733009013224742E-2</v>
      </c>
      <c r="T37" s="130">
        <f t="shared" si="0"/>
        <v>-0.19207882529696846</v>
      </c>
      <c r="U37" s="130">
        <f t="shared" si="0"/>
        <v>0.1803394188264274</v>
      </c>
      <c r="V37" s="130">
        <f t="shared" si="0"/>
        <v>0.29626917955600307</v>
      </c>
      <c r="W37" s="130">
        <f t="shared" si="1"/>
        <v>0.72714324829494603</v>
      </c>
      <c r="X37" s="130">
        <f t="shared" si="1"/>
        <v>0.47504470885345179</v>
      </c>
      <c r="Y37" s="130">
        <f t="shared" si="1"/>
        <v>0.11255583780916818</v>
      </c>
      <c r="Z37" s="130">
        <f t="shared" si="1"/>
        <v>-0.20606222949733052</v>
      </c>
      <c r="AA37" s="130">
        <f t="shared" si="1"/>
        <v>0.42849820422160861</v>
      </c>
      <c r="AB37" s="130">
        <f t="shared" si="1"/>
        <v>0.53326451545462261</v>
      </c>
    </row>
    <row r="38" spans="1:28">
      <c r="A38" t="s">
        <v>343</v>
      </c>
      <c r="B38" s="17">
        <v>1209</v>
      </c>
      <c r="C38" s="17">
        <v>1343382</v>
      </c>
      <c r="D38" s="17">
        <v>1068031</v>
      </c>
      <c r="E38" s="17">
        <v>828105</v>
      </c>
      <c r="F38" s="17">
        <v>141753</v>
      </c>
      <c r="G38" s="17">
        <v>-103268</v>
      </c>
      <c r="H38" s="17">
        <v>1741870</v>
      </c>
      <c r="I38" s="17">
        <v>1986515</v>
      </c>
      <c r="J38" s="17">
        <v>1720812</v>
      </c>
      <c r="K38" s="17">
        <v>1063329</v>
      </c>
      <c r="L38" s="17">
        <v>1050630</v>
      </c>
      <c r="M38" s="17">
        <v>195256</v>
      </c>
      <c r="N38" s="17">
        <v>-109485</v>
      </c>
      <c r="O38" s="17">
        <v>1997774</v>
      </c>
      <c r="P38" s="17">
        <v>2311500</v>
      </c>
      <c r="Q38" s="131">
        <f t="shared" si="0"/>
        <v>0.79503149513690075</v>
      </c>
      <c r="R38" s="131">
        <f t="shared" si="0"/>
        <v>0.61643300267533729</v>
      </c>
      <c r="S38" s="131">
        <f t="shared" si="0"/>
        <v>0.1055195022711336</v>
      </c>
      <c r="T38" s="131">
        <f t="shared" si="0"/>
        <v>-7.6871656758837031E-2</v>
      </c>
      <c r="U38" s="131">
        <f t="shared" si="0"/>
        <v>1.2966304446538661</v>
      </c>
      <c r="V38" s="131">
        <f t="shared" si="0"/>
        <v>1.4787417130793772</v>
      </c>
      <c r="W38" s="131">
        <f t="shared" si="1"/>
        <v>0.61792281783251157</v>
      </c>
      <c r="X38" s="131">
        <f t="shared" si="1"/>
        <v>0.61054316218157478</v>
      </c>
      <c r="Y38" s="131">
        <f t="shared" si="1"/>
        <v>0.11346736308207986</v>
      </c>
      <c r="Z38" s="131">
        <f t="shared" si="1"/>
        <v>-6.3624033305207078E-2</v>
      </c>
      <c r="AA38" s="131">
        <f t="shared" si="1"/>
        <v>1.1609484359709255</v>
      </c>
      <c r="AB38" s="131">
        <f t="shared" si="1"/>
        <v>1.3432612045941101</v>
      </c>
    </row>
    <row r="39" spans="1:28">
      <c r="A39" s="14" t="s">
        <v>344</v>
      </c>
      <c r="B39" s="16">
        <v>1163</v>
      </c>
      <c r="C39" s="16">
        <v>1348435</v>
      </c>
      <c r="D39" s="16">
        <v>1168243</v>
      </c>
      <c r="E39" s="16">
        <v>628644</v>
      </c>
      <c r="F39" s="16">
        <v>80691</v>
      </c>
      <c r="G39" s="16">
        <v>-616991</v>
      </c>
      <c r="H39" s="16">
        <v>1207141</v>
      </c>
      <c r="I39" s="16">
        <v>1207141</v>
      </c>
      <c r="J39" s="16">
        <v>1530003</v>
      </c>
      <c r="K39" s="16">
        <v>1163785</v>
      </c>
      <c r="L39" s="16">
        <v>646176</v>
      </c>
      <c r="M39" s="16">
        <v>130057</v>
      </c>
      <c r="N39" s="16">
        <v>-609676</v>
      </c>
      <c r="O39" s="16">
        <v>1193565</v>
      </c>
      <c r="P39" s="16">
        <v>1193565</v>
      </c>
      <c r="Q39" s="130">
        <f t="shared" si="0"/>
        <v>0.86636953208719736</v>
      </c>
      <c r="R39" s="130">
        <f t="shared" si="0"/>
        <v>0.46620267198641385</v>
      </c>
      <c r="S39" s="130">
        <f t="shared" si="0"/>
        <v>5.9840481743650975E-2</v>
      </c>
      <c r="T39" s="130">
        <f t="shared" si="0"/>
        <v>-0.45756080196672438</v>
      </c>
      <c r="U39" s="130">
        <f t="shared" si="0"/>
        <v>0.89521630631064897</v>
      </c>
      <c r="V39" s="130">
        <f t="shared" si="0"/>
        <v>0.89521630631064897</v>
      </c>
      <c r="W39" s="130">
        <f t="shared" si="1"/>
        <v>0.76064229939418415</v>
      </c>
      <c r="X39" s="130">
        <f t="shared" si="1"/>
        <v>0.42233642679132</v>
      </c>
      <c r="Y39" s="130">
        <f t="shared" si="1"/>
        <v>8.5004408488087935E-2</v>
      </c>
      <c r="Z39" s="130">
        <f t="shared" si="1"/>
        <v>-0.39848026441778217</v>
      </c>
      <c r="AA39" s="130">
        <f t="shared" si="1"/>
        <v>0.7801063135170323</v>
      </c>
      <c r="AB39" s="130">
        <f t="shared" si="1"/>
        <v>0.7801063135170323</v>
      </c>
    </row>
    <row r="40" spans="1:28">
      <c r="A40" t="s">
        <v>345</v>
      </c>
      <c r="B40" s="17">
        <v>1077</v>
      </c>
      <c r="C40" s="17">
        <v>1124702</v>
      </c>
      <c r="D40" s="17">
        <v>972729</v>
      </c>
      <c r="E40" s="17">
        <v>551310</v>
      </c>
      <c r="F40" s="17">
        <v>124206</v>
      </c>
      <c r="G40" s="17">
        <v>-45767</v>
      </c>
      <c r="H40" s="17">
        <v>178887</v>
      </c>
      <c r="I40" s="17">
        <v>178887</v>
      </c>
      <c r="J40" s="17">
        <v>1135970</v>
      </c>
      <c r="K40" s="17">
        <v>971048</v>
      </c>
      <c r="L40" s="17">
        <v>551310</v>
      </c>
      <c r="M40" s="17">
        <v>131040</v>
      </c>
      <c r="N40" s="17">
        <v>-50866</v>
      </c>
      <c r="O40" s="17">
        <v>255240</v>
      </c>
      <c r="P40" s="17">
        <v>255240</v>
      </c>
      <c r="Q40" s="131">
        <f t="shared" si="0"/>
        <v>0.86487709633307308</v>
      </c>
      <c r="R40" s="131">
        <f t="shared" si="0"/>
        <v>0.49018317741054962</v>
      </c>
      <c r="S40" s="131">
        <f t="shared" si="0"/>
        <v>0.11043458622817422</v>
      </c>
      <c r="T40" s="131">
        <f t="shared" si="0"/>
        <v>-4.0692556783930321E-2</v>
      </c>
      <c r="U40" s="131">
        <f t="shared" si="0"/>
        <v>0.15905279798559974</v>
      </c>
      <c r="V40" s="131">
        <f t="shared" si="0"/>
        <v>0.15905279798559974</v>
      </c>
      <c r="W40" s="131">
        <f t="shared" si="1"/>
        <v>0.85481834907611998</v>
      </c>
      <c r="X40" s="131">
        <f t="shared" si="1"/>
        <v>0.48532091516501313</v>
      </c>
      <c r="Y40" s="131">
        <f t="shared" si="1"/>
        <v>0.11535515902708698</v>
      </c>
      <c r="Z40" s="131">
        <f t="shared" si="1"/>
        <v>-4.4777590957507683E-2</v>
      </c>
      <c r="AA40" s="131">
        <f t="shared" si="1"/>
        <v>0.22468903228078208</v>
      </c>
      <c r="AB40" s="131">
        <f t="shared" si="1"/>
        <v>0.22468903228078208</v>
      </c>
    </row>
    <row r="41" spans="1:28">
      <c r="A41" s="14" t="s">
        <v>346</v>
      </c>
      <c r="B41" s="16">
        <v>1021</v>
      </c>
      <c r="C41" s="16">
        <v>1281872</v>
      </c>
      <c r="D41" s="16">
        <v>1037213</v>
      </c>
      <c r="E41" s="16">
        <v>765376</v>
      </c>
      <c r="F41" s="16">
        <v>13654</v>
      </c>
      <c r="G41" s="16">
        <v>-55868</v>
      </c>
      <c r="H41" s="16">
        <v>1336419</v>
      </c>
      <c r="I41" s="16">
        <v>1514239</v>
      </c>
      <c r="J41" s="16">
        <v>1546021</v>
      </c>
      <c r="K41" s="16">
        <v>1030487</v>
      </c>
      <c r="L41" s="16">
        <v>817114</v>
      </c>
      <c r="M41" s="16">
        <v>138002</v>
      </c>
      <c r="N41" s="16">
        <v>-96227</v>
      </c>
      <c r="O41" s="16">
        <v>1840559</v>
      </c>
      <c r="P41" s="16">
        <v>2018379</v>
      </c>
      <c r="Q41" s="130">
        <f t="shared" ref="Q41:V72" si="2">D41/$C41</f>
        <v>0.80913929003831897</v>
      </c>
      <c r="R41" s="130">
        <f t="shared" si="2"/>
        <v>0.59707677521624625</v>
      </c>
      <c r="S41" s="130">
        <f t="shared" si="2"/>
        <v>1.0651609521075427E-2</v>
      </c>
      <c r="T41" s="130">
        <f t="shared" si="2"/>
        <v>-4.358313466555163E-2</v>
      </c>
      <c r="U41" s="130">
        <f t="shared" si="2"/>
        <v>1.0425526105570604</v>
      </c>
      <c r="V41" s="130">
        <f t="shared" si="2"/>
        <v>1.1812716090218056</v>
      </c>
      <c r="W41" s="130">
        <f t="shared" ref="W41:AB72" si="3">K41/$J41</f>
        <v>0.66654139885551356</v>
      </c>
      <c r="X41" s="130">
        <f t="shared" si="3"/>
        <v>0.52852710280132031</v>
      </c>
      <c r="Y41" s="130">
        <f t="shared" si="3"/>
        <v>8.9262694361848902E-2</v>
      </c>
      <c r="Z41" s="130">
        <f t="shared" si="3"/>
        <v>-6.2241715992214855E-2</v>
      </c>
      <c r="AA41" s="130">
        <f t="shared" si="3"/>
        <v>1.1905135829332203</v>
      </c>
      <c r="AB41" s="130">
        <f t="shared" si="3"/>
        <v>1.3055314255110377</v>
      </c>
    </row>
    <row r="42" spans="1:28">
      <c r="A42" t="s">
        <v>347</v>
      </c>
      <c r="B42" s="17">
        <v>955</v>
      </c>
      <c r="C42" s="17">
        <v>1124327</v>
      </c>
      <c r="D42" s="17">
        <v>942039</v>
      </c>
      <c r="E42" s="17">
        <v>632327</v>
      </c>
      <c r="F42" s="17">
        <v>24671</v>
      </c>
      <c r="G42" s="17">
        <v>-196250</v>
      </c>
      <c r="H42" s="17">
        <v>1233377</v>
      </c>
      <c r="I42" s="17">
        <v>1356668</v>
      </c>
      <c r="J42" s="17">
        <v>1281638</v>
      </c>
      <c r="K42" s="17">
        <v>934202</v>
      </c>
      <c r="L42" s="17">
        <v>678787</v>
      </c>
      <c r="M42" s="17">
        <v>90411</v>
      </c>
      <c r="N42" s="17">
        <v>-237857</v>
      </c>
      <c r="O42" s="17">
        <v>1873379</v>
      </c>
      <c r="P42" s="17">
        <v>1996670</v>
      </c>
      <c r="Q42" s="131">
        <f t="shared" si="2"/>
        <v>0.83786923199389507</v>
      </c>
      <c r="R42" s="131">
        <f t="shared" si="2"/>
        <v>0.56240488754606088</v>
      </c>
      <c r="S42" s="131">
        <f t="shared" si="2"/>
        <v>2.1942904510876285E-2</v>
      </c>
      <c r="T42" s="131">
        <f t="shared" si="2"/>
        <v>-0.17454886345342591</v>
      </c>
      <c r="U42" s="131">
        <f t="shared" si="2"/>
        <v>1.0969913557176871</v>
      </c>
      <c r="V42" s="131">
        <f t="shared" si="2"/>
        <v>1.206648955330611</v>
      </c>
      <c r="W42" s="131">
        <f t="shared" si="3"/>
        <v>0.72891253224389418</v>
      </c>
      <c r="X42" s="131">
        <f t="shared" si="3"/>
        <v>0.52962458978276239</v>
      </c>
      <c r="Y42" s="131">
        <f t="shared" si="3"/>
        <v>7.0543320344746335E-2</v>
      </c>
      <c r="Z42" s="131">
        <f t="shared" si="3"/>
        <v>-0.1855882862399523</v>
      </c>
      <c r="AA42" s="131">
        <f t="shared" si="3"/>
        <v>1.4617068158091442</v>
      </c>
      <c r="AB42" s="131">
        <f t="shared" si="3"/>
        <v>1.5579048061933245</v>
      </c>
    </row>
    <row r="43" spans="1:28">
      <c r="A43" s="14" t="s">
        <v>348</v>
      </c>
      <c r="B43" s="16">
        <v>938</v>
      </c>
      <c r="C43" s="16">
        <v>1142499</v>
      </c>
      <c r="D43" s="16">
        <v>937169</v>
      </c>
      <c r="E43" s="16">
        <v>587701</v>
      </c>
      <c r="F43" s="16">
        <v>97572</v>
      </c>
      <c r="G43" s="16">
        <v>-64911</v>
      </c>
      <c r="H43" s="16">
        <v>907314</v>
      </c>
      <c r="I43" s="16">
        <v>1188662</v>
      </c>
      <c r="J43" s="16">
        <v>1232554</v>
      </c>
      <c r="K43" s="16">
        <v>926340</v>
      </c>
      <c r="L43" s="16">
        <v>606904</v>
      </c>
      <c r="M43" s="16">
        <v>121033</v>
      </c>
      <c r="N43" s="16">
        <v>-114548</v>
      </c>
      <c r="O43" s="16">
        <v>1167315</v>
      </c>
      <c r="P43" s="16">
        <v>1448663</v>
      </c>
      <c r="Q43" s="130">
        <f t="shared" si="2"/>
        <v>0.82027993022313372</v>
      </c>
      <c r="R43" s="130">
        <f t="shared" si="2"/>
        <v>0.51439957496680522</v>
      </c>
      <c r="S43" s="130">
        <f t="shared" si="2"/>
        <v>8.5402262934146989E-2</v>
      </c>
      <c r="T43" s="130">
        <f t="shared" si="2"/>
        <v>-5.6814929378493986E-2</v>
      </c>
      <c r="U43" s="130">
        <f t="shared" si="2"/>
        <v>0.79414861632264011</v>
      </c>
      <c r="V43" s="130">
        <f t="shared" si="2"/>
        <v>1.0404052870068157</v>
      </c>
      <c r="W43" s="130">
        <f t="shared" si="3"/>
        <v>0.75156139203637329</v>
      </c>
      <c r="X43" s="130">
        <f t="shared" si="3"/>
        <v>0.49239546502627879</v>
      </c>
      <c r="Y43" s="130">
        <f t="shared" si="3"/>
        <v>9.8196914699072005E-2</v>
      </c>
      <c r="Z43" s="130">
        <f t="shared" si="3"/>
        <v>-9.2935481934260086E-2</v>
      </c>
      <c r="AA43" s="130">
        <f t="shared" si="3"/>
        <v>0.94707006751834</v>
      </c>
      <c r="AB43" s="130">
        <f t="shared" si="3"/>
        <v>1.1753343058397441</v>
      </c>
    </row>
    <row r="44" spans="1:28">
      <c r="A44" t="s">
        <v>349</v>
      </c>
      <c r="B44" s="17">
        <v>876</v>
      </c>
      <c r="C44" s="17">
        <v>996177</v>
      </c>
      <c r="D44" s="17">
        <v>863707</v>
      </c>
      <c r="E44" s="17">
        <v>521269</v>
      </c>
      <c r="F44" s="17">
        <v>108514</v>
      </c>
      <c r="G44" s="17">
        <v>-70123</v>
      </c>
      <c r="H44" s="17">
        <v>1397844</v>
      </c>
      <c r="I44" s="17">
        <v>1480822</v>
      </c>
      <c r="J44" s="17">
        <v>1169885</v>
      </c>
      <c r="K44" s="17">
        <v>863707</v>
      </c>
      <c r="L44" s="17">
        <v>551289</v>
      </c>
      <c r="M44" s="17">
        <v>175481</v>
      </c>
      <c r="N44" s="17">
        <v>-204079</v>
      </c>
      <c r="O44" s="17">
        <v>1555804</v>
      </c>
      <c r="P44" s="17">
        <v>1705499</v>
      </c>
      <c r="Q44" s="131">
        <f t="shared" si="2"/>
        <v>0.86702162366727997</v>
      </c>
      <c r="R44" s="131">
        <f t="shared" si="2"/>
        <v>0.52326945914230105</v>
      </c>
      <c r="S44" s="131">
        <f t="shared" si="2"/>
        <v>0.10893044107623444</v>
      </c>
      <c r="T44" s="131">
        <f t="shared" si="2"/>
        <v>-7.0392109032832523E-2</v>
      </c>
      <c r="U44" s="131">
        <f t="shared" si="2"/>
        <v>1.4032084659653856</v>
      </c>
      <c r="V44" s="131">
        <f t="shared" si="2"/>
        <v>1.4865049082642945</v>
      </c>
      <c r="W44" s="131">
        <f t="shared" si="3"/>
        <v>0.73828367745547641</v>
      </c>
      <c r="X44" s="131">
        <f t="shared" si="3"/>
        <v>0.4712334973095646</v>
      </c>
      <c r="Y44" s="131">
        <f t="shared" si="3"/>
        <v>0.14999850412647397</v>
      </c>
      <c r="Z44" s="131">
        <f t="shared" si="3"/>
        <v>-0.17444364189642572</v>
      </c>
      <c r="AA44" s="131">
        <f t="shared" si="3"/>
        <v>1.3298777230240579</v>
      </c>
      <c r="AB44" s="131">
        <f t="shared" si="3"/>
        <v>1.4578347444406929</v>
      </c>
    </row>
    <row r="45" spans="1:28">
      <c r="A45" s="14" t="s">
        <v>350</v>
      </c>
      <c r="B45" s="16">
        <v>862</v>
      </c>
      <c r="C45" s="16">
        <v>1150309</v>
      </c>
      <c r="D45" s="16">
        <v>949060</v>
      </c>
      <c r="E45" s="16">
        <v>695275</v>
      </c>
      <c r="F45" s="16">
        <v>30354</v>
      </c>
      <c r="G45" s="16">
        <v>-111989</v>
      </c>
      <c r="H45" s="16">
        <v>414618</v>
      </c>
      <c r="I45" s="16">
        <v>414618</v>
      </c>
      <c r="J45" s="16">
        <v>1201680</v>
      </c>
      <c r="K45" s="16">
        <v>947307</v>
      </c>
      <c r="L45" s="16">
        <v>695275</v>
      </c>
      <c r="M45" s="16">
        <v>40981</v>
      </c>
      <c r="N45" s="16">
        <v>-93920</v>
      </c>
      <c r="O45" s="16">
        <v>591649</v>
      </c>
      <c r="P45" s="16">
        <v>591649</v>
      </c>
      <c r="Q45" s="130">
        <f t="shared" si="2"/>
        <v>0.82504787843961924</v>
      </c>
      <c r="R45" s="130">
        <f t="shared" si="2"/>
        <v>0.60442455027301356</v>
      </c>
      <c r="S45" s="130">
        <f t="shared" si="2"/>
        <v>2.6387692350490172E-2</v>
      </c>
      <c r="T45" s="130">
        <f t="shared" si="2"/>
        <v>-9.7355580109344531E-2</v>
      </c>
      <c r="U45" s="130">
        <f t="shared" si="2"/>
        <v>0.36044054249771146</v>
      </c>
      <c r="V45" s="130">
        <f t="shared" si="2"/>
        <v>0.36044054249771146</v>
      </c>
      <c r="W45" s="130">
        <f t="shared" si="3"/>
        <v>0.78831885360495302</v>
      </c>
      <c r="X45" s="130">
        <f t="shared" si="3"/>
        <v>0.57858581319486058</v>
      </c>
      <c r="Y45" s="130">
        <f t="shared" si="3"/>
        <v>3.4103089008721124E-2</v>
      </c>
      <c r="Z45" s="130">
        <f t="shared" si="3"/>
        <v>-7.8157246521536522E-2</v>
      </c>
      <c r="AA45" s="130">
        <f t="shared" si="3"/>
        <v>0.49235154117568736</v>
      </c>
      <c r="AB45" s="130">
        <f t="shared" si="3"/>
        <v>0.49235154117568736</v>
      </c>
    </row>
    <row r="46" spans="1:28">
      <c r="A46" t="s">
        <v>351</v>
      </c>
      <c r="B46" s="17">
        <v>818</v>
      </c>
      <c r="C46" s="17">
        <v>980686</v>
      </c>
      <c r="D46" s="17">
        <v>722597</v>
      </c>
      <c r="E46" s="17">
        <v>505285</v>
      </c>
      <c r="F46" s="17">
        <v>59824</v>
      </c>
      <c r="G46" s="17">
        <v>-102973</v>
      </c>
      <c r="H46" s="17">
        <v>630949</v>
      </c>
      <c r="I46" s="17">
        <v>630949</v>
      </c>
      <c r="J46" s="17">
        <v>1160959</v>
      </c>
      <c r="K46" s="17">
        <v>718275</v>
      </c>
      <c r="L46" s="17">
        <v>549630</v>
      </c>
      <c r="M46" s="17">
        <v>114175</v>
      </c>
      <c r="N46" s="17">
        <v>-89286</v>
      </c>
      <c r="O46" s="17">
        <v>818037</v>
      </c>
      <c r="P46" s="17">
        <v>828937</v>
      </c>
      <c r="Q46" s="131">
        <f t="shared" si="2"/>
        <v>0.7368280978825027</v>
      </c>
      <c r="R46" s="131">
        <f t="shared" si="2"/>
        <v>0.51523627338414135</v>
      </c>
      <c r="S46" s="131">
        <f t="shared" si="2"/>
        <v>6.1002196421688491E-2</v>
      </c>
      <c r="T46" s="131">
        <f t="shared" si="2"/>
        <v>-0.10500098910354588</v>
      </c>
      <c r="U46" s="131">
        <f t="shared" si="2"/>
        <v>0.64337514760076109</v>
      </c>
      <c r="V46" s="131">
        <f t="shared" si="2"/>
        <v>0.64337514760076109</v>
      </c>
      <c r="W46" s="131">
        <f t="shared" si="3"/>
        <v>0.61869109934114819</v>
      </c>
      <c r="X46" s="131">
        <f t="shared" si="3"/>
        <v>0.47342757151630677</v>
      </c>
      <c r="Y46" s="131">
        <f t="shared" si="3"/>
        <v>9.8345419605688059E-2</v>
      </c>
      <c r="Z46" s="131">
        <f t="shared" si="3"/>
        <v>-7.690710869203822E-2</v>
      </c>
      <c r="AA46" s="131">
        <f t="shared" si="3"/>
        <v>0.70462178250911534</v>
      </c>
      <c r="AB46" s="131">
        <f t="shared" si="3"/>
        <v>0.71401057229411202</v>
      </c>
    </row>
    <row r="47" spans="1:28">
      <c r="A47" s="14" t="s">
        <v>352</v>
      </c>
      <c r="B47" s="16">
        <v>719</v>
      </c>
      <c r="C47" s="16">
        <v>715424</v>
      </c>
      <c r="D47" s="16">
        <v>632002</v>
      </c>
      <c r="E47" s="16">
        <v>348998</v>
      </c>
      <c r="F47" s="16">
        <v>151847</v>
      </c>
      <c r="G47" s="16">
        <v>-109684</v>
      </c>
      <c r="H47" s="16">
        <v>430166</v>
      </c>
      <c r="I47" s="16">
        <v>511200</v>
      </c>
      <c r="J47" s="16">
        <v>744029</v>
      </c>
      <c r="K47" s="16">
        <v>627919</v>
      </c>
      <c r="L47" s="16">
        <v>348998</v>
      </c>
      <c r="M47" s="16">
        <v>152065</v>
      </c>
      <c r="N47" s="16">
        <v>-68912</v>
      </c>
      <c r="O47" s="16">
        <v>565540</v>
      </c>
      <c r="P47" s="16">
        <v>646574</v>
      </c>
      <c r="Q47" s="130">
        <f t="shared" si="2"/>
        <v>0.88339502169342932</v>
      </c>
      <c r="R47" s="130">
        <f t="shared" si="2"/>
        <v>0.48781981035022587</v>
      </c>
      <c r="S47" s="130">
        <f t="shared" si="2"/>
        <v>0.21224756228474304</v>
      </c>
      <c r="T47" s="130">
        <f t="shared" si="2"/>
        <v>-0.15331327995706043</v>
      </c>
      <c r="U47" s="130">
        <f t="shared" si="2"/>
        <v>0.60127420941986853</v>
      </c>
      <c r="V47" s="130">
        <f t="shared" si="2"/>
        <v>0.7145413069732075</v>
      </c>
      <c r="W47" s="130">
        <f t="shared" si="3"/>
        <v>0.84394425486103364</v>
      </c>
      <c r="X47" s="130">
        <f t="shared" si="3"/>
        <v>0.46906504988380832</v>
      </c>
      <c r="Y47" s="130">
        <f t="shared" si="3"/>
        <v>0.20438047441699181</v>
      </c>
      <c r="Z47" s="130">
        <f t="shared" si="3"/>
        <v>-9.26200457240242E-2</v>
      </c>
      <c r="AA47" s="130">
        <f t="shared" si="3"/>
        <v>0.76010478086203626</v>
      </c>
      <c r="AB47" s="130">
        <f t="shared" si="3"/>
        <v>0.86901720228647006</v>
      </c>
    </row>
    <row r="48" spans="1:28">
      <c r="A48" t="s">
        <v>353</v>
      </c>
      <c r="B48" s="17">
        <v>687</v>
      </c>
      <c r="C48" s="17">
        <v>743201</v>
      </c>
      <c r="D48" s="17">
        <v>662263</v>
      </c>
      <c r="E48" s="17">
        <v>398042</v>
      </c>
      <c r="F48" s="17">
        <v>49646</v>
      </c>
      <c r="G48" s="17">
        <v>-76187</v>
      </c>
      <c r="H48" s="17">
        <v>182708</v>
      </c>
      <c r="I48" s="17">
        <v>182708</v>
      </c>
      <c r="J48" s="17">
        <v>764005</v>
      </c>
      <c r="K48" s="17">
        <v>662078</v>
      </c>
      <c r="L48" s="17">
        <v>398042</v>
      </c>
      <c r="M48" s="17">
        <v>46661</v>
      </c>
      <c r="N48" s="17">
        <v>-148490</v>
      </c>
      <c r="O48" s="17">
        <v>238615</v>
      </c>
      <c r="P48" s="17">
        <v>238615</v>
      </c>
      <c r="Q48" s="131">
        <f t="shared" si="2"/>
        <v>0.89109541025913586</v>
      </c>
      <c r="R48" s="131">
        <f t="shared" si="2"/>
        <v>0.53557785847973827</v>
      </c>
      <c r="S48" s="131">
        <f t="shared" si="2"/>
        <v>6.6800233045972754E-2</v>
      </c>
      <c r="T48" s="131">
        <f t="shared" si="2"/>
        <v>-0.1025119718622553</v>
      </c>
      <c r="U48" s="131">
        <f t="shared" si="2"/>
        <v>0.24583928170171998</v>
      </c>
      <c r="V48" s="131">
        <f t="shared" si="2"/>
        <v>0.24583928170171998</v>
      </c>
      <c r="W48" s="131">
        <f t="shared" si="3"/>
        <v>0.86658856944653506</v>
      </c>
      <c r="X48" s="131">
        <f t="shared" si="3"/>
        <v>0.52099397255253566</v>
      </c>
      <c r="Y48" s="131">
        <f t="shared" si="3"/>
        <v>6.1074207629531217E-2</v>
      </c>
      <c r="Z48" s="131">
        <f t="shared" si="3"/>
        <v>-0.19435736677115986</v>
      </c>
      <c r="AA48" s="131">
        <f t="shared" si="3"/>
        <v>0.31232125444205205</v>
      </c>
      <c r="AB48" s="131">
        <f t="shared" si="3"/>
        <v>0.31232125444205205</v>
      </c>
    </row>
    <row r="49" spans="1:28">
      <c r="A49" s="14" t="s">
        <v>354</v>
      </c>
      <c r="B49" s="16">
        <v>680</v>
      </c>
      <c r="C49" s="16">
        <v>855823</v>
      </c>
      <c r="D49" s="16">
        <v>669102</v>
      </c>
      <c r="E49" s="16">
        <v>463372</v>
      </c>
      <c r="F49" s="16">
        <v>67534</v>
      </c>
      <c r="G49" s="16">
        <v>-46261</v>
      </c>
      <c r="H49" s="16">
        <v>427468</v>
      </c>
      <c r="I49" s="16">
        <v>780147</v>
      </c>
      <c r="J49" s="16">
        <v>1132763</v>
      </c>
      <c r="K49" s="16">
        <v>669102</v>
      </c>
      <c r="L49" s="16">
        <v>512228</v>
      </c>
      <c r="M49" s="16">
        <v>212496</v>
      </c>
      <c r="N49" s="16">
        <v>-113352</v>
      </c>
      <c r="O49" s="16">
        <v>735541</v>
      </c>
      <c r="P49" s="16">
        <v>1088220</v>
      </c>
      <c r="Q49" s="130">
        <f t="shared" si="2"/>
        <v>0.7818228769266542</v>
      </c>
      <c r="R49" s="130">
        <f t="shared" si="2"/>
        <v>0.54143438538108934</v>
      </c>
      <c r="S49" s="130">
        <f t="shared" si="2"/>
        <v>7.8911176726963406E-2</v>
      </c>
      <c r="T49" s="130">
        <f t="shared" si="2"/>
        <v>-5.405440143581091E-2</v>
      </c>
      <c r="U49" s="130">
        <f t="shared" si="2"/>
        <v>0.49948178536917098</v>
      </c>
      <c r="V49" s="130">
        <f t="shared" si="2"/>
        <v>0.91157517383851572</v>
      </c>
      <c r="W49" s="130">
        <f t="shared" si="3"/>
        <v>0.59068136935969839</v>
      </c>
      <c r="X49" s="130">
        <f t="shared" si="3"/>
        <v>0.45219344205275064</v>
      </c>
      <c r="Y49" s="130">
        <f t="shared" si="3"/>
        <v>0.18759087293635121</v>
      </c>
      <c r="Z49" s="130">
        <f t="shared" si="3"/>
        <v>-0.10006682774772835</v>
      </c>
      <c r="AA49" s="130">
        <f t="shared" si="3"/>
        <v>0.6493335322569681</v>
      </c>
      <c r="AB49" s="130">
        <f t="shared" si="3"/>
        <v>0.96067756450378416</v>
      </c>
    </row>
    <row r="50" spans="1:28">
      <c r="A50" t="s">
        <v>355</v>
      </c>
      <c r="B50" s="17">
        <v>659</v>
      </c>
      <c r="C50" s="17">
        <v>765823</v>
      </c>
      <c r="D50" s="17">
        <v>649612</v>
      </c>
      <c r="E50" s="17">
        <v>545550</v>
      </c>
      <c r="F50" s="17">
        <v>-54325</v>
      </c>
      <c r="G50" s="17">
        <v>-103426</v>
      </c>
      <c r="H50" s="17">
        <v>782846</v>
      </c>
      <c r="I50" s="17">
        <v>869832</v>
      </c>
      <c r="J50" s="17">
        <v>1060743</v>
      </c>
      <c r="K50" s="17">
        <v>648304</v>
      </c>
      <c r="L50" s="17">
        <v>730584</v>
      </c>
      <c r="M50" s="17">
        <v>-33842</v>
      </c>
      <c r="N50" s="17">
        <v>-89514</v>
      </c>
      <c r="O50" s="17">
        <v>573404</v>
      </c>
      <c r="P50" s="17">
        <v>660390</v>
      </c>
      <c r="Q50" s="131">
        <f t="shared" si="2"/>
        <v>0.84825344759820476</v>
      </c>
      <c r="R50" s="131">
        <f t="shared" si="2"/>
        <v>0.71237087420983702</v>
      </c>
      <c r="S50" s="131">
        <f t="shared" si="2"/>
        <v>-7.0936756926861688E-2</v>
      </c>
      <c r="T50" s="131">
        <f t="shared" si="2"/>
        <v>-0.13505209428288259</v>
      </c>
      <c r="U50" s="131">
        <f t="shared" si="2"/>
        <v>1.0222283739192999</v>
      </c>
      <c r="V50" s="131">
        <f t="shared" si="2"/>
        <v>1.135813366796244</v>
      </c>
      <c r="W50" s="131">
        <f t="shared" si="3"/>
        <v>0.61117914518408323</v>
      </c>
      <c r="X50" s="131">
        <f t="shared" si="3"/>
        <v>0.68874741572652376</v>
      </c>
      <c r="Y50" s="131">
        <f t="shared" si="3"/>
        <v>-3.1904052159665443E-2</v>
      </c>
      <c r="Z50" s="131">
        <f t="shared" si="3"/>
        <v>-8.4388018586971592E-2</v>
      </c>
      <c r="AA50" s="131">
        <f t="shared" si="3"/>
        <v>0.54056826205782171</v>
      </c>
      <c r="AB50" s="131">
        <f t="shared" si="3"/>
        <v>0.62257304549735426</v>
      </c>
    </row>
    <row r="51" spans="1:28">
      <c r="A51" s="14" t="s">
        <v>356</v>
      </c>
      <c r="B51" s="16">
        <v>639</v>
      </c>
      <c r="C51" s="16">
        <v>791508</v>
      </c>
      <c r="D51" s="16">
        <v>673167</v>
      </c>
      <c r="E51" s="16">
        <v>417893</v>
      </c>
      <c r="F51" s="16">
        <v>-174044</v>
      </c>
      <c r="G51" s="16">
        <v>99489</v>
      </c>
      <c r="H51" s="16">
        <v>550436</v>
      </c>
      <c r="I51" s="16">
        <v>660651</v>
      </c>
      <c r="J51" s="16">
        <v>961986</v>
      </c>
      <c r="K51" s="16">
        <v>666475</v>
      </c>
      <c r="L51" s="16">
        <v>526212</v>
      </c>
      <c r="M51" s="16">
        <v>128944</v>
      </c>
      <c r="N51" s="16">
        <v>-28935</v>
      </c>
      <c r="O51" s="16">
        <v>541027</v>
      </c>
      <c r="P51" s="16">
        <v>651242</v>
      </c>
      <c r="Q51" s="130">
        <f t="shared" si="2"/>
        <v>0.85048666595915645</v>
      </c>
      <c r="R51" s="130">
        <f t="shared" si="2"/>
        <v>0.52797065854040637</v>
      </c>
      <c r="S51" s="130">
        <f t="shared" si="2"/>
        <v>-0.21988912304108107</v>
      </c>
      <c r="T51" s="130">
        <f t="shared" si="2"/>
        <v>0.12569550781546113</v>
      </c>
      <c r="U51" s="130">
        <f t="shared" si="2"/>
        <v>0.69542695715014879</v>
      </c>
      <c r="V51" s="130">
        <f t="shared" si="2"/>
        <v>0.83467381251989869</v>
      </c>
      <c r="W51" s="130">
        <f t="shared" si="3"/>
        <v>0.69281153779784732</v>
      </c>
      <c r="X51" s="130">
        <f t="shared" si="3"/>
        <v>0.54700588158247621</v>
      </c>
      <c r="Y51" s="130">
        <f t="shared" si="3"/>
        <v>0.13403937271436384</v>
      </c>
      <c r="Z51" s="130">
        <f t="shared" si="3"/>
        <v>-3.0078400309360011E-2</v>
      </c>
      <c r="AA51" s="130">
        <f t="shared" si="3"/>
        <v>0.5624063136053955</v>
      </c>
      <c r="AB51" s="130">
        <f t="shared" si="3"/>
        <v>0.67697658801687344</v>
      </c>
    </row>
    <row r="52" spans="1:28">
      <c r="A52" t="s">
        <v>357</v>
      </c>
      <c r="B52" s="17">
        <v>627</v>
      </c>
      <c r="C52" s="17">
        <v>693996</v>
      </c>
      <c r="D52" s="17">
        <v>549557</v>
      </c>
      <c r="E52" s="17">
        <v>303714</v>
      </c>
      <c r="F52" s="17">
        <v>17671</v>
      </c>
      <c r="G52" s="17">
        <v>-105158</v>
      </c>
      <c r="H52" s="17">
        <v>249785</v>
      </c>
      <c r="I52" s="17">
        <v>258348</v>
      </c>
      <c r="J52" s="17">
        <v>710924</v>
      </c>
      <c r="K52" s="17">
        <v>547501</v>
      </c>
      <c r="L52" s="17">
        <v>303714</v>
      </c>
      <c r="M52" s="17">
        <v>25658</v>
      </c>
      <c r="N52" s="17">
        <v>-113319</v>
      </c>
      <c r="O52" s="17">
        <v>226529</v>
      </c>
      <c r="P52" s="17">
        <v>235092</v>
      </c>
      <c r="Q52" s="131">
        <f t="shared" si="2"/>
        <v>0.79187344019273886</v>
      </c>
      <c r="R52" s="131">
        <f t="shared" si="2"/>
        <v>0.43763076444244636</v>
      </c>
      <c r="S52" s="131">
        <f t="shared" si="2"/>
        <v>2.5462682782033327E-2</v>
      </c>
      <c r="T52" s="131">
        <f t="shared" si="2"/>
        <v>-0.15152536902229985</v>
      </c>
      <c r="U52" s="131">
        <f t="shared" si="2"/>
        <v>0.35992282376267298</v>
      </c>
      <c r="V52" s="131">
        <f t="shared" si="2"/>
        <v>0.37226151159372678</v>
      </c>
      <c r="W52" s="131">
        <f t="shared" si="3"/>
        <v>0.77012592063286656</v>
      </c>
      <c r="X52" s="131">
        <f t="shared" si="3"/>
        <v>0.42721022218971366</v>
      </c>
      <c r="Y52" s="131">
        <f t="shared" si="3"/>
        <v>3.6091058959888823E-2</v>
      </c>
      <c r="Z52" s="131">
        <f t="shared" si="3"/>
        <v>-0.15939678502906077</v>
      </c>
      <c r="AA52" s="131">
        <f t="shared" si="3"/>
        <v>0.31864024846537747</v>
      </c>
      <c r="AB52" s="131">
        <f t="shared" si="3"/>
        <v>0.33068513652654857</v>
      </c>
    </row>
    <row r="53" spans="1:28">
      <c r="A53" s="14" t="s">
        <v>358</v>
      </c>
      <c r="B53" s="16">
        <v>625</v>
      </c>
      <c r="C53" s="16">
        <v>1047942</v>
      </c>
      <c r="D53" s="16">
        <v>988431</v>
      </c>
      <c r="E53" s="16">
        <v>441708</v>
      </c>
      <c r="F53" s="16">
        <v>948056</v>
      </c>
      <c r="G53" s="16">
        <v>37015</v>
      </c>
      <c r="H53" s="16">
        <v>183658</v>
      </c>
      <c r="I53" s="16">
        <v>183658</v>
      </c>
      <c r="J53" s="16">
        <v>1055868</v>
      </c>
      <c r="K53" s="16">
        <v>988236</v>
      </c>
      <c r="L53" s="16">
        <v>441708</v>
      </c>
      <c r="M53" s="16">
        <v>949549</v>
      </c>
      <c r="N53" s="16">
        <v>34801</v>
      </c>
      <c r="O53" s="16">
        <v>182741</v>
      </c>
      <c r="P53" s="16">
        <v>182741</v>
      </c>
      <c r="Q53" s="130">
        <f t="shared" si="2"/>
        <v>0.94321155178435445</v>
      </c>
      <c r="R53" s="130">
        <f t="shared" si="2"/>
        <v>0.42150042655032433</v>
      </c>
      <c r="S53" s="130">
        <f t="shared" si="2"/>
        <v>0.904683656156543</v>
      </c>
      <c r="T53" s="130">
        <f t="shared" si="2"/>
        <v>3.532161131054963E-2</v>
      </c>
      <c r="U53" s="130">
        <f t="shared" si="2"/>
        <v>0.17525588248204577</v>
      </c>
      <c r="V53" s="130">
        <f t="shared" si="2"/>
        <v>0.17525588248204577</v>
      </c>
      <c r="W53" s="130">
        <f t="shared" si="3"/>
        <v>0.93594653877189193</v>
      </c>
      <c r="X53" s="130">
        <f t="shared" si="3"/>
        <v>0.41833638295696052</v>
      </c>
      <c r="Y53" s="130">
        <f t="shared" si="3"/>
        <v>0.89930654210564198</v>
      </c>
      <c r="Z53" s="130">
        <f t="shared" si="3"/>
        <v>3.2959612375789399E-2</v>
      </c>
      <c r="AA53" s="130">
        <f t="shared" si="3"/>
        <v>0.17307182337186089</v>
      </c>
      <c r="AB53" s="130">
        <f t="shared" si="3"/>
        <v>0.17307182337186089</v>
      </c>
    </row>
    <row r="54" spans="1:28">
      <c r="A54" t="s">
        <v>359</v>
      </c>
      <c r="B54" s="17">
        <v>623</v>
      </c>
      <c r="C54" s="17">
        <v>750746</v>
      </c>
      <c r="D54" s="17">
        <v>582738</v>
      </c>
      <c r="E54" s="17">
        <v>346790</v>
      </c>
      <c r="F54" s="17">
        <v>81734</v>
      </c>
      <c r="G54" s="17">
        <v>-71418</v>
      </c>
      <c r="H54" s="17">
        <v>233213</v>
      </c>
      <c r="I54" s="17">
        <v>233213</v>
      </c>
      <c r="J54" s="17">
        <v>754997</v>
      </c>
      <c r="K54" s="17">
        <v>582738</v>
      </c>
      <c r="L54" s="17">
        <v>346790</v>
      </c>
      <c r="M54" s="17">
        <v>80352</v>
      </c>
      <c r="N54" s="17">
        <v>-73565</v>
      </c>
      <c r="O54" s="17">
        <v>233213</v>
      </c>
      <c r="P54" s="17">
        <v>233213</v>
      </c>
      <c r="Q54" s="131">
        <f t="shared" si="2"/>
        <v>0.77621192786907955</v>
      </c>
      <c r="R54" s="131">
        <f t="shared" si="2"/>
        <v>0.46192720307534108</v>
      </c>
      <c r="S54" s="131">
        <f t="shared" si="2"/>
        <v>0.10887037693174523</v>
      </c>
      <c r="T54" s="131">
        <f t="shared" si="2"/>
        <v>-9.5129377978703855E-2</v>
      </c>
      <c r="U54" s="131">
        <f t="shared" si="2"/>
        <v>0.31064168174056206</v>
      </c>
      <c r="V54" s="131">
        <f t="shared" si="2"/>
        <v>0.31064168174056206</v>
      </c>
      <c r="W54" s="131">
        <f t="shared" si="3"/>
        <v>0.77184147751580467</v>
      </c>
      <c r="X54" s="131">
        <f t="shared" si="3"/>
        <v>0.45932632844898724</v>
      </c>
      <c r="Y54" s="131">
        <f t="shared" si="3"/>
        <v>0.10642691295462101</v>
      </c>
      <c r="Z54" s="131">
        <f t="shared" si="3"/>
        <v>-9.7437473261483165E-2</v>
      </c>
      <c r="AA54" s="131">
        <f t="shared" si="3"/>
        <v>0.30889261811636337</v>
      </c>
      <c r="AB54" s="131">
        <f t="shared" si="3"/>
        <v>0.30889261811636337</v>
      </c>
    </row>
    <row r="55" spans="1:28">
      <c r="A55" s="14" t="s">
        <v>360</v>
      </c>
      <c r="B55" s="16">
        <v>609</v>
      </c>
      <c r="C55" s="16">
        <v>692331</v>
      </c>
      <c r="D55" s="16">
        <v>607985</v>
      </c>
      <c r="E55" s="16">
        <v>296014</v>
      </c>
      <c r="F55" s="16">
        <v>-10688</v>
      </c>
      <c r="G55" s="16">
        <v>-96267</v>
      </c>
      <c r="H55" s="16">
        <v>303804</v>
      </c>
      <c r="I55" s="16">
        <v>303804</v>
      </c>
      <c r="J55" s="16">
        <v>712248</v>
      </c>
      <c r="K55" s="16">
        <v>607514</v>
      </c>
      <c r="L55" s="16">
        <v>296014</v>
      </c>
      <c r="M55" s="16">
        <v>-4134</v>
      </c>
      <c r="N55" s="16">
        <v>-89573</v>
      </c>
      <c r="O55" s="16">
        <v>330200</v>
      </c>
      <c r="P55" s="16">
        <v>330200</v>
      </c>
      <c r="Q55" s="130">
        <f t="shared" si="2"/>
        <v>0.87817099046554326</v>
      </c>
      <c r="R55" s="130">
        <f t="shared" si="2"/>
        <v>0.42756138321120968</v>
      </c>
      <c r="S55" s="130">
        <f t="shared" si="2"/>
        <v>-1.5437702486238519E-2</v>
      </c>
      <c r="T55" s="130">
        <f t="shared" si="2"/>
        <v>-0.13904765206238057</v>
      </c>
      <c r="U55" s="130">
        <f t="shared" si="2"/>
        <v>0.4388132266213704</v>
      </c>
      <c r="V55" s="130">
        <f t="shared" si="2"/>
        <v>0.4388132266213704</v>
      </c>
      <c r="W55" s="130">
        <f t="shared" si="3"/>
        <v>0.85295290404465862</v>
      </c>
      <c r="X55" s="130">
        <f t="shared" si="3"/>
        <v>0.41560523862474869</v>
      </c>
      <c r="Y55" s="130">
        <f t="shared" si="3"/>
        <v>-5.8041581022340531E-3</v>
      </c>
      <c r="Z55" s="130">
        <f t="shared" si="3"/>
        <v>-0.12576097089777719</v>
      </c>
      <c r="AA55" s="130">
        <f t="shared" si="3"/>
        <v>0.46360256539856903</v>
      </c>
      <c r="AB55" s="130">
        <f t="shared" si="3"/>
        <v>0.46360256539856903</v>
      </c>
    </row>
    <row r="56" spans="1:28">
      <c r="A56" t="s">
        <v>361</v>
      </c>
      <c r="B56" s="17">
        <v>507</v>
      </c>
      <c r="C56" s="17">
        <v>530939</v>
      </c>
      <c r="D56" s="17">
        <v>471202</v>
      </c>
      <c r="E56" s="17">
        <v>308960</v>
      </c>
      <c r="F56" s="17">
        <v>12008</v>
      </c>
      <c r="G56" s="17">
        <v>-100399</v>
      </c>
      <c r="H56" s="17">
        <v>204934</v>
      </c>
      <c r="I56" s="17">
        <v>287554</v>
      </c>
      <c r="J56" s="17">
        <v>603091</v>
      </c>
      <c r="K56" s="17">
        <v>470147</v>
      </c>
      <c r="L56" s="17">
        <v>308960</v>
      </c>
      <c r="M56" s="17">
        <v>37565</v>
      </c>
      <c r="N56" s="17">
        <v>-184434</v>
      </c>
      <c r="O56" s="17">
        <v>217067</v>
      </c>
      <c r="P56" s="17">
        <v>299687</v>
      </c>
      <c r="Q56" s="131">
        <f t="shared" si="2"/>
        <v>0.88748801651413811</v>
      </c>
      <c r="R56" s="131">
        <f t="shared" si="2"/>
        <v>0.58191242308438451</v>
      </c>
      <c r="S56" s="131">
        <f t="shared" si="2"/>
        <v>2.2616534102787703E-2</v>
      </c>
      <c r="T56" s="131">
        <f t="shared" si="2"/>
        <v>-0.18909705258042825</v>
      </c>
      <c r="U56" s="131">
        <f t="shared" si="2"/>
        <v>0.38598407726688</v>
      </c>
      <c r="V56" s="131">
        <f t="shared" si="2"/>
        <v>0.54159517383352895</v>
      </c>
      <c r="W56" s="131">
        <f t="shared" si="3"/>
        <v>0.77956228827822005</v>
      </c>
      <c r="X56" s="131">
        <f t="shared" si="3"/>
        <v>0.5122941645622302</v>
      </c>
      <c r="Y56" s="131">
        <f t="shared" si="3"/>
        <v>6.228744915775563E-2</v>
      </c>
      <c r="Z56" s="131">
        <f t="shared" si="3"/>
        <v>-0.30581454540027958</v>
      </c>
      <c r="AA56" s="131">
        <f t="shared" si="3"/>
        <v>0.35992412422005965</v>
      </c>
      <c r="AB56" s="131">
        <f t="shared" si="3"/>
        <v>0.49691837550220447</v>
      </c>
    </row>
    <row r="57" spans="1:28">
      <c r="A57" s="14" t="s">
        <v>362</v>
      </c>
      <c r="B57" s="16">
        <v>501</v>
      </c>
      <c r="C57" s="16">
        <v>634512</v>
      </c>
      <c r="D57" s="16">
        <v>536261</v>
      </c>
      <c r="E57" s="16">
        <v>385485</v>
      </c>
      <c r="F57" s="16">
        <v>4032</v>
      </c>
      <c r="G57" s="16">
        <v>-71515</v>
      </c>
      <c r="H57" s="16">
        <v>712806</v>
      </c>
      <c r="I57" s="16">
        <v>723643</v>
      </c>
      <c r="J57" s="16">
        <v>782151</v>
      </c>
      <c r="K57" s="16">
        <v>535369</v>
      </c>
      <c r="L57" s="16">
        <v>396886</v>
      </c>
      <c r="M57" s="16">
        <v>105389</v>
      </c>
      <c r="N57" s="16">
        <v>-66104</v>
      </c>
      <c r="O57" s="16">
        <v>432767</v>
      </c>
      <c r="P57" s="16">
        <v>446918</v>
      </c>
      <c r="Q57" s="130">
        <f t="shared" si="2"/>
        <v>0.84515501676879234</v>
      </c>
      <c r="R57" s="130">
        <f t="shared" si="2"/>
        <v>0.6075298812315606</v>
      </c>
      <c r="S57" s="130">
        <f t="shared" si="2"/>
        <v>6.3544897496028447E-3</v>
      </c>
      <c r="T57" s="130">
        <f t="shared" si="2"/>
        <v>-0.11270866429634112</v>
      </c>
      <c r="U57" s="130">
        <f t="shared" si="2"/>
        <v>1.1233924653907255</v>
      </c>
      <c r="V57" s="130">
        <f t="shared" si="2"/>
        <v>1.1404717326071059</v>
      </c>
      <c r="W57" s="130">
        <f t="shared" si="3"/>
        <v>0.68448291953855456</v>
      </c>
      <c r="X57" s="130">
        <f t="shared" si="3"/>
        <v>0.5074288724300039</v>
      </c>
      <c r="Y57" s="130">
        <f t="shared" si="3"/>
        <v>0.1347425241417578</v>
      </c>
      <c r="Z57" s="130">
        <f t="shared" si="3"/>
        <v>-8.4515649791408562E-2</v>
      </c>
      <c r="AA57" s="130">
        <f t="shared" si="3"/>
        <v>0.55330364597117432</v>
      </c>
      <c r="AB57" s="130">
        <f t="shared" si="3"/>
        <v>0.5713960603515178</v>
      </c>
    </row>
    <row r="58" spans="1:28">
      <c r="A58" t="s">
        <v>363</v>
      </c>
      <c r="B58" s="17">
        <v>497</v>
      </c>
      <c r="C58" s="17">
        <v>1000563</v>
      </c>
      <c r="D58" s="17">
        <v>848864</v>
      </c>
      <c r="E58" s="17">
        <v>377049</v>
      </c>
      <c r="F58" s="17">
        <v>173771</v>
      </c>
      <c r="G58" s="17">
        <v>-48033</v>
      </c>
      <c r="H58" s="17">
        <v>792061</v>
      </c>
      <c r="I58" s="17">
        <v>792061</v>
      </c>
      <c r="J58" s="17">
        <v>1172976</v>
      </c>
      <c r="K58" s="17">
        <v>847903</v>
      </c>
      <c r="L58" s="17">
        <v>391165</v>
      </c>
      <c r="M58" s="17">
        <v>247543</v>
      </c>
      <c r="N58" s="17">
        <v>-109799</v>
      </c>
      <c r="O58" s="17">
        <v>986150</v>
      </c>
      <c r="P58" s="17">
        <v>986150</v>
      </c>
      <c r="Q58" s="131">
        <f t="shared" si="2"/>
        <v>0.84838635848017563</v>
      </c>
      <c r="R58" s="131">
        <f t="shared" si="2"/>
        <v>0.37683684085859659</v>
      </c>
      <c r="S58" s="131">
        <f t="shared" si="2"/>
        <v>0.1736732219760275</v>
      </c>
      <c r="T58" s="131">
        <f t="shared" si="2"/>
        <v>-4.8005972637405143E-2</v>
      </c>
      <c r="U58" s="131">
        <f t="shared" si="2"/>
        <v>0.79161532057451656</v>
      </c>
      <c r="V58" s="131">
        <f t="shared" si="2"/>
        <v>0.79161532057451656</v>
      </c>
      <c r="W58" s="131">
        <f t="shared" si="3"/>
        <v>0.72286474744581308</v>
      </c>
      <c r="X58" s="131">
        <f t="shared" si="3"/>
        <v>0.33348082143198154</v>
      </c>
      <c r="Y58" s="131">
        <f t="shared" si="3"/>
        <v>0.21103841851836697</v>
      </c>
      <c r="Z58" s="131">
        <f t="shared" si="3"/>
        <v>-9.3607200829343484E-2</v>
      </c>
      <c r="AA58" s="131">
        <f t="shared" si="3"/>
        <v>0.84072478891298719</v>
      </c>
      <c r="AB58" s="131">
        <f t="shared" si="3"/>
        <v>0.84072478891298719</v>
      </c>
    </row>
    <row r="59" spans="1:28">
      <c r="A59" s="14" t="s">
        <v>364</v>
      </c>
      <c r="B59" s="16">
        <v>483</v>
      </c>
      <c r="C59" s="16">
        <v>459173</v>
      </c>
      <c r="D59" s="16">
        <v>419475</v>
      </c>
      <c r="E59" s="16">
        <v>240530</v>
      </c>
      <c r="F59" s="16">
        <v>69278</v>
      </c>
      <c r="G59" s="16">
        <v>-33239</v>
      </c>
      <c r="H59" s="16">
        <v>41730</v>
      </c>
      <c r="I59" s="16">
        <v>41730</v>
      </c>
      <c r="J59" s="16">
        <v>479451</v>
      </c>
      <c r="K59" s="16">
        <v>418344</v>
      </c>
      <c r="L59" s="16">
        <v>240530</v>
      </c>
      <c r="M59" s="16">
        <v>69820</v>
      </c>
      <c r="N59" s="16">
        <v>-58232</v>
      </c>
      <c r="O59" s="16">
        <v>48856</v>
      </c>
      <c r="P59" s="16">
        <v>48856</v>
      </c>
      <c r="Q59" s="130">
        <f t="shared" si="2"/>
        <v>0.91354456816929563</v>
      </c>
      <c r="R59" s="130">
        <f t="shared" si="2"/>
        <v>0.52383306509746874</v>
      </c>
      <c r="S59" s="130">
        <f t="shared" si="2"/>
        <v>0.150875595908296</v>
      </c>
      <c r="T59" s="130">
        <f t="shared" si="2"/>
        <v>-7.2388838193883351E-2</v>
      </c>
      <c r="U59" s="130">
        <f t="shared" si="2"/>
        <v>9.0880779139888457E-2</v>
      </c>
      <c r="V59" s="130">
        <f t="shared" si="2"/>
        <v>9.0880779139888457E-2</v>
      </c>
      <c r="W59" s="130">
        <f t="shared" si="3"/>
        <v>0.87254797674840601</v>
      </c>
      <c r="X59" s="130">
        <f t="shared" si="3"/>
        <v>0.501677960834371</v>
      </c>
      <c r="Y59" s="130">
        <f t="shared" si="3"/>
        <v>0.14562489180333341</v>
      </c>
      <c r="Z59" s="130">
        <f t="shared" si="3"/>
        <v>-0.12145558148799356</v>
      </c>
      <c r="AA59" s="130">
        <f t="shared" si="3"/>
        <v>0.10189988132259606</v>
      </c>
      <c r="AB59" s="130">
        <f t="shared" si="3"/>
        <v>0.10189988132259606</v>
      </c>
    </row>
    <row r="60" spans="1:28">
      <c r="A60" t="s">
        <v>365</v>
      </c>
      <c r="B60" s="17">
        <v>482</v>
      </c>
      <c r="C60" s="17">
        <v>744945</v>
      </c>
      <c r="D60" s="17">
        <v>534823</v>
      </c>
      <c r="E60" s="17">
        <v>342436</v>
      </c>
      <c r="F60" s="17">
        <v>113154</v>
      </c>
      <c r="G60" s="17">
        <v>-249209</v>
      </c>
      <c r="H60" s="17">
        <v>859339</v>
      </c>
      <c r="I60" s="17">
        <v>904059</v>
      </c>
      <c r="J60" s="17">
        <v>939883</v>
      </c>
      <c r="K60" s="17">
        <v>534823</v>
      </c>
      <c r="L60" s="17">
        <v>479364</v>
      </c>
      <c r="M60" s="17">
        <v>127806</v>
      </c>
      <c r="N60" s="17">
        <v>-262389</v>
      </c>
      <c r="O60" s="17">
        <v>742381</v>
      </c>
      <c r="P60" s="17">
        <v>787101</v>
      </c>
      <c r="Q60" s="131">
        <f t="shared" si="2"/>
        <v>0.71793622347958574</v>
      </c>
      <c r="R60" s="131">
        <f t="shared" si="2"/>
        <v>0.45967957365980039</v>
      </c>
      <c r="S60" s="131">
        <f t="shared" si="2"/>
        <v>0.15189577754062381</v>
      </c>
      <c r="T60" s="131">
        <f t="shared" si="2"/>
        <v>-0.33453342193047808</v>
      </c>
      <c r="U60" s="131">
        <f t="shared" si="2"/>
        <v>1.1535603299572452</v>
      </c>
      <c r="V60" s="131">
        <f t="shared" si="2"/>
        <v>1.2135916074341058</v>
      </c>
      <c r="W60" s="131">
        <f t="shared" si="3"/>
        <v>0.56903146455463072</v>
      </c>
      <c r="X60" s="131">
        <f t="shared" si="3"/>
        <v>0.51002518398566632</v>
      </c>
      <c r="Y60" s="131">
        <f t="shared" si="3"/>
        <v>0.13598075505142662</v>
      </c>
      <c r="Z60" s="131">
        <f t="shared" si="3"/>
        <v>-0.27917198204457361</v>
      </c>
      <c r="AA60" s="131">
        <f t="shared" si="3"/>
        <v>0.78986533430224826</v>
      </c>
      <c r="AB60" s="131">
        <f t="shared" si="3"/>
        <v>0.83744572462742706</v>
      </c>
    </row>
    <row r="61" spans="1:28">
      <c r="A61" s="14" t="s">
        <v>366</v>
      </c>
      <c r="B61" s="16">
        <v>473</v>
      </c>
      <c r="C61" s="16">
        <v>587000</v>
      </c>
      <c r="D61" s="16">
        <v>504043</v>
      </c>
      <c r="E61" s="16">
        <v>302943</v>
      </c>
      <c r="F61" s="16">
        <v>43457</v>
      </c>
      <c r="G61" s="16">
        <v>-32325</v>
      </c>
      <c r="H61" s="16">
        <v>157509</v>
      </c>
      <c r="I61" s="16">
        <v>335515</v>
      </c>
      <c r="J61" s="16">
        <v>679754</v>
      </c>
      <c r="K61" s="16">
        <v>497505</v>
      </c>
      <c r="L61" s="16">
        <v>318818</v>
      </c>
      <c r="M61" s="16">
        <v>80606</v>
      </c>
      <c r="N61" s="16">
        <v>-24178</v>
      </c>
      <c r="O61" s="16">
        <v>306071</v>
      </c>
      <c r="P61" s="16">
        <v>484077</v>
      </c>
      <c r="Q61" s="130">
        <f t="shared" si="2"/>
        <v>0.85867632027257246</v>
      </c>
      <c r="R61" s="130">
        <f t="shared" si="2"/>
        <v>0.5160868824531516</v>
      </c>
      <c r="S61" s="130">
        <f t="shared" si="2"/>
        <v>7.4032367972742763E-2</v>
      </c>
      <c r="T61" s="130">
        <f t="shared" si="2"/>
        <v>-5.5068143100511072E-2</v>
      </c>
      <c r="U61" s="130">
        <f t="shared" si="2"/>
        <v>0.26832879045996594</v>
      </c>
      <c r="V61" s="130">
        <f t="shared" si="2"/>
        <v>0.57157580919931861</v>
      </c>
      <c r="W61" s="130">
        <f t="shared" si="3"/>
        <v>0.73188977188806537</v>
      </c>
      <c r="X61" s="130">
        <f t="shared" si="3"/>
        <v>0.46901967476469431</v>
      </c>
      <c r="Y61" s="130">
        <f t="shared" si="3"/>
        <v>0.11858113376309665</v>
      </c>
      <c r="Z61" s="130">
        <f t="shared" si="3"/>
        <v>-3.5568749871276964E-2</v>
      </c>
      <c r="AA61" s="130">
        <f t="shared" si="3"/>
        <v>0.45026730258299325</v>
      </c>
      <c r="AB61" s="130">
        <f t="shared" si="3"/>
        <v>0.71213556669030265</v>
      </c>
    </row>
    <row r="62" spans="1:28">
      <c r="A62" t="s">
        <v>367</v>
      </c>
      <c r="B62" s="17">
        <v>457</v>
      </c>
      <c r="C62" s="17">
        <v>586787</v>
      </c>
      <c r="D62" s="17">
        <v>487800</v>
      </c>
      <c r="E62" s="17">
        <v>348348</v>
      </c>
      <c r="F62" s="17">
        <v>-2366</v>
      </c>
      <c r="G62" s="17">
        <v>-48164</v>
      </c>
      <c r="H62" s="17">
        <v>545685</v>
      </c>
      <c r="I62" s="17">
        <v>585655</v>
      </c>
      <c r="J62" s="17">
        <v>624960</v>
      </c>
      <c r="K62" s="17">
        <v>486992</v>
      </c>
      <c r="L62" s="17">
        <v>370326</v>
      </c>
      <c r="M62" s="17">
        <v>-482</v>
      </c>
      <c r="N62" s="17">
        <v>-60010</v>
      </c>
      <c r="O62" s="17">
        <v>708963</v>
      </c>
      <c r="P62" s="17">
        <v>748933</v>
      </c>
      <c r="Q62" s="131">
        <f t="shared" si="2"/>
        <v>0.83130676037471862</v>
      </c>
      <c r="R62" s="131">
        <f t="shared" si="2"/>
        <v>0.59365323362651179</v>
      </c>
      <c r="S62" s="131">
        <f t="shared" si="2"/>
        <v>-4.0321275011205087E-3</v>
      </c>
      <c r="T62" s="131">
        <f t="shared" si="2"/>
        <v>-8.208089136262392E-2</v>
      </c>
      <c r="U62" s="131">
        <f t="shared" si="2"/>
        <v>0.92995414008831145</v>
      </c>
      <c r="V62" s="131">
        <f t="shared" si="2"/>
        <v>0.99807085024037678</v>
      </c>
      <c r="W62" s="131">
        <f t="shared" si="3"/>
        <v>0.77923707117255503</v>
      </c>
      <c r="X62" s="131">
        <f t="shared" si="3"/>
        <v>0.59255952380952381</v>
      </c>
      <c r="Y62" s="131">
        <f t="shared" si="3"/>
        <v>-7.712493599590374E-4</v>
      </c>
      <c r="Z62" s="131">
        <f t="shared" si="3"/>
        <v>-9.6022145417306706E-2</v>
      </c>
      <c r="AA62" s="131">
        <f t="shared" si="3"/>
        <v>1.1344134024577572</v>
      </c>
      <c r="AB62" s="131">
        <f t="shared" si="3"/>
        <v>1.1983694956477215</v>
      </c>
    </row>
    <row r="63" spans="1:28">
      <c r="A63" s="14" t="s">
        <v>368</v>
      </c>
      <c r="B63" s="16">
        <v>371</v>
      </c>
      <c r="C63" s="16">
        <v>459233</v>
      </c>
      <c r="D63" s="16">
        <v>412279</v>
      </c>
      <c r="E63" s="16">
        <v>181307</v>
      </c>
      <c r="F63" s="16">
        <v>5454</v>
      </c>
      <c r="G63" s="16">
        <v>-83962</v>
      </c>
      <c r="H63" s="16">
        <v>144319</v>
      </c>
      <c r="I63" s="16">
        <v>144319</v>
      </c>
      <c r="J63" s="16">
        <v>469808</v>
      </c>
      <c r="K63" s="16">
        <v>410833</v>
      </c>
      <c r="L63" s="16">
        <v>181464</v>
      </c>
      <c r="M63" s="16">
        <v>9916</v>
      </c>
      <c r="N63" s="16">
        <v>-100240</v>
      </c>
      <c r="O63" s="16">
        <v>331778</v>
      </c>
      <c r="P63" s="16">
        <v>331778</v>
      </c>
      <c r="Q63" s="130">
        <f t="shared" si="2"/>
        <v>0.89775560554228462</v>
      </c>
      <c r="R63" s="130">
        <f t="shared" si="2"/>
        <v>0.39480394483845893</v>
      </c>
      <c r="S63" s="130">
        <f t="shared" si="2"/>
        <v>1.1876324218860578E-2</v>
      </c>
      <c r="T63" s="130">
        <f t="shared" si="2"/>
        <v>-0.18283093767216207</v>
      </c>
      <c r="U63" s="130">
        <f t="shared" si="2"/>
        <v>0.31426095250123576</v>
      </c>
      <c r="V63" s="130">
        <f t="shared" si="2"/>
        <v>0.31426095250123576</v>
      </c>
      <c r="W63" s="130">
        <f t="shared" si="3"/>
        <v>0.87446999625378874</v>
      </c>
      <c r="X63" s="130">
        <f t="shared" si="3"/>
        <v>0.38625140482920683</v>
      </c>
      <c r="Y63" s="130">
        <f t="shared" si="3"/>
        <v>2.1106494567993735E-2</v>
      </c>
      <c r="Z63" s="130">
        <f t="shared" si="3"/>
        <v>-0.21336375710928721</v>
      </c>
      <c r="AA63" s="130">
        <f t="shared" si="3"/>
        <v>0.70619912815448016</v>
      </c>
      <c r="AB63" s="130">
        <f t="shared" si="3"/>
        <v>0.70619912815448016</v>
      </c>
    </row>
    <row r="64" spans="1:28">
      <c r="A64" t="s">
        <v>369</v>
      </c>
      <c r="B64" s="17">
        <v>370</v>
      </c>
      <c r="C64" s="17">
        <v>428344.44500000001</v>
      </c>
      <c r="D64" s="17">
        <v>373812.85600000003</v>
      </c>
      <c r="E64" s="17">
        <v>259692.41399999999</v>
      </c>
      <c r="F64" s="17">
        <v>16141.155000000001</v>
      </c>
      <c r="G64" s="17">
        <v>-17137.45</v>
      </c>
      <c r="H64" s="17">
        <v>91233.645000000004</v>
      </c>
      <c r="I64" s="17">
        <v>172451.87400000001</v>
      </c>
      <c r="J64" s="17">
        <v>580634.12699999998</v>
      </c>
      <c r="K64" s="17">
        <v>371364.33799999999</v>
      </c>
      <c r="L64" s="17">
        <v>369103.88800000004</v>
      </c>
      <c r="M64" s="17">
        <v>27716.987000000005</v>
      </c>
      <c r="N64" s="17">
        <v>4810.5840000000007</v>
      </c>
      <c r="O64" s="17">
        <v>192799.65000000002</v>
      </c>
      <c r="P64" s="17">
        <v>274017.87900000002</v>
      </c>
      <c r="Q64" s="131">
        <f t="shared" si="2"/>
        <v>0.87269219984865221</v>
      </c>
      <c r="R64" s="131">
        <f t="shared" si="2"/>
        <v>0.60627006380344206</v>
      </c>
      <c r="S64" s="131">
        <f t="shared" si="2"/>
        <v>3.7682652800598362E-2</v>
      </c>
      <c r="T64" s="131">
        <f t="shared" si="2"/>
        <v>-4.000857300717417E-2</v>
      </c>
      <c r="U64" s="131">
        <f t="shared" si="2"/>
        <v>0.21299131123318291</v>
      </c>
      <c r="V64" s="131">
        <f t="shared" si="2"/>
        <v>0.4026009348621295</v>
      </c>
      <c r="W64" s="131">
        <f t="shared" si="3"/>
        <v>0.63958406978031457</v>
      </c>
      <c r="X64" s="131">
        <f t="shared" si="3"/>
        <v>0.63569099857611377</v>
      </c>
      <c r="Y64" s="131">
        <f t="shared" si="3"/>
        <v>4.7735718090163179E-2</v>
      </c>
      <c r="Z64" s="131">
        <f t="shared" si="3"/>
        <v>8.2850521116544715E-3</v>
      </c>
      <c r="AA64" s="131">
        <f t="shared" si="3"/>
        <v>0.33205015178172609</v>
      </c>
      <c r="AB64" s="131">
        <f t="shared" si="3"/>
        <v>0.47192864879607743</v>
      </c>
    </row>
    <row r="65" spans="1:28">
      <c r="A65" s="14" t="s">
        <v>370</v>
      </c>
      <c r="B65" s="16">
        <v>262</v>
      </c>
      <c r="C65" s="16">
        <v>423239</v>
      </c>
      <c r="D65" s="16">
        <v>337190</v>
      </c>
      <c r="E65" s="16">
        <v>273759</v>
      </c>
      <c r="F65" s="16">
        <v>-40613</v>
      </c>
      <c r="G65" s="16">
        <v>-118240</v>
      </c>
      <c r="H65" s="16">
        <v>207829</v>
      </c>
      <c r="I65" s="16">
        <v>207829</v>
      </c>
      <c r="J65" s="16">
        <v>578116</v>
      </c>
      <c r="K65" s="16">
        <v>335269</v>
      </c>
      <c r="L65" s="16">
        <v>383628</v>
      </c>
      <c r="M65" s="16">
        <v>-30042</v>
      </c>
      <c r="N65" s="16">
        <v>-131631</v>
      </c>
      <c r="O65" s="16">
        <v>256537</v>
      </c>
      <c r="P65" s="16">
        <v>256537</v>
      </c>
      <c r="Q65" s="130">
        <f t="shared" si="2"/>
        <v>0.7966893410106346</v>
      </c>
      <c r="R65" s="130">
        <f t="shared" si="2"/>
        <v>0.64681893681820435</v>
      </c>
      <c r="S65" s="130">
        <f t="shared" si="2"/>
        <v>-9.5957603150938361E-2</v>
      </c>
      <c r="T65" s="130">
        <f t="shared" si="2"/>
        <v>-0.27936933978201439</v>
      </c>
      <c r="U65" s="130">
        <f t="shared" si="2"/>
        <v>0.49104406730003614</v>
      </c>
      <c r="V65" s="130">
        <f t="shared" si="2"/>
        <v>0.49104406730003614</v>
      </c>
      <c r="W65" s="130">
        <f t="shared" si="3"/>
        <v>0.57993378491513814</v>
      </c>
      <c r="X65" s="130">
        <f t="shared" si="3"/>
        <v>0.66358308713130232</v>
      </c>
      <c r="Y65" s="130">
        <f t="shared" si="3"/>
        <v>-5.1965349514630284E-2</v>
      </c>
      <c r="Z65" s="130">
        <f t="shared" si="3"/>
        <v>-0.22768959862726512</v>
      </c>
      <c r="AA65" s="130">
        <f t="shared" si="3"/>
        <v>0.44374658373060077</v>
      </c>
      <c r="AB65" s="130">
        <f t="shared" si="3"/>
        <v>0.44374658373060077</v>
      </c>
    </row>
    <row r="66" spans="1:28">
      <c r="A66" t="s">
        <v>371</v>
      </c>
      <c r="B66" s="17">
        <v>251</v>
      </c>
      <c r="C66" s="17">
        <v>315660</v>
      </c>
      <c r="D66" s="17">
        <v>262800</v>
      </c>
      <c r="E66" s="17">
        <v>172048</v>
      </c>
      <c r="F66" s="17">
        <v>-10915</v>
      </c>
      <c r="G66" s="17">
        <v>2493</v>
      </c>
      <c r="H66" s="17">
        <v>316946</v>
      </c>
      <c r="I66" s="17">
        <v>316946</v>
      </c>
      <c r="J66" s="17">
        <v>372396</v>
      </c>
      <c r="K66" s="17">
        <v>261563</v>
      </c>
      <c r="L66" s="17">
        <v>181055</v>
      </c>
      <c r="M66" s="17">
        <v>6889</v>
      </c>
      <c r="N66" s="17">
        <v>-9069</v>
      </c>
      <c r="O66" s="17">
        <v>313204</v>
      </c>
      <c r="P66" s="17">
        <v>313204</v>
      </c>
      <c r="Q66" s="131">
        <f t="shared" si="2"/>
        <v>0.83254134195019958</v>
      </c>
      <c r="R66" s="131">
        <f t="shared" si="2"/>
        <v>0.54504213394158274</v>
      </c>
      <c r="S66" s="131">
        <f t="shared" si="2"/>
        <v>-3.4578343787619592E-2</v>
      </c>
      <c r="T66" s="131">
        <f t="shared" si="2"/>
        <v>7.8977380726097703E-3</v>
      </c>
      <c r="U66" s="131">
        <f t="shared" si="2"/>
        <v>1.0040740036748401</v>
      </c>
      <c r="V66" s="131">
        <f t="shared" si="2"/>
        <v>1.0040740036748401</v>
      </c>
      <c r="W66" s="131">
        <f t="shared" si="3"/>
        <v>0.70237865068368077</v>
      </c>
      <c r="X66" s="131">
        <f t="shared" si="3"/>
        <v>0.48618943275437976</v>
      </c>
      <c r="Y66" s="131">
        <f t="shared" si="3"/>
        <v>1.849912458780438E-2</v>
      </c>
      <c r="Z66" s="131">
        <f t="shared" si="3"/>
        <v>-2.43531079818258E-2</v>
      </c>
      <c r="AA66" s="131">
        <f t="shared" si="3"/>
        <v>0.84105092428490102</v>
      </c>
      <c r="AB66" s="131">
        <f t="shared" si="3"/>
        <v>0.84105092428490102</v>
      </c>
    </row>
    <row r="67" spans="1:28">
      <c r="A67" s="14" t="s">
        <v>372</v>
      </c>
      <c r="B67" s="16">
        <v>251</v>
      </c>
      <c r="C67" s="16">
        <v>453537</v>
      </c>
      <c r="D67" s="16">
        <v>418784</v>
      </c>
      <c r="E67" s="16">
        <v>129844</v>
      </c>
      <c r="F67" s="16">
        <v>185266</v>
      </c>
      <c r="G67" s="16">
        <v>381</v>
      </c>
      <c r="H67" s="16">
        <v>31596</v>
      </c>
      <c r="I67" s="16">
        <v>31596</v>
      </c>
      <c r="J67" s="16">
        <v>459337</v>
      </c>
      <c r="K67" s="16">
        <v>418784</v>
      </c>
      <c r="L67" s="16">
        <v>129844</v>
      </c>
      <c r="M67" s="16">
        <v>194440</v>
      </c>
      <c r="N67" s="16">
        <v>-3163</v>
      </c>
      <c r="O67" s="16">
        <v>61289</v>
      </c>
      <c r="P67" s="16">
        <v>61289</v>
      </c>
      <c r="Q67" s="130">
        <f t="shared" si="2"/>
        <v>0.92337339621684666</v>
      </c>
      <c r="R67" s="130">
        <f t="shared" si="2"/>
        <v>0.28629196735878221</v>
      </c>
      <c r="S67" s="130">
        <f t="shared" si="2"/>
        <v>0.40849147919574369</v>
      </c>
      <c r="T67" s="130">
        <f t="shared" si="2"/>
        <v>8.4006376547007193E-4</v>
      </c>
      <c r="U67" s="130">
        <f t="shared" si="2"/>
        <v>6.9665760456148015E-2</v>
      </c>
      <c r="V67" s="130">
        <f t="shared" si="2"/>
        <v>6.9665760456148015E-2</v>
      </c>
      <c r="W67" s="130">
        <f t="shared" si="3"/>
        <v>0.91171405743495515</v>
      </c>
      <c r="X67" s="130">
        <f t="shared" si="3"/>
        <v>0.28267698879036524</v>
      </c>
      <c r="Y67" s="130">
        <f t="shared" si="3"/>
        <v>0.42330576461290947</v>
      </c>
      <c r="Z67" s="130">
        <f t="shared" si="3"/>
        <v>-6.8860117952614314E-3</v>
      </c>
      <c r="AA67" s="130">
        <f t="shared" si="3"/>
        <v>0.13342926870685357</v>
      </c>
      <c r="AB67" s="130">
        <f t="shared" si="3"/>
        <v>0.13342926870685357</v>
      </c>
    </row>
    <row r="68" spans="1:28">
      <c r="A68" t="s">
        <v>373</v>
      </c>
      <c r="B68" s="17">
        <v>245</v>
      </c>
      <c r="C68" s="17">
        <v>263460</v>
      </c>
      <c r="D68" s="17">
        <v>217376</v>
      </c>
      <c r="E68" s="17">
        <v>42769</v>
      </c>
      <c r="F68" s="17">
        <v>44883</v>
      </c>
      <c r="G68" s="17">
        <v>-49406</v>
      </c>
      <c r="H68" s="17">
        <v>61210</v>
      </c>
      <c r="I68" s="17">
        <v>61210</v>
      </c>
      <c r="J68" s="17">
        <v>373238</v>
      </c>
      <c r="K68" s="17">
        <v>217376</v>
      </c>
      <c r="L68" s="17">
        <v>66556</v>
      </c>
      <c r="M68" s="17">
        <v>50179</v>
      </c>
      <c r="N68" s="17">
        <v>9461</v>
      </c>
      <c r="O68" s="17">
        <v>544980</v>
      </c>
      <c r="P68" s="17">
        <v>544980</v>
      </c>
      <c r="Q68" s="131">
        <f t="shared" si="2"/>
        <v>0.82508160631594929</v>
      </c>
      <c r="R68" s="131">
        <f t="shared" si="2"/>
        <v>0.16233583845745084</v>
      </c>
      <c r="S68" s="131">
        <f t="shared" si="2"/>
        <v>0.17035982691869733</v>
      </c>
      <c r="T68" s="131">
        <f t="shared" si="2"/>
        <v>-0.18752751840886661</v>
      </c>
      <c r="U68" s="131">
        <f t="shared" si="2"/>
        <v>0.23233128368632811</v>
      </c>
      <c r="V68" s="131">
        <f t="shared" si="2"/>
        <v>0.23233128368632811</v>
      </c>
      <c r="W68" s="131">
        <f t="shared" si="3"/>
        <v>0.5824058643546477</v>
      </c>
      <c r="X68" s="131">
        <f t="shared" si="3"/>
        <v>0.17832053542243823</v>
      </c>
      <c r="Y68" s="131">
        <f t="shared" si="3"/>
        <v>0.1344423665328825</v>
      </c>
      <c r="Z68" s="131">
        <f t="shared" si="3"/>
        <v>2.5348437190211071E-2</v>
      </c>
      <c r="AA68" s="131">
        <f t="shared" si="3"/>
        <v>1.4601407145038823</v>
      </c>
      <c r="AB68" s="131">
        <f t="shared" si="3"/>
        <v>1.4601407145038823</v>
      </c>
    </row>
    <row r="69" spans="1:28">
      <c r="A69" s="14" t="s">
        <v>374</v>
      </c>
      <c r="B69" s="16">
        <v>208</v>
      </c>
      <c r="C69" s="16">
        <v>303592</v>
      </c>
      <c r="D69" s="16">
        <v>267246</v>
      </c>
      <c r="E69" s="16">
        <v>147240</v>
      </c>
      <c r="F69" s="16">
        <v>39442</v>
      </c>
      <c r="G69" s="16">
        <v>-33252</v>
      </c>
      <c r="H69" s="16">
        <v>67724</v>
      </c>
      <c r="I69" s="16">
        <v>67724</v>
      </c>
      <c r="J69" s="16">
        <v>324570</v>
      </c>
      <c r="K69" s="16">
        <v>265815</v>
      </c>
      <c r="L69" s="16">
        <v>151567</v>
      </c>
      <c r="M69" s="16">
        <v>51871</v>
      </c>
      <c r="N69" s="16">
        <v>-33252</v>
      </c>
      <c r="O69" s="16">
        <v>69744</v>
      </c>
      <c r="P69" s="16">
        <v>69744</v>
      </c>
      <c r="Q69" s="130">
        <f t="shared" si="2"/>
        <v>0.88028011278294549</v>
      </c>
      <c r="R69" s="130">
        <f t="shared" si="2"/>
        <v>0.48499301694379299</v>
      </c>
      <c r="S69" s="130">
        <f t="shared" si="2"/>
        <v>0.12991778439484572</v>
      </c>
      <c r="T69" s="130">
        <f t="shared" si="2"/>
        <v>-0.10952857782813777</v>
      </c>
      <c r="U69" s="130">
        <f t="shared" si="2"/>
        <v>0.22307570686974623</v>
      </c>
      <c r="V69" s="130">
        <f t="shared" si="2"/>
        <v>0.22307570686974623</v>
      </c>
      <c r="W69" s="130">
        <f t="shared" si="3"/>
        <v>0.81897587577410114</v>
      </c>
      <c r="X69" s="130">
        <f t="shared" si="3"/>
        <v>0.46697784761376593</v>
      </c>
      <c r="Y69" s="130">
        <f t="shared" si="3"/>
        <v>0.15981452383153094</v>
      </c>
      <c r="Z69" s="130">
        <f t="shared" si="3"/>
        <v>-0.10244939458360292</v>
      </c>
      <c r="AA69" s="130">
        <f t="shared" si="3"/>
        <v>0.21488122747019134</v>
      </c>
      <c r="AB69" s="130">
        <f t="shared" si="3"/>
        <v>0.21488122747019134</v>
      </c>
    </row>
    <row r="70" spans="1:28">
      <c r="A70" t="s">
        <v>375</v>
      </c>
      <c r="B70" s="17">
        <v>205</v>
      </c>
      <c r="C70" s="17">
        <v>198621.1</v>
      </c>
      <c r="D70" s="17">
        <v>198621.1</v>
      </c>
      <c r="E70" s="17">
        <v>11996.8</v>
      </c>
      <c r="F70" s="17">
        <v>27981.200000000001</v>
      </c>
      <c r="G70" s="17">
        <v>-1048.5</v>
      </c>
      <c r="H70" s="17">
        <v>31530.799999999999</v>
      </c>
      <c r="I70" s="17">
        <v>31530.799999999999</v>
      </c>
      <c r="J70" s="17">
        <v>198621.1</v>
      </c>
      <c r="K70" s="17">
        <v>198621.1</v>
      </c>
      <c r="L70" s="17">
        <v>11996.8</v>
      </c>
      <c r="M70" s="17">
        <v>27982</v>
      </c>
      <c r="N70" s="17">
        <v>-1048.5</v>
      </c>
      <c r="O70" s="17">
        <v>31530.799999999999</v>
      </c>
      <c r="P70" s="17">
        <v>31530.799999999999</v>
      </c>
      <c r="Q70" s="131">
        <f t="shared" si="2"/>
        <v>1</v>
      </c>
      <c r="R70" s="131">
        <f t="shared" si="2"/>
        <v>6.0400430769943371E-2</v>
      </c>
      <c r="S70" s="131">
        <f t="shared" si="2"/>
        <v>0.14087727839590053</v>
      </c>
      <c r="T70" s="131">
        <f t="shared" si="2"/>
        <v>-5.2788953439488551E-3</v>
      </c>
      <c r="U70" s="131">
        <f t="shared" si="2"/>
        <v>0.15874849147447073</v>
      </c>
      <c r="V70" s="131">
        <f t="shared" si="2"/>
        <v>0.15874849147447073</v>
      </c>
      <c r="W70" s="131">
        <f t="shared" si="3"/>
        <v>1</v>
      </c>
      <c r="X70" s="131">
        <f t="shared" si="3"/>
        <v>6.0400430769943371E-2</v>
      </c>
      <c r="Y70" s="131">
        <f t="shared" si="3"/>
        <v>0.14088130616535705</v>
      </c>
      <c r="Z70" s="131">
        <f t="shared" si="3"/>
        <v>-5.2788953439488551E-3</v>
      </c>
      <c r="AA70" s="131">
        <f t="shared" si="3"/>
        <v>0.15874849147447073</v>
      </c>
      <c r="AB70" s="131">
        <f t="shared" si="3"/>
        <v>0.15874849147447073</v>
      </c>
    </row>
    <row r="71" spans="1:28">
      <c r="A71" s="14" t="s">
        <v>376</v>
      </c>
      <c r="B71" s="16">
        <v>124</v>
      </c>
      <c r="C71" s="16">
        <v>180464</v>
      </c>
      <c r="D71" s="16">
        <v>136062</v>
      </c>
      <c r="E71" s="16">
        <v>88659</v>
      </c>
      <c r="F71" s="16">
        <v>21202</v>
      </c>
      <c r="G71" s="16">
        <v>-16496</v>
      </c>
      <c r="H71" s="16">
        <v>21936</v>
      </c>
      <c r="I71" s="16">
        <v>21936</v>
      </c>
      <c r="J71" s="16">
        <v>182871</v>
      </c>
      <c r="K71" s="16">
        <v>136062</v>
      </c>
      <c r="L71" s="16">
        <v>88659</v>
      </c>
      <c r="M71" s="16">
        <v>21630</v>
      </c>
      <c r="N71" s="16">
        <v>-18653</v>
      </c>
      <c r="O71" s="16">
        <v>21937</v>
      </c>
      <c r="P71" s="16">
        <v>21937</v>
      </c>
      <c r="Q71" s="130">
        <f t="shared" si="2"/>
        <v>0.75395646777196557</v>
      </c>
      <c r="R71" s="130">
        <f t="shared" si="2"/>
        <v>0.4912835801046192</v>
      </c>
      <c r="S71" s="130">
        <f t="shared" si="2"/>
        <v>0.11748603599609894</v>
      </c>
      <c r="T71" s="130">
        <f t="shared" si="2"/>
        <v>-9.140881283801755E-2</v>
      </c>
      <c r="U71" s="130">
        <f t="shared" si="2"/>
        <v>0.1215533291958507</v>
      </c>
      <c r="V71" s="130">
        <f t="shared" si="2"/>
        <v>0.1215533291958507</v>
      </c>
      <c r="W71" s="130">
        <f t="shared" si="3"/>
        <v>0.74403267877356172</v>
      </c>
      <c r="X71" s="130">
        <f t="shared" si="3"/>
        <v>0.48481716619912396</v>
      </c>
      <c r="Y71" s="130">
        <f t="shared" si="3"/>
        <v>0.11828009908624113</v>
      </c>
      <c r="Z71" s="130">
        <f t="shared" si="3"/>
        <v>-0.10200086399702522</v>
      </c>
      <c r="AA71" s="130">
        <f t="shared" si="3"/>
        <v>0.11995887811626775</v>
      </c>
      <c r="AB71" s="130">
        <f t="shared" si="3"/>
        <v>0.11995887811626775</v>
      </c>
    </row>
    <row r="72" spans="1:28">
      <c r="A72" t="s">
        <v>377</v>
      </c>
      <c r="B72" s="17">
        <v>122</v>
      </c>
      <c r="C72" s="17">
        <v>145389</v>
      </c>
      <c r="D72" s="17">
        <v>109013</v>
      </c>
      <c r="E72" s="17">
        <v>72535</v>
      </c>
      <c r="F72" s="17">
        <v>16970</v>
      </c>
      <c r="G72" s="17">
        <v>-31681</v>
      </c>
      <c r="H72" s="17">
        <v>38629</v>
      </c>
      <c r="I72" s="17">
        <v>40026</v>
      </c>
      <c r="J72" s="17">
        <v>161266</v>
      </c>
      <c r="K72" s="17">
        <v>107794</v>
      </c>
      <c r="L72" s="17">
        <v>77099</v>
      </c>
      <c r="M72" s="17">
        <v>16881</v>
      </c>
      <c r="N72" s="17">
        <v>-43277</v>
      </c>
      <c r="O72" s="17">
        <v>95418</v>
      </c>
      <c r="P72" s="17">
        <v>96815</v>
      </c>
      <c r="Q72" s="131">
        <f t="shared" si="2"/>
        <v>0.74980225464099759</v>
      </c>
      <c r="R72" s="131">
        <f t="shared" si="2"/>
        <v>0.49890294313875189</v>
      </c>
      <c r="S72" s="131">
        <f t="shared" si="2"/>
        <v>0.11672134755724298</v>
      </c>
      <c r="T72" s="131">
        <f t="shared" si="2"/>
        <v>-0.21790506847147997</v>
      </c>
      <c r="U72" s="131">
        <f t="shared" si="2"/>
        <v>0.26569410340534705</v>
      </c>
      <c r="V72" s="131">
        <f t="shared" si="2"/>
        <v>0.2753028083280028</v>
      </c>
      <c r="W72" s="131">
        <f t="shared" si="3"/>
        <v>0.66842359827862041</v>
      </c>
      <c r="X72" s="131">
        <f t="shared" si="3"/>
        <v>0.47808589535301921</v>
      </c>
      <c r="Y72" s="131">
        <f t="shared" si="3"/>
        <v>0.10467798544020439</v>
      </c>
      <c r="Z72" s="131">
        <f t="shared" si="3"/>
        <v>-0.26835786836654968</v>
      </c>
      <c r="AA72" s="131">
        <f t="shared" si="3"/>
        <v>0.59168082546848066</v>
      </c>
      <c r="AB72" s="131">
        <f t="shared" si="3"/>
        <v>0.6003435318045961</v>
      </c>
    </row>
    <row r="73" spans="1:28">
      <c r="A73" s="14" t="s">
        <v>378</v>
      </c>
      <c r="B73" s="16">
        <v>109</v>
      </c>
      <c r="C73" s="16">
        <v>131958</v>
      </c>
      <c r="D73" s="16">
        <v>107514</v>
      </c>
      <c r="E73" s="16">
        <v>75077</v>
      </c>
      <c r="F73" s="16">
        <v>11883</v>
      </c>
      <c r="G73" s="16">
        <v>-26637</v>
      </c>
      <c r="H73" s="16">
        <v>30259</v>
      </c>
      <c r="I73" s="16">
        <v>30259</v>
      </c>
      <c r="J73" s="16">
        <v>153183</v>
      </c>
      <c r="K73" s="16">
        <v>106888</v>
      </c>
      <c r="L73" s="16">
        <v>78206</v>
      </c>
      <c r="M73" s="16">
        <v>17436</v>
      </c>
      <c r="N73" s="16">
        <v>-50305</v>
      </c>
      <c r="O73" s="16">
        <v>29804</v>
      </c>
      <c r="P73" s="16">
        <v>29804</v>
      </c>
      <c r="Q73" s="130">
        <f t="shared" ref="Q73:V80" si="4">D73/$C73</f>
        <v>0.81475924157686541</v>
      </c>
      <c r="R73" s="130">
        <f t="shared" si="4"/>
        <v>0.56894617984510221</v>
      </c>
      <c r="S73" s="130">
        <f t="shared" si="4"/>
        <v>9.0051379984540533E-2</v>
      </c>
      <c r="T73" s="130">
        <f t="shared" si="4"/>
        <v>-0.20185968262629017</v>
      </c>
      <c r="U73" s="130">
        <f t="shared" si="4"/>
        <v>0.22930781006077691</v>
      </c>
      <c r="V73" s="130">
        <f t="shared" si="4"/>
        <v>0.22930781006077691</v>
      </c>
      <c r="W73" s="130">
        <f t="shared" ref="W73:AB80" si="5">K73/$J73</f>
        <v>0.6977797797405717</v>
      </c>
      <c r="X73" s="130">
        <f t="shared" si="5"/>
        <v>0.5105396812962274</v>
      </c>
      <c r="Y73" s="130">
        <f t="shared" si="5"/>
        <v>0.11382464111552848</v>
      </c>
      <c r="Z73" s="130">
        <f t="shared" si="5"/>
        <v>-0.32839805983692705</v>
      </c>
      <c r="AA73" s="130">
        <f t="shared" si="5"/>
        <v>0.19456467101440761</v>
      </c>
      <c r="AB73" s="130">
        <f t="shared" si="5"/>
        <v>0.19456467101440761</v>
      </c>
    </row>
    <row r="74" spans="1:28">
      <c r="A74" t="s">
        <v>379</v>
      </c>
      <c r="B74" s="17">
        <v>93</v>
      </c>
      <c r="C74" s="17">
        <v>118262</v>
      </c>
      <c r="D74" s="17">
        <v>100350</v>
      </c>
      <c r="E74" s="17">
        <v>4033</v>
      </c>
      <c r="F74" s="17">
        <v>17245.7</v>
      </c>
      <c r="G74" s="17">
        <v>-52164.4</v>
      </c>
      <c r="H74" s="17">
        <v>32046</v>
      </c>
      <c r="I74" s="17">
        <v>32046</v>
      </c>
      <c r="J74" s="17">
        <v>121467</v>
      </c>
      <c r="K74" s="17">
        <v>100350</v>
      </c>
      <c r="L74" s="17">
        <v>4033</v>
      </c>
      <c r="M74" s="17">
        <v>19628.900000000001</v>
      </c>
      <c r="N74" s="17">
        <v>-42777</v>
      </c>
      <c r="O74" s="17">
        <v>68798</v>
      </c>
      <c r="P74" s="17">
        <v>68798</v>
      </c>
      <c r="Q74" s="131">
        <f t="shared" si="4"/>
        <v>0.8485396830765588</v>
      </c>
      <c r="R74" s="131">
        <f t="shared" si="4"/>
        <v>3.410224755204546E-2</v>
      </c>
      <c r="S74" s="131">
        <f t="shared" si="4"/>
        <v>0.14582621636704943</v>
      </c>
      <c r="T74" s="131">
        <f t="shared" si="4"/>
        <v>-0.44109181309296308</v>
      </c>
      <c r="U74" s="131">
        <f t="shared" si="4"/>
        <v>0.2709746156838207</v>
      </c>
      <c r="V74" s="131">
        <f t="shared" si="4"/>
        <v>0.2709746156838207</v>
      </c>
      <c r="W74" s="131">
        <f t="shared" si="5"/>
        <v>0.82615031243053672</v>
      </c>
      <c r="X74" s="131">
        <f t="shared" si="5"/>
        <v>3.3202433582783804E-2</v>
      </c>
      <c r="Y74" s="131">
        <f t="shared" si="5"/>
        <v>0.16159862349444706</v>
      </c>
      <c r="Z74" s="131">
        <f t="shared" si="5"/>
        <v>-0.35216972511052386</v>
      </c>
      <c r="AA74" s="131">
        <f t="shared" si="5"/>
        <v>0.56639251813249691</v>
      </c>
      <c r="AB74" s="131">
        <f t="shared" si="5"/>
        <v>0.56639251813249691</v>
      </c>
    </row>
    <row r="75" spans="1:28">
      <c r="A75" s="14" t="s">
        <v>380</v>
      </c>
      <c r="B75" s="16">
        <v>90</v>
      </c>
      <c r="C75" s="16">
        <v>118672.7</v>
      </c>
      <c r="D75" s="16">
        <v>114274.7</v>
      </c>
      <c r="E75" s="16">
        <v>9257.2999999999993</v>
      </c>
      <c r="F75" s="16">
        <v>26224</v>
      </c>
      <c r="G75" s="16">
        <v>0</v>
      </c>
      <c r="H75" s="16">
        <v>4174.7</v>
      </c>
      <c r="I75" s="16">
        <v>4174.7</v>
      </c>
      <c r="J75" s="16">
        <v>120384.5</v>
      </c>
      <c r="K75" s="16">
        <v>114274.7</v>
      </c>
      <c r="L75" s="16">
        <v>9257.2999999999993</v>
      </c>
      <c r="M75" s="16">
        <v>29229.200000000001</v>
      </c>
      <c r="N75" s="16">
        <v>0</v>
      </c>
      <c r="O75" s="16">
        <v>18661.199999999997</v>
      </c>
      <c r="P75" s="16">
        <v>18661.199999999997</v>
      </c>
      <c r="Q75" s="130">
        <f t="shared" si="4"/>
        <v>0.96294008647313156</v>
      </c>
      <c r="R75" s="130">
        <f t="shared" si="4"/>
        <v>7.8006988970504579E-2</v>
      </c>
      <c r="S75" s="130">
        <f t="shared" si="4"/>
        <v>0.22097752895147746</v>
      </c>
      <c r="T75" s="130">
        <f t="shared" si="4"/>
        <v>0</v>
      </c>
      <c r="U75" s="130">
        <f t="shared" si="4"/>
        <v>3.5178267621786642E-2</v>
      </c>
      <c r="V75" s="130">
        <f t="shared" si="4"/>
        <v>3.5178267621786642E-2</v>
      </c>
      <c r="W75" s="130">
        <f t="shared" si="5"/>
        <v>0.94924761908717481</v>
      </c>
      <c r="X75" s="130">
        <f t="shared" si="5"/>
        <v>7.6897773384447324E-2</v>
      </c>
      <c r="Y75" s="130">
        <f t="shared" si="5"/>
        <v>0.24279869916808228</v>
      </c>
      <c r="Z75" s="130">
        <f t="shared" si="5"/>
        <v>0</v>
      </c>
      <c r="AA75" s="130">
        <f t="shared" si="5"/>
        <v>0.15501331151435607</v>
      </c>
      <c r="AB75" s="130">
        <f t="shared" si="5"/>
        <v>0.15501331151435607</v>
      </c>
    </row>
    <row r="76" spans="1:28">
      <c r="A76" t="s">
        <v>381</v>
      </c>
      <c r="B76" s="17">
        <v>86</v>
      </c>
      <c r="C76" s="17">
        <v>269823</v>
      </c>
      <c r="D76" s="17">
        <v>251082</v>
      </c>
      <c r="E76" s="17">
        <v>28138</v>
      </c>
      <c r="F76" s="17">
        <v>29603</v>
      </c>
      <c r="G76" s="17">
        <v>-4500</v>
      </c>
      <c r="H76" s="17">
        <v>83169</v>
      </c>
      <c r="I76" s="17">
        <v>83169</v>
      </c>
      <c r="J76" s="17">
        <v>270399</v>
      </c>
      <c r="K76" s="17">
        <v>251082</v>
      </c>
      <c r="L76" s="17">
        <v>28138</v>
      </c>
      <c r="M76" s="17">
        <v>29648</v>
      </c>
      <c r="N76" s="17">
        <v>-4500</v>
      </c>
      <c r="O76" s="17">
        <v>91420</v>
      </c>
      <c r="P76" s="17">
        <v>91420</v>
      </c>
      <c r="Q76" s="131">
        <f t="shared" si="4"/>
        <v>0.9305433562001757</v>
      </c>
      <c r="R76" s="131">
        <f t="shared" si="4"/>
        <v>0.10428317823165556</v>
      </c>
      <c r="S76" s="131">
        <f t="shared" si="4"/>
        <v>0.10971266348680431</v>
      </c>
      <c r="T76" s="131">
        <f t="shared" si="4"/>
        <v>-1.6677599759842565E-2</v>
      </c>
      <c r="U76" s="131">
        <f t="shared" si="4"/>
        <v>0.30823539876141026</v>
      </c>
      <c r="V76" s="131">
        <f t="shared" si="4"/>
        <v>0.30823539876141026</v>
      </c>
      <c r="W76" s="131">
        <f t="shared" si="5"/>
        <v>0.92856112633552634</v>
      </c>
      <c r="X76" s="131">
        <f t="shared" si="5"/>
        <v>0.10406103572868243</v>
      </c>
      <c r="Y76" s="131">
        <f t="shared" si="5"/>
        <v>0.10964537590745528</v>
      </c>
      <c r="Z76" s="131">
        <f t="shared" si="5"/>
        <v>-1.6642073380448891E-2</v>
      </c>
      <c r="AA76" s="131">
        <f t="shared" si="5"/>
        <v>0.33809296632014174</v>
      </c>
      <c r="AB76" s="131">
        <f t="shared" si="5"/>
        <v>0.33809296632014174</v>
      </c>
    </row>
    <row r="77" spans="1:28">
      <c r="A77" s="14" t="s">
        <v>382</v>
      </c>
      <c r="B77" s="16">
        <v>65</v>
      </c>
      <c r="C77" s="16">
        <v>112858</v>
      </c>
      <c r="D77" s="16">
        <v>95240</v>
      </c>
      <c r="E77" s="16">
        <v>20259</v>
      </c>
      <c r="F77" s="16">
        <v>-2491</v>
      </c>
      <c r="G77" s="16">
        <v>116</v>
      </c>
      <c r="H77" s="16">
        <v>53177</v>
      </c>
      <c r="I77" s="16">
        <v>53177</v>
      </c>
      <c r="J77" s="16">
        <v>114101</v>
      </c>
      <c r="K77" s="16">
        <v>95001</v>
      </c>
      <c r="L77" s="16">
        <v>20259</v>
      </c>
      <c r="M77" s="16">
        <v>-3798</v>
      </c>
      <c r="N77" s="16">
        <v>-3682</v>
      </c>
      <c r="O77" s="16">
        <v>90481</v>
      </c>
      <c r="P77" s="16">
        <v>90481</v>
      </c>
      <c r="Q77" s="130">
        <f t="shared" si="4"/>
        <v>0.8438923248684187</v>
      </c>
      <c r="R77" s="130">
        <f t="shared" si="4"/>
        <v>0.17950876322458312</v>
      </c>
      <c r="S77" s="130">
        <f t="shared" si="4"/>
        <v>-2.2071984263410657E-2</v>
      </c>
      <c r="T77" s="130">
        <f t="shared" si="4"/>
        <v>1.0278402948838362E-3</v>
      </c>
      <c r="U77" s="130">
        <f t="shared" si="4"/>
        <v>0.47118502897446346</v>
      </c>
      <c r="V77" s="130">
        <f t="shared" si="4"/>
        <v>0.47118502897446346</v>
      </c>
      <c r="W77" s="130">
        <f t="shared" si="5"/>
        <v>0.83260444693736246</v>
      </c>
      <c r="X77" s="130">
        <f t="shared" si="5"/>
        <v>0.1775532203924593</v>
      </c>
      <c r="Y77" s="130">
        <f t="shared" si="5"/>
        <v>-3.3286298980727602E-2</v>
      </c>
      <c r="Z77" s="130">
        <f t="shared" si="5"/>
        <v>-3.226965583123724E-2</v>
      </c>
      <c r="AA77" s="130">
        <f t="shared" si="5"/>
        <v>0.79299042076756554</v>
      </c>
      <c r="AB77" s="130">
        <f t="shared" si="5"/>
        <v>0.79299042076756554</v>
      </c>
    </row>
    <row r="78" spans="1:28">
      <c r="A78" t="s">
        <v>383</v>
      </c>
      <c r="B78" s="17">
        <v>64</v>
      </c>
      <c r="C78" s="17">
        <v>62306</v>
      </c>
      <c r="D78" s="17">
        <v>62188</v>
      </c>
      <c r="E78" s="17">
        <v>5115</v>
      </c>
      <c r="F78" s="17">
        <v>10998</v>
      </c>
      <c r="G78" s="17">
        <v>1910</v>
      </c>
      <c r="H78" s="17">
        <v>16746</v>
      </c>
      <c r="I78" s="17">
        <v>16746</v>
      </c>
      <c r="J78" s="17">
        <v>64284</v>
      </c>
      <c r="K78" s="17">
        <v>62188</v>
      </c>
      <c r="L78" s="17">
        <v>5115</v>
      </c>
      <c r="M78" s="17">
        <v>12344</v>
      </c>
      <c r="N78" s="17">
        <v>-40</v>
      </c>
      <c r="O78" s="17">
        <v>18390</v>
      </c>
      <c r="P78" s="17">
        <v>18390</v>
      </c>
      <c r="Q78" s="131">
        <f t="shared" si="4"/>
        <v>0.99810612140082822</v>
      </c>
      <c r="R78" s="131">
        <f t="shared" si="4"/>
        <v>8.2094822328507691E-2</v>
      </c>
      <c r="S78" s="131">
        <f t="shared" si="4"/>
        <v>0.17651590537026932</v>
      </c>
      <c r="T78" s="131">
        <f t="shared" si="4"/>
        <v>3.0655153596764358E-2</v>
      </c>
      <c r="U78" s="131">
        <f t="shared" si="4"/>
        <v>0.26877026289602929</v>
      </c>
      <c r="V78" s="131">
        <f t="shared" si="4"/>
        <v>0.26877026289602929</v>
      </c>
      <c r="W78" s="131">
        <f t="shared" si="5"/>
        <v>0.96739468608051771</v>
      </c>
      <c r="X78" s="131">
        <f t="shared" si="5"/>
        <v>7.9568788501026694E-2</v>
      </c>
      <c r="Y78" s="131">
        <f t="shared" si="5"/>
        <v>0.19202289838840148</v>
      </c>
      <c r="Z78" s="131">
        <f t="shared" si="5"/>
        <v>-6.222388152572957E-4</v>
      </c>
      <c r="AA78" s="131">
        <f t="shared" si="5"/>
        <v>0.2860742953145417</v>
      </c>
      <c r="AB78" s="131">
        <f t="shared" si="5"/>
        <v>0.2860742953145417</v>
      </c>
    </row>
    <row r="79" spans="1:28">
      <c r="A79" s="14" t="s">
        <v>384</v>
      </c>
      <c r="B79" s="16">
        <v>54</v>
      </c>
      <c r="C79" s="16">
        <v>46235.600000000006</v>
      </c>
      <c r="D79" s="16">
        <v>45883.3</v>
      </c>
      <c r="E79" s="16">
        <v>7849.4</v>
      </c>
      <c r="F79" s="16">
        <v>20896.899999999998</v>
      </c>
      <c r="G79" s="16">
        <v>161.6</v>
      </c>
      <c r="H79" s="16">
        <v>2011.6</v>
      </c>
      <c r="I79" s="16">
        <v>2011.6</v>
      </c>
      <c r="J79" s="16">
        <v>46235</v>
      </c>
      <c r="K79" s="16">
        <v>45883</v>
      </c>
      <c r="L79" s="16">
        <v>7849</v>
      </c>
      <c r="M79" s="16">
        <v>20896.599999999999</v>
      </c>
      <c r="N79" s="16">
        <v>162</v>
      </c>
      <c r="O79" s="16">
        <v>2012</v>
      </c>
      <c r="P79" s="16">
        <v>2012</v>
      </c>
      <c r="Q79" s="130">
        <f t="shared" si="4"/>
        <v>0.99238033030824724</v>
      </c>
      <c r="R79" s="130">
        <f t="shared" si="4"/>
        <v>0.16976961475572933</v>
      </c>
      <c r="S79" s="130">
        <f t="shared" si="4"/>
        <v>0.45196558496050654</v>
      </c>
      <c r="T79" s="130">
        <f t="shared" si="4"/>
        <v>3.4951422713233953E-3</v>
      </c>
      <c r="U79" s="130">
        <f t="shared" si="4"/>
        <v>4.3507600204171673E-2</v>
      </c>
      <c r="V79" s="130">
        <f t="shared" si="4"/>
        <v>4.3507600204171673E-2</v>
      </c>
      <c r="W79" s="130">
        <f t="shared" si="5"/>
        <v>0.99238672001730288</v>
      </c>
      <c r="X79" s="130">
        <f t="shared" si="5"/>
        <v>0.16976316643235645</v>
      </c>
      <c r="Y79" s="130">
        <f t="shared" si="5"/>
        <v>0.45196496160917049</v>
      </c>
      <c r="Z79" s="130">
        <f t="shared" si="5"/>
        <v>3.5038390829458203E-3</v>
      </c>
      <c r="AA79" s="130">
        <f t="shared" si="5"/>
        <v>4.3516816264734512E-2</v>
      </c>
      <c r="AB79" s="130">
        <f t="shared" si="5"/>
        <v>4.3516816264734512E-2</v>
      </c>
    </row>
    <row r="80" spans="1:28">
      <c r="A80" t="s">
        <v>385</v>
      </c>
      <c r="B80" s="17">
        <v>43</v>
      </c>
      <c r="C80" s="17">
        <v>51717</v>
      </c>
      <c r="D80" s="17">
        <v>40839</v>
      </c>
      <c r="E80" s="17">
        <v>3916</v>
      </c>
      <c r="F80" s="17">
        <v>2321</v>
      </c>
      <c r="G80" s="17">
        <v>2652</v>
      </c>
      <c r="H80" s="17">
        <v>10174</v>
      </c>
      <c r="I80" s="17">
        <v>10174</v>
      </c>
      <c r="J80" s="17">
        <v>57323</v>
      </c>
      <c r="K80" s="17">
        <v>40839</v>
      </c>
      <c r="L80" s="17">
        <v>3916</v>
      </c>
      <c r="M80" s="17">
        <v>3281</v>
      </c>
      <c r="N80" s="17">
        <v>-100</v>
      </c>
      <c r="O80" s="17">
        <v>10174</v>
      </c>
      <c r="P80" s="17">
        <v>10174</v>
      </c>
      <c r="Q80" s="131">
        <f t="shared" si="4"/>
        <v>0.78966297349034165</v>
      </c>
      <c r="R80" s="131">
        <f t="shared" si="4"/>
        <v>7.5719782663340868E-2</v>
      </c>
      <c r="S80" s="131">
        <f t="shared" si="4"/>
        <v>4.4878859949339676E-2</v>
      </c>
      <c r="T80" s="131">
        <f t="shared" si="4"/>
        <v>5.1279076512558731E-2</v>
      </c>
      <c r="U80" s="131">
        <f t="shared" si="4"/>
        <v>0.19672448131175435</v>
      </c>
      <c r="V80" s="131">
        <f t="shared" si="4"/>
        <v>0.19672448131175435</v>
      </c>
      <c r="W80" s="131">
        <f t="shared" si="5"/>
        <v>0.71243654379568411</v>
      </c>
      <c r="X80" s="131">
        <f t="shared" si="5"/>
        <v>6.8314638103379094E-2</v>
      </c>
      <c r="Y80" s="131">
        <f t="shared" si="5"/>
        <v>5.7237060167820944E-2</v>
      </c>
      <c r="Z80" s="131">
        <f t="shared" si="5"/>
        <v>-1.7445004622926225E-3</v>
      </c>
      <c r="AA80" s="131">
        <f t="shared" si="5"/>
        <v>0.17748547703365142</v>
      </c>
      <c r="AB80" s="131">
        <f t="shared" si="5"/>
        <v>0.17748547703365142</v>
      </c>
    </row>
    <row r="81" spans="2:28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</row>
    <row r="82" spans="2:28" s="23" customFormat="1">
      <c r="B82" s="24">
        <v>364134</v>
      </c>
      <c r="C82" s="24">
        <v>354001301.01500005</v>
      </c>
      <c r="D82" s="24">
        <v>305375131.18599999</v>
      </c>
      <c r="E82" s="24">
        <v>195981662.19400007</v>
      </c>
      <c r="F82" s="24">
        <v>34611819.555</v>
      </c>
      <c r="G82" s="24">
        <v>-36092666.149999999</v>
      </c>
      <c r="H82" s="24">
        <v>270143881.64499998</v>
      </c>
      <c r="I82" s="24">
        <v>369204882.47399998</v>
      </c>
      <c r="J82" s="24">
        <v>453688552.35699999</v>
      </c>
      <c r="K82" s="24">
        <v>304160909.898</v>
      </c>
      <c r="L82" s="24">
        <v>222443388.48800007</v>
      </c>
      <c r="M82" s="24">
        <v>70140621.487000018</v>
      </c>
      <c r="N82" s="24">
        <v>-81322220.015999988</v>
      </c>
      <c r="O82" s="24">
        <v>539670741.32000005</v>
      </c>
      <c r="P82" s="24">
        <v>660846621.8490001</v>
      </c>
      <c r="Q82" s="132">
        <f t="shared" ref="Q82:V82" si="6">D82/$C82</f>
        <v>0.86263844316510119</v>
      </c>
      <c r="R82" s="132">
        <f t="shared" si="6"/>
        <v>0.55361848002274927</v>
      </c>
      <c r="S82" s="132">
        <f t="shared" si="6"/>
        <v>9.777314223354619E-2</v>
      </c>
      <c r="T82" s="132">
        <f t="shared" si="6"/>
        <v>-0.10195630933139042</v>
      </c>
      <c r="U82" s="132">
        <f t="shared" si="6"/>
        <v>0.76311550514203674</v>
      </c>
      <c r="V82" s="132">
        <f t="shared" si="6"/>
        <v>1.0429478123820672</v>
      </c>
      <c r="W82" s="132">
        <f t="shared" ref="W82:AB82" si="7">K82/$J82</f>
        <v>0.67041786335102593</v>
      </c>
      <c r="X82" s="132">
        <f t="shared" si="7"/>
        <v>0.49029976033638833</v>
      </c>
      <c r="Y82" s="132">
        <f t="shared" si="7"/>
        <v>0.1546008183865471</v>
      </c>
      <c r="Z82" s="132">
        <f t="shared" si="7"/>
        <v>-0.17924679737567828</v>
      </c>
      <c r="AA82" s="132">
        <f t="shared" si="7"/>
        <v>1.1895180923483872</v>
      </c>
      <c r="AB82" s="132">
        <f t="shared" si="7"/>
        <v>1.4566085443764754</v>
      </c>
    </row>
  </sheetData>
  <mergeCells count="2">
    <mergeCell ref="Q4:V4"/>
    <mergeCell ref="W4:AB4"/>
  </mergeCells>
  <hyperlinks>
    <hyperlink ref="A1" location="Efnisyfirlit!A1" display="Efnisyfirlit" xr:uid="{778AFB5D-D2C4-4FAA-B282-7F43870F956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FA97-FAC3-4058-A5AA-BB40508DAA70}">
  <dimension ref="A1:Z82"/>
  <sheetViews>
    <sheetView workbookViewId="0"/>
  </sheetViews>
  <sheetFormatPr defaultRowHeight="14.4"/>
  <cols>
    <col min="1" max="1" width="25.33203125" customWidth="1"/>
    <col min="2" max="2" width="8" customWidth="1"/>
    <col min="3" max="14" width="11.33203125" hidden="1" customWidth="1"/>
    <col min="15" max="15" width="9.6640625" customWidth="1"/>
    <col min="16" max="16" width="12.109375" customWidth="1"/>
    <col min="17" max="17" width="10.88671875" customWidth="1"/>
    <col min="18" max="18" width="10.33203125" customWidth="1"/>
    <col min="19" max="19" width="9.33203125" customWidth="1"/>
    <col min="20" max="20" width="10" customWidth="1"/>
    <col min="21" max="21" width="9.88671875" customWidth="1"/>
    <col min="22" max="22" width="12.33203125" customWidth="1"/>
    <col min="23" max="23" width="11.109375" customWidth="1"/>
    <col min="24" max="24" width="9.44140625" customWidth="1"/>
    <col min="25" max="25" width="9" customWidth="1"/>
    <col min="26" max="26" width="9.6640625" customWidth="1"/>
  </cols>
  <sheetData>
    <row r="1" spans="1:26">
      <c r="A1" s="311" t="s">
        <v>1293</v>
      </c>
    </row>
    <row r="2" spans="1:26" ht="15.6">
      <c r="O2" s="1" t="s">
        <v>424</v>
      </c>
      <c r="U2" s="1" t="s">
        <v>425</v>
      </c>
    </row>
    <row r="4" spans="1:26">
      <c r="A4" s="15" t="s">
        <v>300</v>
      </c>
      <c r="O4" s="331" t="s">
        <v>23</v>
      </c>
      <c r="P4" s="332"/>
      <c r="Q4" s="332"/>
      <c r="R4" s="332"/>
      <c r="S4" s="332"/>
      <c r="T4" s="333"/>
      <c r="U4" s="331" t="s">
        <v>24</v>
      </c>
      <c r="V4" s="332"/>
      <c r="W4" s="332"/>
      <c r="X4" s="332"/>
      <c r="Y4" s="332"/>
      <c r="Z4" s="333"/>
    </row>
    <row r="5" spans="1:26">
      <c r="O5" s="84"/>
      <c r="P5" s="84" t="s">
        <v>410</v>
      </c>
      <c r="Q5" s="95" t="s">
        <v>17</v>
      </c>
      <c r="R5" s="133"/>
      <c r="S5" s="84"/>
      <c r="T5" s="95"/>
      <c r="U5" s="84"/>
      <c r="V5" s="84" t="s">
        <v>410</v>
      </c>
      <c r="W5" s="95" t="s">
        <v>17</v>
      </c>
      <c r="X5" s="84"/>
      <c r="Y5" s="84"/>
      <c r="Z5" s="95"/>
    </row>
    <row r="6" spans="1:26">
      <c r="C6" t="s">
        <v>23</v>
      </c>
      <c r="I6" t="s">
        <v>412</v>
      </c>
      <c r="O6" s="83"/>
      <c r="P6" s="83" t="s">
        <v>413</v>
      </c>
      <c r="Q6" s="97" t="s">
        <v>426</v>
      </c>
      <c r="R6" s="43" t="s">
        <v>427</v>
      </c>
      <c r="S6" s="83" t="s">
        <v>428</v>
      </c>
      <c r="T6" s="97" t="s">
        <v>429</v>
      </c>
      <c r="U6" s="83"/>
      <c r="V6" s="83" t="s">
        <v>413</v>
      </c>
      <c r="W6" s="97" t="s">
        <v>426</v>
      </c>
      <c r="X6" s="83" t="s">
        <v>427</v>
      </c>
      <c r="Y6" s="83" t="s">
        <v>428</v>
      </c>
      <c r="Z6" s="97" t="s">
        <v>429</v>
      </c>
    </row>
    <row r="7" spans="1:26">
      <c r="B7" t="s">
        <v>305</v>
      </c>
      <c r="C7" s="128"/>
      <c r="D7" s="128"/>
      <c r="E7" s="128"/>
      <c r="F7" s="128"/>
      <c r="G7" s="128"/>
      <c r="H7" s="128"/>
      <c r="I7" s="129"/>
      <c r="J7" s="129"/>
      <c r="K7" s="129"/>
      <c r="L7" s="129"/>
      <c r="M7" s="129"/>
      <c r="N7" s="129"/>
      <c r="O7" s="87" t="s">
        <v>29</v>
      </c>
      <c r="P7" s="87" t="s">
        <v>418</v>
      </c>
      <c r="Q7" s="99" t="s">
        <v>430</v>
      </c>
      <c r="R7" s="87" t="s">
        <v>75</v>
      </c>
      <c r="S7" s="87" t="s">
        <v>75</v>
      </c>
      <c r="T7" s="99" t="s">
        <v>431</v>
      </c>
      <c r="U7" s="87" t="s">
        <v>29</v>
      </c>
      <c r="V7" s="87" t="s">
        <v>418</v>
      </c>
      <c r="W7" s="99" t="s">
        <v>430</v>
      </c>
      <c r="X7" s="87" t="s">
        <v>75</v>
      </c>
      <c r="Y7" s="87" t="s">
        <v>75</v>
      </c>
      <c r="Z7" s="99" t="s">
        <v>431</v>
      </c>
    </row>
    <row r="8" spans="1:26" ht="7.95" customHeight="1">
      <c r="C8" t="s">
        <v>29</v>
      </c>
      <c r="D8" t="s">
        <v>422</v>
      </c>
      <c r="E8" t="s">
        <v>432</v>
      </c>
      <c r="F8" t="s">
        <v>98</v>
      </c>
      <c r="G8" t="s">
        <v>38</v>
      </c>
      <c r="H8" t="s">
        <v>54</v>
      </c>
      <c r="I8" t="s">
        <v>29</v>
      </c>
      <c r="J8" t="s">
        <v>422</v>
      </c>
      <c r="K8" t="s">
        <v>433</v>
      </c>
      <c r="L8" t="s">
        <v>98</v>
      </c>
      <c r="M8" t="s">
        <v>38</v>
      </c>
      <c r="N8" t="s">
        <v>54</v>
      </c>
    </row>
    <row r="9" spans="1:26">
      <c r="A9" s="14" t="s">
        <v>314</v>
      </c>
      <c r="B9" s="16">
        <v>131136</v>
      </c>
      <c r="C9" s="16">
        <v>123349574.87</v>
      </c>
      <c r="D9" s="16">
        <v>71366331.079999998</v>
      </c>
      <c r="E9" s="16">
        <v>51053388.699999996</v>
      </c>
      <c r="F9" s="16">
        <v>428429.89999999991</v>
      </c>
      <c r="G9" s="16">
        <v>0</v>
      </c>
      <c r="H9" s="16">
        <v>1358284.9900000184</v>
      </c>
      <c r="I9" s="16">
        <v>185211459.63</v>
      </c>
      <c r="J9" s="16">
        <v>86567075.799999997</v>
      </c>
      <c r="K9" s="16">
        <v>78229967.299999997</v>
      </c>
      <c r="L9" s="16">
        <v>-12857633.6</v>
      </c>
      <c r="M9" s="16">
        <v>3642601</v>
      </c>
      <c r="N9" s="16">
        <v>11199383.930000002</v>
      </c>
      <c r="O9" s="16">
        <f t="shared" ref="O9:Z30" si="0">(C9/$B9)*1000</f>
        <v>940623.28323267458</v>
      </c>
      <c r="P9" s="16">
        <f t="shared" si="0"/>
        <v>544216.16550756455</v>
      </c>
      <c r="Q9" s="16">
        <f t="shared" si="0"/>
        <v>389316.34867618344</v>
      </c>
      <c r="R9" s="16">
        <f t="shared" si="0"/>
        <v>3267.0654892630546</v>
      </c>
      <c r="S9" s="16">
        <f t="shared" si="0"/>
        <v>0</v>
      </c>
      <c r="T9" s="16">
        <f t="shared" si="0"/>
        <v>10357.8345381895</v>
      </c>
      <c r="U9" s="16">
        <f t="shared" si="0"/>
        <v>1412361.6675054904</v>
      </c>
      <c r="V9" s="16">
        <f t="shared" si="0"/>
        <v>660132.04459492431</v>
      </c>
      <c r="W9" s="16">
        <f t="shared" si="0"/>
        <v>596555.99759028794</v>
      </c>
      <c r="X9" s="16">
        <f t="shared" si="0"/>
        <v>-98048.084431429961</v>
      </c>
      <c r="Y9" s="16">
        <f t="shared" si="0"/>
        <v>27777.277025378233</v>
      </c>
      <c r="Z9" s="16">
        <f t="shared" si="0"/>
        <v>85402.817914226456</v>
      </c>
    </row>
    <row r="10" spans="1:26">
      <c r="A10" t="s">
        <v>315</v>
      </c>
      <c r="B10" s="17">
        <v>37959</v>
      </c>
      <c r="C10" s="17">
        <v>32880110</v>
      </c>
      <c r="D10" s="17">
        <v>18146129</v>
      </c>
      <c r="E10" s="17">
        <v>12032914</v>
      </c>
      <c r="F10" s="17">
        <v>-1203921</v>
      </c>
      <c r="G10" s="17">
        <v>0</v>
      </c>
      <c r="H10" s="17">
        <v>1497146</v>
      </c>
      <c r="I10" s="17">
        <v>34438616</v>
      </c>
      <c r="J10" s="17">
        <v>18248314</v>
      </c>
      <c r="K10" s="17">
        <v>12856279</v>
      </c>
      <c r="L10" s="17">
        <v>-1697125</v>
      </c>
      <c r="M10" s="17">
        <v>101971</v>
      </c>
      <c r="N10" s="17">
        <v>1738869</v>
      </c>
      <c r="O10" s="17">
        <f t="shared" si="0"/>
        <v>866200.63752996654</v>
      </c>
      <c r="P10" s="17">
        <f t="shared" si="0"/>
        <v>478045.49645670329</v>
      </c>
      <c r="Q10" s="17">
        <f t="shared" si="0"/>
        <v>316997.65536499908</v>
      </c>
      <c r="R10" s="17">
        <f t="shared" si="0"/>
        <v>-31716.35185331542</v>
      </c>
      <c r="S10" s="17">
        <f t="shared" si="0"/>
        <v>0</v>
      </c>
      <c r="T10" s="17">
        <f t="shared" si="0"/>
        <v>39441.133854948763</v>
      </c>
      <c r="U10" s="17">
        <f t="shared" si="0"/>
        <v>907258.25232487684</v>
      </c>
      <c r="V10" s="17">
        <f t="shared" si="0"/>
        <v>480737.47991253721</v>
      </c>
      <c r="W10" s="17">
        <f t="shared" si="0"/>
        <v>338688.55870807974</v>
      </c>
      <c r="X10" s="17">
        <f t="shared" si="0"/>
        <v>-44709.423325166623</v>
      </c>
      <c r="Y10" s="17">
        <f t="shared" si="0"/>
        <v>2686.3457941463157</v>
      </c>
      <c r="Z10" s="17">
        <f t="shared" si="0"/>
        <v>45809.136173239553</v>
      </c>
    </row>
    <row r="11" spans="1:26">
      <c r="A11" s="14" t="s">
        <v>316</v>
      </c>
      <c r="B11" s="16">
        <v>29971</v>
      </c>
      <c r="C11" s="16">
        <v>26457949</v>
      </c>
      <c r="D11" s="16">
        <v>14197979</v>
      </c>
      <c r="E11" s="16">
        <v>10583291</v>
      </c>
      <c r="F11" s="16">
        <v>-1250383</v>
      </c>
      <c r="G11" s="16">
        <v>0</v>
      </c>
      <c r="H11" s="16">
        <v>426296</v>
      </c>
      <c r="I11" s="16">
        <v>28543213</v>
      </c>
      <c r="J11" s="16">
        <v>14476242</v>
      </c>
      <c r="K11" s="16">
        <v>11278939</v>
      </c>
      <c r="L11" s="16">
        <v>-1552193</v>
      </c>
      <c r="M11" s="16">
        <v>0</v>
      </c>
      <c r="N11" s="16">
        <v>1235839</v>
      </c>
      <c r="O11" s="16">
        <f t="shared" si="0"/>
        <v>882784.99215908709</v>
      </c>
      <c r="P11" s="16">
        <f t="shared" si="0"/>
        <v>473723.89976977743</v>
      </c>
      <c r="Q11" s="16">
        <f t="shared" si="0"/>
        <v>353117.71378999698</v>
      </c>
      <c r="R11" s="16">
        <f t="shared" si="0"/>
        <v>-41719.762437022451</v>
      </c>
      <c r="S11" s="16">
        <f t="shared" si="0"/>
        <v>0</v>
      </c>
      <c r="T11" s="16">
        <f t="shared" si="0"/>
        <v>14223.616162290213</v>
      </c>
      <c r="U11" s="16">
        <f t="shared" si="0"/>
        <v>952361.0490140469</v>
      </c>
      <c r="V11" s="16">
        <f t="shared" si="0"/>
        <v>483008.30803109671</v>
      </c>
      <c r="W11" s="16">
        <f t="shared" si="0"/>
        <v>376328.41747022123</v>
      </c>
      <c r="X11" s="16">
        <f t="shared" si="0"/>
        <v>-51789.830169163521</v>
      </c>
      <c r="Y11" s="16">
        <f t="shared" si="0"/>
        <v>0</v>
      </c>
      <c r="Z11" s="16">
        <f t="shared" si="0"/>
        <v>41234.493343565446</v>
      </c>
    </row>
    <row r="12" spans="1:26">
      <c r="A12" t="s">
        <v>317</v>
      </c>
      <c r="B12" s="17">
        <v>19421</v>
      </c>
      <c r="C12" s="17">
        <v>17316246</v>
      </c>
      <c r="D12" s="17">
        <v>7726129</v>
      </c>
      <c r="E12" s="17">
        <v>6036945</v>
      </c>
      <c r="F12" s="17">
        <v>1760059</v>
      </c>
      <c r="G12" s="17">
        <v>0</v>
      </c>
      <c r="H12" s="17">
        <v>5313231</v>
      </c>
      <c r="I12" s="17">
        <v>25287897</v>
      </c>
      <c r="J12" s="17">
        <v>9120973</v>
      </c>
      <c r="K12" s="17">
        <v>10271139</v>
      </c>
      <c r="L12" s="17">
        <v>752457</v>
      </c>
      <c r="M12" s="17">
        <v>-1094854</v>
      </c>
      <c r="N12" s="17">
        <v>5553388</v>
      </c>
      <c r="O12" s="17">
        <f t="shared" si="0"/>
        <v>891624.83909170493</v>
      </c>
      <c r="P12" s="17">
        <f t="shared" si="0"/>
        <v>397823.43854590389</v>
      </c>
      <c r="Q12" s="17">
        <f t="shared" si="0"/>
        <v>310846.24890582357</v>
      </c>
      <c r="R12" s="17">
        <f t="shared" si="0"/>
        <v>90626.589773956031</v>
      </c>
      <c r="S12" s="17">
        <f t="shared" si="0"/>
        <v>0</v>
      </c>
      <c r="T12" s="17">
        <f t="shared" si="0"/>
        <v>273581.74141393334</v>
      </c>
      <c r="U12" s="17">
        <f t="shared" si="0"/>
        <v>1302090.3660985532</v>
      </c>
      <c r="V12" s="17">
        <f t="shared" si="0"/>
        <v>469644.86895628442</v>
      </c>
      <c r="W12" s="17">
        <f t="shared" si="0"/>
        <v>528867.66901807324</v>
      </c>
      <c r="X12" s="17">
        <f t="shared" si="0"/>
        <v>38744.503372637868</v>
      </c>
      <c r="Y12" s="17">
        <f t="shared" si="0"/>
        <v>-56374.748983059573</v>
      </c>
      <c r="Z12" s="17">
        <f t="shared" si="0"/>
        <v>285947.58251377376</v>
      </c>
    </row>
    <row r="13" spans="1:26">
      <c r="A13" s="14" t="s">
        <v>318</v>
      </c>
      <c r="B13" s="16">
        <v>19025</v>
      </c>
      <c r="C13" s="16">
        <v>20361123</v>
      </c>
      <c r="D13" s="16">
        <v>12190125</v>
      </c>
      <c r="E13" s="16">
        <v>7545573</v>
      </c>
      <c r="F13" s="16">
        <v>-568213</v>
      </c>
      <c r="G13" s="16">
        <v>0</v>
      </c>
      <c r="H13" s="16">
        <v>57212</v>
      </c>
      <c r="I13" s="16">
        <v>27178812</v>
      </c>
      <c r="J13" s="16">
        <v>15475189</v>
      </c>
      <c r="K13" s="16">
        <v>10084508</v>
      </c>
      <c r="L13" s="16">
        <v>-1151001</v>
      </c>
      <c r="M13" s="16">
        <v>-4660</v>
      </c>
      <c r="N13" s="16">
        <v>463454</v>
      </c>
      <c r="O13" s="16">
        <f t="shared" si="0"/>
        <v>1070229.8554533508</v>
      </c>
      <c r="P13" s="16">
        <f t="shared" si="0"/>
        <v>640742.4441524311</v>
      </c>
      <c r="Q13" s="16">
        <f t="shared" si="0"/>
        <v>396613.56110381073</v>
      </c>
      <c r="R13" s="16">
        <f t="shared" si="0"/>
        <v>-29866.649145860709</v>
      </c>
      <c r="S13" s="16">
        <f t="shared" si="0"/>
        <v>0</v>
      </c>
      <c r="T13" s="16">
        <f t="shared" si="0"/>
        <v>3007.2010512483575</v>
      </c>
      <c r="U13" s="16">
        <f t="shared" si="0"/>
        <v>1428584.073587385</v>
      </c>
      <c r="V13" s="16">
        <f t="shared" si="0"/>
        <v>813413.35085413931</v>
      </c>
      <c r="W13" s="16">
        <f t="shared" si="0"/>
        <v>530066.12352168199</v>
      </c>
      <c r="X13" s="16">
        <f t="shared" si="0"/>
        <v>-60499.395532194481</v>
      </c>
      <c r="Y13" s="16">
        <f t="shared" si="0"/>
        <v>-244.94086727989486</v>
      </c>
      <c r="Z13" s="16">
        <f t="shared" si="0"/>
        <v>24360.262812089357</v>
      </c>
    </row>
    <row r="14" spans="1:26">
      <c r="A14" t="s">
        <v>319</v>
      </c>
      <c r="B14" s="17">
        <v>16924</v>
      </c>
      <c r="C14" s="17">
        <v>15025091</v>
      </c>
      <c r="D14" s="17">
        <v>7571526</v>
      </c>
      <c r="E14" s="17">
        <v>6906875</v>
      </c>
      <c r="F14" s="17">
        <v>-449118</v>
      </c>
      <c r="G14" s="17">
        <v>0</v>
      </c>
      <c r="H14" s="17">
        <v>97572</v>
      </c>
      <c r="I14" s="17">
        <v>15859484</v>
      </c>
      <c r="J14" s="17">
        <v>7621890</v>
      </c>
      <c r="K14" s="17">
        <v>7213725</v>
      </c>
      <c r="L14" s="17">
        <v>-511099</v>
      </c>
      <c r="M14" s="17">
        <v>0</v>
      </c>
      <c r="N14" s="17">
        <v>512770</v>
      </c>
      <c r="O14" s="17">
        <f t="shared" si="0"/>
        <v>887797.86102576228</v>
      </c>
      <c r="P14" s="17">
        <f t="shared" si="0"/>
        <v>447383.95178444812</v>
      </c>
      <c r="Q14" s="17">
        <f t="shared" si="0"/>
        <v>408111.2621129757</v>
      </c>
      <c r="R14" s="17">
        <f t="shared" si="0"/>
        <v>-26537.343417631768</v>
      </c>
      <c r="S14" s="17">
        <f t="shared" si="0"/>
        <v>0</v>
      </c>
      <c r="T14" s="17">
        <f t="shared" si="0"/>
        <v>5765.3037107066884</v>
      </c>
      <c r="U14" s="17">
        <f t="shared" si="0"/>
        <v>937100.21271567012</v>
      </c>
      <c r="V14" s="17">
        <f t="shared" si="0"/>
        <v>450359.8440085086</v>
      </c>
      <c r="W14" s="17">
        <f t="shared" si="0"/>
        <v>426242.31860080356</v>
      </c>
      <c r="X14" s="17">
        <f t="shared" si="0"/>
        <v>-30199.65729142047</v>
      </c>
      <c r="Y14" s="17">
        <f t="shared" si="0"/>
        <v>0</v>
      </c>
      <c r="Z14" s="17">
        <f t="shared" si="0"/>
        <v>30298.392814937364</v>
      </c>
    </row>
    <row r="15" spans="1:26">
      <c r="A15" s="14" t="s">
        <v>320</v>
      </c>
      <c r="B15" s="16">
        <v>12073</v>
      </c>
      <c r="C15" s="16">
        <v>11623364</v>
      </c>
      <c r="D15" s="16">
        <v>5545836</v>
      </c>
      <c r="E15" s="16">
        <v>5315334</v>
      </c>
      <c r="F15" s="16">
        <v>-448600</v>
      </c>
      <c r="G15" s="16">
        <v>0</v>
      </c>
      <c r="H15" s="16">
        <v>313594</v>
      </c>
      <c r="I15" s="16">
        <v>12421749</v>
      </c>
      <c r="J15" s="16">
        <v>5577140</v>
      </c>
      <c r="K15" s="16">
        <v>5871045</v>
      </c>
      <c r="L15" s="16">
        <v>-542285</v>
      </c>
      <c r="M15" s="16">
        <v>-15456</v>
      </c>
      <c r="N15" s="16">
        <v>415823</v>
      </c>
      <c r="O15" s="16">
        <f t="shared" si="0"/>
        <v>962756.89555205824</v>
      </c>
      <c r="P15" s="16">
        <f t="shared" si="0"/>
        <v>459358.56870703225</v>
      </c>
      <c r="Q15" s="16">
        <f t="shared" si="0"/>
        <v>440266.21386565064</v>
      </c>
      <c r="R15" s="16">
        <f t="shared" si="0"/>
        <v>-37157.293133438252</v>
      </c>
      <c r="S15" s="16">
        <f t="shared" si="0"/>
        <v>0</v>
      </c>
      <c r="T15" s="16">
        <f t="shared" si="0"/>
        <v>25974.819845937214</v>
      </c>
      <c r="U15" s="16">
        <f t="shared" si="0"/>
        <v>1028886.6893067175</v>
      </c>
      <c r="V15" s="16">
        <f t="shared" si="0"/>
        <v>461951.46193986578</v>
      </c>
      <c r="W15" s="16">
        <f t="shared" si="0"/>
        <v>486295.45266296697</v>
      </c>
      <c r="X15" s="16">
        <f t="shared" si="0"/>
        <v>-44917.170545846107</v>
      </c>
      <c r="Y15" s="16">
        <f t="shared" si="0"/>
        <v>-1280.212043402634</v>
      </c>
      <c r="Z15" s="16">
        <f t="shared" si="0"/>
        <v>34442.392114635964</v>
      </c>
    </row>
    <row r="16" spans="1:26">
      <c r="A16" t="s">
        <v>321</v>
      </c>
      <c r="B16" s="17">
        <v>10055</v>
      </c>
      <c r="C16" s="17">
        <v>9028737</v>
      </c>
      <c r="D16" s="17">
        <v>5362471</v>
      </c>
      <c r="E16" s="17">
        <v>3481091</v>
      </c>
      <c r="F16" s="17">
        <v>-321288</v>
      </c>
      <c r="G16" s="17">
        <v>0</v>
      </c>
      <c r="H16" s="17">
        <v>-136113</v>
      </c>
      <c r="I16" s="17">
        <v>10294255</v>
      </c>
      <c r="J16" s="17">
        <v>5591139</v>
      </c>
      <c r="K16" s="17">
        <v>3951503</v>
      </c>
      <c r="L16" s="17">
        <v>-601435</v>
      </c>
      <c r="M16" s="17">
        <v>-39075</v>
      </c>
      <c r="N16" s="17">
        <v>111103</v>
      </c>
      <c r="O16" s="17">
        <f t="shared" si="0"/>
        <v>897935.05718547991</v>
      </c>
      <c r="P16" s="17">
        <f t="shared" si="0"/>
        <v>533313.87369467923</v>
      </c>
      <c r="Q16" s="17">
        <f t="shared" si="0"/>
        <v>346204.97265042271</v>
      </c>
      <c r="R16" s="17">
        <f t="shared" si="0"/>
        <v>-31953.058180009946</v>
      </c>
      <c r="S16" s="17">
        <f t="shared" si="0"/>
        <v>0</v>
      </c>
      <c r="T16" s="17">
        <f t="shared" si="0"/>
        <v>-13536.847339632024</v>
      </c>
      <c r="U16" s="17">
        <f t="shared" si="0"/>
        <v>1023794.6295375435</v>
      </c>
      <c r="V16" s="17">
        <f t="shared" si="0"/>
        <v>556055.59423172555</v>
      </c>
      <c r="W16" s="17">
        <f t="shared" si="0"/>
        <v>392988.8612630532</v>
      </c>
      <c r="X16" s="17">
        <f t="shared" si="0"/>
        <v>-59814.520139234213</v>
      </c>
      <c r="Y16" s="17">
        <f t="shared" si="0"/>
        <v>-3886.1263053207358</v>
      </c>
      <c r="Z16" s="17">
        <f t="shared" si="0"/>
        <v>11049.527598209845</v>
      </c>
    </row>
    <row r="17" spans="1:26">
      <c r="A17" s="14" t="s">
        <v>322</v>
      </c>
      <c r="B17" s="16">
        <v>7534</v>
      </c>
      <c r="C17" s="16">
        <v>7083911.1000000006</v>
      </c>
      <c r="D17" s="16">
        <v>4507561.9000000004</v>
      </c>
      <c r="E17" s="16">
        <v>2177818.5</v>
      </c>
      <c r="F17" s="16">
        <v>230228.69999999998</v>
      </c>
      <c r="G17" s="16">
        <v>28792.1</v>
      </c>
      <c r="H17" s="16">
        <v>657551.50000000012</v>
      </c>
      <c r="I17" s="16">
        <v>8044186.7000000002</v>
      </c>
      <c r="J17" s="16">
        <v>5320955.7</v>
      </c>
      <c r="K17" s="16">
        <v>2314303.7999999998</v>
      </c>
      <c r="L17" s="16">
        <v>217850</v>
      </c>
      <c r="M17" s="16">
        <v>28792.1</v>
      </c>
      <c r="N17" s="16">
        <v>655569.30000000016</v>
      </c>
      <c r="O17" s="16">
        <f t="shared" si="0"/>
        <v>940258.97265728703</v>
      </c>
      <c r="P17" s="16">
        <f t="shared" si="0"/>
        <v>598295.97823201492</v>
      </c>
      <c r="Q17" s="16">
        <f t="shared" si="0"/>
        <v>289065.37032121053</v>
      </c>
      <c r="R17" s="16">
        <f t="shared" si="0"/>
        <v>30558.627555083618</v>
      </c>
      <c r="S17" s="16">
        <f t="shared" si="0"/>
        <v>3821.6219803557206</v>
      </c>
      <c r="T17" s="16">
        <f t="shared" si="0"/>
        <v>87277.873639500933</v>
      </c>
      <c r="U17" s="16">
        <f t="shared" si="0"/>
        <v>1067717.9054950888</v>
      </c>
      <c r="V17" s="16">
        <f t="shared" si="0"/>
        <v>706259.052296257</v>
      </c>
      <c r="W17" s="16">
        <f t="shared" si="0"/>
        <v>307181.28484204935</v>
      </c>
      <c r="X17" s="16">
        <f t="shared" si="0"/>
        <v>28915.582691797186</v>
      </c>
      <c r="Y17" s="16">
        <f t="shared" si="0"/>
        <v>3821.6219803557206</v>
      </c>
      <c r="Z17" s="16">
        <f t="shared" si="0"/>
        <v>87014.77302893551</v>
      </c>
    </row>
    <row r="18" spans="1:26">
      <c r="A18" t="s">
        <v>323</v>
      </c>
      <c r="B18" s="17">
        <v>5072</v>
      </c>
      <c r="C18" s="17">
        <v>6231050</v>
      </c>
      <c r="D18" s="17">
        <v>3614984</v>
      </c>
      <c r="E18" s="17">
        <v>2225765</v>
      </c>
      <c r="F18" s="17">
        <v>-323749</v>
      </c>
      <c r="G18" s="17">
        <v>0</v>
      </c>
      <c r="H18" s="17">
        <v>66552</v>
      </c>
      <c r="I18" s="17">
        <v>8470780</v>
      </c>
      <c r="J18" s="17">
        <v>4316819</v>
      </c>
      <c r="K18" s="17">
        <v>3240441</v>
      </c>
      <c r="L18" s="17">
        <v>-333963</v>
      </c>
      <c r="M18" s="17">
        <v>-3</v>
      </c>
      <c r="N18" s="17">
        <v>579554</v>
      </c>
      <c r="O18" s="17">
        <f t="shared" si="0"/>
        <v>1228519.3217665614</v>
      </c>
      <c r="P18" s="17">
        <f t="shared" si="0"/>
        <v>712733.43848580436</v>
      </c>
      <c r="Q18" s="17">
        <f t="shared" si="0"/>
        <v>438833.79337539431</v>
      </c>
      <c r="R18" s="17">
        <f t="shared" si="0"/>
        <v>-63830.638801261826</v>
      </c>
      <c r="S18" s="17">
        <f t="shared" si="0"/>
        <v>0</v>
      </c>
      <c r="T18" s="17">
        <f t="shared" si="0"/>
        <v>13121.451104100946</v>
      </c>
      <c r="U18" s="17">
        <f t="shared" si="0"/>
        <v>1670106.4668769715</v>
      </c>
      <c r="V18" s="17">
        <f t="shared" si="0"/>
        <v>851107.84700315457</v>
      </c>
      <c r="W18" s="17">
        <f t="shared" si="0"/>
        <v>638888.20977917977</v>
      </c>
      <c r="X18" s="17">
        <f t="shared" si="0"/>
        <v>-65844.44006309149</v>
      </c>
      <c r="Y18" s="17">
        <f t="shared" si="0"/>
        <v>-0.59148264984227128</v>
      </c>
      <c r="Z18" s="17">
        <f t="shared" si="0"/>
        <v>114265.3785488959</v>
      </c>
    </row>
    <row r="19" spans="1:26">
      <c r="A19" s="14" t="s">
        <v>423</v>
      </c>
      <c r="B19" s="16">
        <v>4726</v>
      </c>
      <c r="C19" s="16">
        <v>4372657.4000000004</v>
      </c>
      <c r="D19" s="16">
        <v>2684247.2000000002</v>
      </c>
      <c r="E19" s="16">
        <v>1771222.9</v>
      </c>
      <c r="F19" s="16">
        <v>-12680</v>
      </c>
      <c r="G19" s="16">
        <v>0</v>
      </c>
      <c r="H19" s="16">
        <v>-95492.700000000186</v>
      </c>
      <c r="I19" s="16">
        <v>4714417.2</v>
      </c>
      <c r="J19" s="16">
        <v>2726743.9</v>
      </c>
      <c r="K19" s="16">
        <v>1873407.5</v>
      </c>
      <c r="L19" s="16">
        <v>-97840.7</v>
      </c>
      <c r="M19" s="16">
        <v>-9539.2999999999993</v>
      </c>
      <c r="N19" s="16">
        <v>6885.7999999998174</v>
      </c>
      <c r="O19" s="16">
        <f t="shared" si="0"/>
        <v>925234.3207786713</v>
      </c>
      <c r="P19" s="16">
        <f t="shared" si="0"/>
        <v>567974.43927211175</v>
      </c>
      <c r="Q19" s="16">
        <f t="shared" si="0"/>
        <v>374782.67033432075</v>
      </c>
      <c r="R19" s="16">
        <f t="shared" si="0"/>
        <v>-2683.0300465509945</v>
      </c>
      <c r="S19" s="16">
        <f t="shared" si="0"/>
        <v>0</v>
      </c>
      <c r="T19" s="16">
        <f t="shared" si="0"/>
        <v>-20205.818874312354</v>
      </c>
      <c r="U19" s="16">
        <f t="shared" si="0"/>
        <v>997549.13245873887</v>
      </c>
      <c r="V19" s="16">
        <f t="shared" si="0"/>
        <v>576966.54676258995</v>
      </c>
      <c r="W19" s="16">
        <f t="shared" si="0"/>
        <v>396404.46466356324</v>
      </c>
      <c r="X19" s="16">
        <f t="shared" si="0"/>
        <v>-20702.644942869236</v>
      </c>
      <c r="Y19" s="16">
        <f t="shared" si="0"/>
        <v>-2018.4722809987302</v>
      </c>
      <c r="Z19" s="16">
        <f t="shared" si="0"/>
        <v>1457.0038087176931</v>
      </c>
    </row>
    <row r="20" spans="1:26">
      <c r="A20" t="s">
        <v>325</v>
      </c>
      <c r="B20" s="17">
        <v>4355</v>
      </c>
      <c r="C20" s="17">
        <v>4127239</v>
      </c>
      <c r="D20" s="17">
        <v>2352422</v>
      </c>
      <c r="E20" s="17">
        <v>1511262</v>
      </c>
      <c r="F20" s="17">
        <v>191901</v>
      </c>
      <c r="G20" s="17">
        <v>0</v>
      </c>
      <c r="H20" s="17">
        <v>455456</v>
      </c>
      <c r="I20" s="17">
        <v>6371752</v>
      </c>
      <c r="J20" s="17">
        <v>3476882</v>
      </c>
      <c r="K20" s="17">
        <v>2455101</v>
      </c>
      <c r="L20" s="17">
        <v>226149</v>
      </c>
      <c r="M20" s="17">
        <v>0</v>
      </c>
      <c r="N20" s="17">
        <v>665918</v>
      </c>
      <c r="O20" s="17">
        <f t="shared" si="0"/>
        <v>947701.26291618834</v>
      </c>
      <c r="P20" s="17">
        <f t="shared" si="0"/>
        <v>540165.78645235358</v>
      </c>
      <c r="Q20" s="17">
        <f t="shared" si="0"/>
        <v>347017.68082663603</v>
      </c>
      <c r="R20" s="17">
        <f t="shared" si="0"/>
        <v>44064.523536165325</v>
      </c>
      <c r="S20" s="17">
        <f t="shared" si="0"/>
        <v>0</v>
      </c>
      <c r="T20" s="17">
        <f t="shared" si="0"/>
        <v>104582.31917336395</v>
      </c>
      <c r="U20" s="17">
        <f t="shared" si="0"/>
        <v>1463088.8633754305</v>
      </c>
      <c r="V20" s="17">
        <f t="shared" si="0"/>
        <v>798365.55683122843</v>
      </c>
      <c r="W20" s="17">
        <f t="shared" si="0"/>
        <v>563743.05396096443</v>
      </c>
      <c r="X20" s="17">
        <f t="shared" si="0"/>
        <v>51928.587830080367</v>
      </c>
      <c r="Y20" s="17">
        <f t="shared" si="0"/>
        <v>0</v>
      </c>
      <c r="Z20" s="17">
        <f t="shared" si="0"/>
        <v>152908.84041331802</v>
      </c>
    </row>
    <row r="21" spans="1:26">
      <c r="A21" s="14" t="s">
        <v>326</v>
      </c>
      <c r="B21" s="16">
        <v>4034</v>
      </c>
      <c r="C21" s="16">
        <v>5118734</v>
      </c>
      <c r="D21" s="16">
        <v>3145784</v>
      </c>
      <c r="E21" s="16">
        <v>1653009</v>
      </c>
      <c r="F21" s="16">
        <v>-205254</v>
      </c>
      <c r="G21" s="16">
        <v>0</v>
      </c>
      <c r="H21" s="16">
        <v>114687</v>
      </c>
      <c r="I21" s="16">
        <v>5977336</v>
      </c>
      <c r="J21" s="16">
        <v>3350136</v>
      </c>
      <c r="K21" s="16">
        <v>2133281</v>
      </c>
      <c r="L21" s="16">
        <v>-262340</v>
      </c>
      <c r="M21" s="16">
        <v>-998</v>
      </c>
      <c r="N21" s="16">
        <v>230581</v>
      </c>
      <c r="O21" s="16">
        <f t="shared" si="0"/>
        <v>1268897.8681209716</v>
      </c>
      <c r="P21" s="16">
        <f t="shared" si="0"/>
        <v>779817.55081804655</v>
      </c>
      <c r="Q21" s="16">
        <f t="shared" si="0"/>
        <v>409769.21170054539</v>
      </c>
      <c r="R21" s="16">
        <f t="shared" si="0"/>
        <v>-50881.01140307387</v>
      </c>
      <c r="S21" s="16">
        <f t="shared" si="0"/>
        <v>0</v>
      </c>
      <c r="T21" s="16">
        <f t="shared" si="0"/>
        <v>28430.094199305899</v>
      </c>
      <c r="U21" s="16">
        <f t="shared" si="0"/>
        <v>1481739.2166584036</v>
      </c>
      <c r="V21" s="16">
        <f t="shared" si="0"/>
        <v>830474.96281606343</v>
      </c>
      <c r="W21" s="16">
        <f t="shared" si="0"/>
        <v>528825.23549826478</v>
      </c>
      <c r="X21" s="16">
        <f t="shared" si="0"/>
        <v>-65032.226078334163</v>
      </c>
      <c r="Y21" s="16">
        <f t="shared" si="0"/>
        <v>-247.39712444224097</v>
      </c>
      <c r="Z21" s="16">
        <f t="shared" si="0"/>
        <v>57159.395141298955</v>
      </c>
    </row>
    <row r="22" spans="1:26">
      <c r="A22" t="s">
        <v>327</v>
      </c>
      <c r="B22" s="17">
        <v>3852</v>
      </c>
      <c r="C22" s="17">
        <v>4030650</v>
      </c>
      <c r="D22" s="17">
        <v>2235789</v>
      </c>
      <c r="E22" s="17">
        <v>1394568</v>
      </c>
      <c r="F22" s="17">
        <v>4019</v>
      </c>
      <c r="G22" s="17">
        <v>0</v>
      </c>
      <c r="H22" s="17">
        <v>404312</v>
      </c>
      <c r="I22" s="17">
        <v>4456756</v>
      </c>
      <c r="J22" s="17">
        <v>2398570</v>
      </c>
      <c r="K22" s="17">
        <v>1579125</v>
      </c>
      <c r="L22" s="17">
        <v>-50574</v>
      </c>
      <c r="M22" s="17">
        <v>149</v>
      </c>
      <c r="N22" s="17">
        <v>428636</v>
      </c>
      <c r="O22" s="17">
        <f t="shared" si="0"/>
        <v>1046378.5046728972</v>
      </c>
      <c r="P22" s="17">
        <f t="shared" si="0"/>
        <v>580422.89719626168</v>
      </c>
      <c r="Q22" s="17">
        <f t="shared" si="0"/>
        <v>362037.38317757013</v>
      </c>
      <c r="R22" s="17">
        <f t="shared" si="0"/>
        <v>1043.3541017653167</v>
      </c>
      <c r="S22" s="17">
        <f t="shared" si="0"/>
        <v>0</v>
      </c>
      <c r="T22" s="17">
        <f t="shared" si="0"/>
        <v>104961.57840083074</v>
      </c>
      <c r="U22" s="17">
        <f t="shared" si="0"/>
        <v>1156997.9231568016</v>
      </c>
      <c r="V22" s="17">
        <f t="shared" si="0"/>
        <v>622681.7237798546</v>
      </c>
      <c r="W22" s="17">
        <f t="shared" si="0"/>
        <v>409949.37694704049</v>
      </c>
      <c r="X22" s="17">
        <f t="shared" si="0"/>
        <v>-13129.283489096573</v>
      </c>
      <c r="Y22" s="17">
        <f t="shared" si="0"/>
        <v>38.681204569055033</v>
      </c>
      <c r="Z22" s="17">
        <f t="shared" si="0"/>
        <v>111276.22014537903</v>
      </c>
    </row>
    <row r="23" spans="1:26">
      <c r="A23" s="14" t="s">
        <v>328</v>
      </c>
      <c r="B23" s="16">
        <v>3809</v>
      </c>
      <c r="C23" s="16">
        <v>4544414.8</v>
      </c>
      <c r="D23" s="16">
        <v>2643202.0999999996</v>
      </c>
      <c r="E23" s="16">
        <v>1748819.5</v>
      </c>
      <c r="F23" s="16">
        <v>-138663.70000000001</v>
      </c>
      <c r="G23" s="16">
        <v>0</v>
      </c>
      <c r="H23" s="16">
        <v>13729.500000000175</v>
      </c>
      <c r="I23" s="16">
        <v>5324156.0999999996</v>
      </c>
      <c r="J23" s="16">
        <v>2819342.0999999996</v>
      </c>
      <c r="K23" s="16">
        <v>2084263.9000000001</v>
      </c>
      <c r="L23" s="16">
        <v>-182198.60000000003</v>
      </c>
      <c r="M23" s="16">
        <v>0</v>
      </c>
      <c r="N23" s="16">
        <v>238351.50000000052</v>
      </c>
      <c r="O23" s="16">
        <f t="shared" si="0"/>
        <v>1193072.9325282224</v>
      </c>
      <c r="P23" s="16">
        <f t="shared" si="0"/>
        <v>693935.96744552371</v>
      </c>
      <c r="Q23" s="16">
        <f t="shared" si="0"/>
        <v>459128.2488842216</v>
      </c>
      <c r="R23" s="16">
        <f t="shared" si="0"/>
        <v>-36404.226831189291</v>
      </c>
      <c r="S23" s="16">
        <f t="shared" si="0"/>
        <v>0</v>
      </c>
      <c r="T23" s="16">
        <f t="shared" si="0"/>
        <v>3604.489367288048</v>
      </c>
      <c r="U23" s="16">
        <f t="shared" si="0"/>
        <v>1397783.1714360723</v>
      </c>
      <c r="V23" s="16">
        <f t="shared" si="0"/>
        <v>740179.07587293244</v>
      </c>
      <c r="W23" s="16">
        <f t="shared" si="0"/>
        <v>547194.5129955369</v>
      </c>
      <c r="X23" s="16">
        <f t="shared" si="0"/>
        <v>-47833.709635074832</v>
      </c>
      <c r="Y23" s="16">
        <f t="shared" si="0"/>
        <v>0</v>
      </c>
      <c r="Z23" s="16">
        <f t="shared" si="0"/>
        <v>62575.872932528364</v>
      </c>
    </row>
    <row r="24" spans="1:26">
      <c r="A24" t="s">
        <v>329</v>
      </c>
      <c r="B24" s="17">
        <v>3619</v>
      </c>
      <c r="C24" s="17">
        <v>4311931</v>
      </c>
      <c r="D24" s="17">
        <v>2416342</v>
      </c>
      <c r="E24" s="17">
        <v>1471589</v>
      </c>
      <c r="F24" s="17">
        <v>-292788</v>
      </c>
      <c r="G24" s="17">
        <v>0</v>
      </c>
      <c r="H24" s="17">
        <v>131212</v>
      </c>
      <c r="I24" s="17">
        <v>4801239</v>
      </c>
      <c r="J24" s="17">
        <v>2510596</v>
      </c>
      <c r="K24" s="17">
        <v>1634118</v>
      </c>
      <c r="L24" s="17">
        <v>-388100</v>
      </c>
      <c r="M24" s="17">
        <v>-14232</v>
      </c>
      <c r="N24" s="17">
        <v>254193</v>
      </c>
      <c r="O24" s="17">
        <f t="shared" si="0"/>
        <v>1191470.2956617849</v>
      </c>
      <c r="P24" s="17">
        <f t="shared" si="0"/>
        <v>667682.2326609561</v>
      </c>
      <c r="Q24" s="17">
        <f t="shared" si="0"/>
        <v>406628.62669245648</v>
      </c>
      <c r="R24" s="17">
        <f t="shared" si="0"/>
        <v>-80903.011881735278</v>
      </c>
      <c r="S24" s="17">
        <f t="shared" si="0"/>
        <v>0</v>
      </c>
      <c r="T24" s="17">
        <f t="shared" si="0"/>
        <v>36256.424426637197</v>
      </c>
      <c r="U24" s="17">
        <f t="shared" si="0"/>
        <v>1326675.6009947499</v>
      </c>
      <c r="V24" s="17">
        <f t="shared" si="0"/>
        <v>693726.44376899698</v>
      </c>
      <c r="W24" s="17">
        <f t="shared" si="0"/>
        <v>451538.54655982315</v>
      </c>
      <c r="X24" s="17">
        <f t="shared" si="0"/>
        <v>-107239.56894169661</v>
      </c>
      <c r="Y24" s="17">
        <f t="shared" si="0"/>
        <v>-3932.5780602376349</v>
      </c>
      <c r="Z24" s="17">
        <f t="shared" si="0"/>
        <v>70238.463663995572</v>
      </c>
    </row>
    <row r="25" spans="1:26">
      <c r="A25" s="14" t="s">
        <v>330</v>
      </c>
      <c r="B25" s="16">
        <v>3588</v>
      </c>
      <c r="C25" s="16">
        <v>3812284</v>
      </c>
      <c r="D25" s="16">
        <v>1885993</v>
      </c>
      <c r="E25" s="16">
        <v>1778907</v>
      </c>
      <c r="F25" s="16">
        <v>-101007</v>
      </c>
      <c r="G25" s="16">
        <v>0</v>
      </c>
      <c r="H25" s="16">
        <v>46377</v>
      </c>
      <c r="I25" s="16">
        <v>4014698</v>
      </c>
      <c r="J25" s="16">
        <v>1949802</v>
      </c>
      <c r="K25" s="16">
        <v>1861196</v>
      </c>
      <c r="L25" s="16">
        <v>-166475</v>
      </c>
      <c r="M25" s="16">
        <v>0</v>
      </c>
      <c r="N25" s="16">
        <v>37225</v>
      </c>
      <c r="O25" s="16">
        <f t="shared" si="0"/>
        <v>1062509.4760312152</v>
      </c>
      <c r="P25" s="16">
        <f t="shared" si="0"/>
        <v>525639.07469342253</v>
      </c>
      <c r="Q25" s="16">
        <f t="shared" si="0"/>
        <v>495793.47826086957</v>
      </c>
      <c r="R25" s="16">
        <f t="shared" si="0"/>
        <v>-28151.337792642142</v>
      </c>
      <c r="S25" s="16">
        <f t="shared" si="0"/>
        <v>0</v>
      </c>
      <c r="T25" s="16">
        <f t="shared" si="0"/>
        <v>12925.585284280936</v>
      </c>
      <c r="U25" s="16">
        <f t="shared" si="0"/>
        <v>1118923.6343366778</v>
      </c>
      <c r="V25" s="16">
        <f t="shared" si="0"/>
        <v>543423.07692307688</v>
      </c>
      <c r="W25" s="16">
        <f t="shared" si="0"/>
        <v>518727.98216276476</v>
      </c>
      <c r="X25" s="16">
        <f t="shared" si="0"/>
        <v>-46397.714604236338</v>
      </c>
      <c r="Y25" s="16">
        <f t="shared" si="0"/>
        <v>0</v>
      </c>
      <c r="Z25" s="16">
        <f t="shared" si="0"/>
        <v>10374.860646599776</v>
      </c>
    </row>
    <row r="26" spans="1:26">
      <c r="A26" t="s">
        <v>331</v>
      </c>
      <c r="B26" s="17">
        <v>3512</v>
      </c>
      <c r="C26" s="17">
        <v>3312316</v>
      </c>
      <c r="D26" s="17">
        <v>1736053</v>
      </c>
      <c r="E26" s="17">
        <v>1194529</v>
      </c>
      <c r="F26" s="17">
        <v>72035</v>
      </c>
      <c r="G26" s="17">
        <v>0</v>
      </c>
      <c r="H26" s="17">
        <v>453769</v>
      </c>
      <c r="I26" s="17">
        <v>3642071</v>
      </c>
      <c r="J26" s="17">
        <v>1802664</v>
      </c>
      <c r="K26" s="17">
        <v>1348780</v>
      </c>
      <c r="L26" s="17">
        <v>5389</v>
      </c>
      <c r="M26" s="17">
        <v>0</v>
      </c>
      <c r="N26" s="17">
        <v>496016</v>
      </c>
      <c r="O26" s="17">
        <f t="shared" si="0"/>
        <v>943142.36902050115</v>
      </c>
      <c r="P26" s="17">
        <f t="shared" si="0"/>
        <v>494320.33029612759</v>
      </c>
      <c r="Q26" s="17">
        <f t="shared" si="0"/>
        <v>340127.84738041001</v>
      </c>
      <c r="R26" s="17">
        <f t="shared" si="0"/>
        <v>20511.104783599087</v>
      </c>
      <c r="S26" s="17">
        <f t="shared" si="0"/>
        <v>0</v>
      </c>
      <c r="T26" s="17">
        <f t="shared" si="0"/>
        <v>129205.29612756263</v>
      </c>
      <c r="U26" s="17">
        <f t="shared" si="0"/>
        <v>1037036.1617312074</v>
      </c>
      <c r="V26" s="17">
        <f t="shared" si="0"/>
        <v>513287.01594533026</v>
      </c>
      <c r="W26" s="17">
        <f t="shared" si="0"/>
        <v>384048.9749430524</v>
      </c>
      <c r="X26" s="17">
        <f t="shared" si="0"/>
        <v>1534.4533029612758</v>
      </c>
      <c r="Y26" s="17">
        <f t="shared" si="0"/>
        <v>0</v>
      </c>
      <c r="Z26" s="17">
        <f t="shared" si="0"/>
        <v>141234.6241457859</v>
      </c>
    </row>
    <row r="27" spans="1:26">
      <c r="A27" s="14" t="s">
        <v>332</v>
      </c>
      <c r="B27" s="16">
        <v>3115</v>
      </c>
      <c r="C27" s="16">
        <v>3617137</v>
      </c>
      <c r="D27" s="16">
        <v>2298689</v>
      </c>
      <c r="E27" s="16">
        <v>1144735</v>
      </c>
      <c r="F27" s="16">
        <v>-112553</v>
      </c>
      <c r="G27" s="16">
        <v>0</v>
      </c>
      <c r="H27" s="16">
        <v>61160</v>
      </c>
      <c r="I27" s="16">
        <v>4835778</v>
      </c>
      <c r="J27" s="16">
        <v>2707685</v>
      </c>
      <c r="K27" s="16">
        <v>1794434</v>
      </c>
      <c r="L27" s="16">
        <v>-183890</v>
      </c>
      <c r="M27" s="16">
        <v>2048</v>
      </c>
      <c r="N27" s="16">
        <v>151817</v>
      </c>
      <c r="O27" s="16">
        <f t="shared" si="0"/>
        <v>1161199.6789727127</v>
      </c>
      <c r="P27" s="16">
        <f t="shared" si="0"/>
        <v>737941.8940609952</v>
      </c>
      <c r="Q27" s="16">
        <f t="shared" si="0"/>
        <v>367491.1717495987</v>
      </c>
      <c r="R27" s="16">
        <f t="shared" si="0"/>
        <v>-36132.584269662919</v>
      </c>
      <c r="S27" s="16">
        <f t="shared" si="0"/>
        <v>0</v>
      </c>
      <c r="T27" s="16">
        <f t="shared" si="0"/>
        <v>19634.028892455859</v>
      </c>
      <c r="U27" s="16">
        <f t="shared" si="0"/>
        <v>1552416.6934189408</v>
      </c>
      <c r="V27" s="16">
        <f t="shared" si="0"/>
        <v>869240.77046548959</v>
      </c>
      <c r="W27" s="16">
        <f t="shared" si="0"/>
        <v>576062.27929373994</v>
      </c>
      <c r="X27" s="16">
        <f t="shared" si="0"/>
        <v>-59033.707865168537</v>
      </c>
      <c r="Y27" s="16">
        <f t="shared" si="0"/>
        <v>657.46388443017656</v>
      </c>
      <c r="Z27" s="16">
        <f t="shared" si="0"/>
        <v>48737.399678972717</v>
      </c>
    </row>
    <row r="28" spans="1:26">
      <c r="A28" t="s">
        <v>333</v>
      </c>
      <c r="B28" s="17">
        <v>2699</v>
      </c>
      <c r="C28" s="17">
        <v>2913265</v>
      </c>
      <c r="D28" s="17">
        <v>1633999</v>
      </c>
      <c r="E28" s="17">
        <v>1114300</v>
      </c>
      <c r="F28" s="17">
        <v>-176379</v>
      </c>
      <c r="G28" s="17">
        <v>0</v>
      </c>
      <c r="H28" s="17">
        <v>-11413</v>
      </c>
      <c r="I28" s="17">
        <v>3013714</v>
      </c>
      <c r="J28" s="17">
        <v>1636302</v>
      </c>
      <c r="K28" s="17">
        <v>1179051</v>
      </c>
      <c r="L28" s="17">
        <v>-192078</v>
      </c>
      <c r="M28" s="17">
        <v>0</v>
      </c>
      <c r="N28" s="17">
        <v>6283</v>
      </c>
      <c r="O28" s="17">
        <f t="shared" si="0"/>
        <v>1079386.8099296035</v>
      </c>
      <c r="P28" s="17">
        <f t="shared" si="0"/>
        <v>605409.04038532788</v>
      </c>
      <c r="Q28" s="17">
        <f t="shared" si="0"/>
        <v>412856.61356057803</v>
      </c>
      <c r="R28" s="17">
        <f t="shared" si="0"/>
        <v>-65349.759170062978</v>
      </c>
      <c r="S28" s="17">
        <f t="shared" si="0"/>
        <v>0</v>
      </c>
      <c r="T28" s="17">
        <f t="shared" si="0"/>
        <v>-4228.6031863653197</v>
      </c>
      <c r="U28" s="17">
        <f t="shared" si="0"/>
        <v>1116603.9273805113</v>
      </c>
      <c r="V28" s="17">
        <f t="shared" si="0"/>
        <v>606262.31937754725</v>
      </c>
      <c r="W28" s="17">
        <f t="shared" si="0"/>
        <v>436847.35087069281</v>
      </c>
      <c r="X28" s="17">
        <f t="shared" si="0"/>
        <v>-71166.357910337174</v>
      </c>
      <c r="Y28" s="17">
        <f t="shared" si="0"/>
        <v>0</v>
      </c>
      <c r="Z28" s="17">
        <f t="shared" si="0"/>
        <v>2327.8992219340498</v>
      </c>
    </row>
    <row r="29" spans="1:26">
      <c r="A29" s="14" t="s">
        <v>334</v>
      </c>
      <c r="B29" s="16">
        <v>2434</v>
      </c>
      <c r="C29" s="16">
        <v>2657513</v>
      </c>
      <c r="D29" s="16">
        <v>1301483</v>
      </c>
      <c r="E29" s="16">
        <v>941969</v>
      </c>
      <c r="F29" s="16">
        <v>-6452</v>
      </c>
      <c r="G29" s="16">
        <v>0</v>
      </c>
      <c r="H29" s="16">
        <v>407609</v>
      </c>
      <c r="I29" s="16">
        <v>2916675</v>
      </c>
      <c r="J29" s="16">
        <v>1351139</v>
      </c>
      <c r="K29" s="16">
        <v>1069101</v>
      </c>
      <c r="L29" s="16">
        <v>-28387</v>
      </c>
      <c r="M29" s="16">
        <v>0</v>
      </c>
      <c r="N29" s="16">
        <v>468048</v>
      </c>
      <c r="O29" s="16">
        <f t="shared" si="0"/>
        <v>1091829.4987674609</v>
      </c>
      <c r="P29" s="16">
        <f t="shared" si="0"/>
        <v>534709.53163516847</v>
      </c>
      <c r="Q29" s="16">
        <f t="shared" si="0"/>
        <v>387004.51930977812</v>
      </c>
      <c r="R29" s="16">
        <f t="shared" si="0"/>
        <v>-2650.7806080525884</v>
      </c>
      <c r="S29" s="16">
        <f t="shared" si="0"/>
        <v>0</v>
      </c>
      <c r="T29" s="16">
        <f t="shared" si="0"/>
        <v>167464.66721446181</v>
      </c>
      <c r="U29" s="16">
        <f t="shared" si="0"/>
        <v>1198305.2588331965</v>
      </c>
      <c r="V29" s="16">
        <f t="shared" si="0"/>
        <v>555110.51766639273</v>
      </c>
      <c r="W29" s="16">
        <f t="shared" si="0"/>
        <v>439236.23664749385</v>
      </c>
      <c r="X29" s="16">
        <f t="shared" si="0"/>
        <v>-11662.695152013146</v>
      </c>
      <c r="Y29" s="16">
        <f t="shared" si="0"/>
        <v>0</v>
      </c>
      <c r="Z29" s="16">
        <f t="shared" si="0"/>
        <v>192295.80936729664</v>
      </c>
    </row>
    <row r="30" spans="1:26">
      <c r="A30" t="s">
        <v>335</v>
      </c>
      <c r="B30" s="17">
        <v>2276</v>
      </c>
      <c r="C30" s="17">
        <v>2371525</v>
      </c>
      <c r="D30" s="17">
        <v>1182802</v>
      </c>
      <c r="E30" s="17">
        <v>938826</v>
      </c>
      <c r="F30" s="17">
        <v>-54591</v>
      </c>
      <c r="G30" s="17">
        <v>0</v>
      </c>
      <c r="H30" s="17">
        <v>195306</v>
      </c>
      <c r="I30" s="17">
        <v>2720102</v>
      </c>
      <c r="J30" s="17">
        <v>1253878</v>
      </c>
      <c r="K30" s="17">
        <v>1088214</v>
      </c>
      <c r="L30" s="17">
        <v>-77695</v>
      </c>
      <c r="M30" s="17">
        <v>0</v>
      </c>
      <c r="N30" s="17">
        <v>300315</v>
      </c>
      <c r="O30" s="17">
        <f t="shared" si="0"/>
        <v>1041970.5623901582</v>
      </c>
      <c r="P30" s="17">
        <f t="shared" si="0"/>
        <v>519684.53427065024</v>
      </c>
      <c r="Q30" s="17">
        <f t="shared" si="0"/>
        <v>412489.45518453425</v>
      </c>
      <c r="R30" s="17">
        <f t="shared" ref="R30:Z58" si="1">(F30/$B30)*1000</f>
        <v>-23985.500878734623</v>
      </c>
      <c r="S30" s="17">
        <f t="shared" si="1"/>
        <v>0</v>
      </c>
      <c r="T30" s="17">
        <f t="shared" si="1"/>
        <v>85811.07205623902</v>
      </c>
      <c r="U30" s="17">
        <f t="shared" si="1"/>
        <v>1195123.9015817223</v>
      </c>
      <c r="V30" s="17">
        <f t="shared" si="1"/>
        <v>550913.00527240778</v>
      </c>
      <c r="W30" s="17">
        <f t="shared" si="1"/>
        <v>478125.65905096661</v>
      </c>
      <c r="X30" s="17">
        <f t="shared" si="1"/>
        <v>-34136.643233743409</v>
      </c>
      <c r="Y30" s="17">
        <f t="shared" si="1"/>
        <v>0</v>
      </c>
      <c r="Z30" s="17">
        <f t="shared" si="1"/>
        <v>131948.59402460456</v>
      </c>
    </row>
    <row r="31" spans="1:26">
      <c r="A31" s="14" t="s">
        <v>336</v>
      </c>
      <c r="B31" s="16">
        <v>2006</v>
      </c>
      <c r="C31" s="16">
        <v>2449828</v>
      </c>
      <c r="D31" s="16">
        <v>1367275</v>
      </c>
      <c r="E31" s="16">
        <v>825785</v>
      </c>
      <c r="F31" s="16">
        <v>9946</v>
      </c>
      <c r="G31" s="16">
        <v>0</v>
      </c>
      <c r="H31" s="16">
        <v>266714</v>
      </c>
      <c r="I31" s="16">
        <v>3114415</v>
      </c>
      <c r="J31" s="16">
        <v>1688775</v>
      </c>
      <c r="K31" s="16">
        <v>1012638</v>
      </c>
      <c r="L31" s="16">
        <v>-21288</v>
      </c>
      <c r="M31" s="16">
        <v>0</v>
      </c>
      <c r="N31" s="16">
        <v>391714</v>
      </c>
      <c r="O31" s="16">
        <f t="shared" ref="O31:T62" si="2">(C31/$B31)*1000</f>
        <v>1221250.2492522432</v>
      </c>
      <c r="P31" s="16">
        <f t="shared" si="2"/>
        <v>681592.72183449648</v>
      </c>
      <c r="Q31" s="16">
        <f t="shared" si="2"/>
        <v>411657.52741774672</v>
      </c>
      <c r="R31" s="16">
        <f t="shared" si="1"/>
        <v>4958.1256231306079</v>
      </c>
      <c r="S31" s="16">
        <f t="shared" si="1"/>
        <v>0</v>
      </c>
      <c r="T31" s="16">
        <f t="shared" si="1"/>
        <v>132958.12562313059</v>
      </c>
      <c r="U31" s="16">
        <f t="shared" si="1"/>
        <v>1552549.850448654</v>
      </c>
      <c r="V31" s="16">
        <f t="shared" si="1"/>
        <v>841861.91425722837</v>
      </c>
      <c r="W31" s="16">
        <f t="shared" si="1"/>
        <v>504804.58624127618</v>
      </c>
      <c r="X31" s="16">
        <f t="shared" si="1"/>
        <v>-10612.163509471586</v>
      </c>
      <c r="Y31" s="16">
        <f t="shared" si="1"/>
        <v>0</v>
      </c>
      <c r="Z31" s="16">
        <f t="shared" si="1"/>
        <v>195271.18644067799</v>
      </c>
    </row>
    <row r="32" spans="1:26">
      <c r="A32" t="s">
        <v>337</v>
      </c>
      <c r="B32" s="17">
        <v>1961</v>
      </c>
      <c r="C32" s="17">
        <v>1940016</v>
      </c>
      <c r="D32" s="17">
        <v>969511</v>
      </c>
      <c r="E32" s="17">
        <v>831343</v>
      </c>
      <c r="F32" s="17">
        <v>-13759</v>
      </c>
      <c r="G32" s="17">
        <v>0</v>
      </c>
      <c r="H32" s="17">
        <v>125403</v>
      </c>
      <c r="I32" s="17">
        <v>2064568</v>
      </c>
      <c r="J32" s="17">
        <v>969511</v>
      </c>
      <c r="K32" s="17">
        <v>896865</v>
      </c>
      <c r="L32" s="17">
        <v>-32104</v>
      </c>
      <c r="M32" s="17">
        <v>-508</v>
      </c>
      <c r="N32" s="17">
        <v>165580</v>
      </c>
      <c r="O32" s="17">
        <f t="shared" si="2"/>
        <v>989299.33707292192</v>
      </c>
      <c r="P32" s="17">
        <f t="shared" si="2"/>
        <v>494396.22641509434</v>
      </c>
      <c r="Q32" s="17">
        <f t="shared" si="2"/>
        <v>423938.29678735341</v>
      </c>
      <c r="R32" s="17">
        <f t="shared" si="1"/>
        <v>-7016.3182049974503</v>
      </c>
      <c r="S32" s="17">
        <f t="shared" si="1"/>
        <v>0</v>
      </c>
      <c r="T32" s="17">
        <f t="shared" si="1"/>
        <v>63948.495665476796</v>
      </c>
      <c r="U32" s="17">
        <f t="shared" si="1"/>
        <v>1052813.8704742477</v>
      </c>
      <c r="V32" s="17">
        <f t="shared" si="1"/>
        <v>494396.22641509434</v>
      </c>
      <c r="W32" s="17">
        <f t="shared" si="1"/>
        <v>457350.84140744514</v>
      </c>
      <c r="X32" s="17">
        <f t="shared" si="1"/>
        <v>-16371.239163691993</v>
      </c>
      <c r="Y32" s="17">
        <f t="shared" si="1"/>
        <v>-259.0515043345232</v>
      </c>
      <c r="Z32" s="17">
        <f t="shared" si="1"/>
        <v>84436.51198368179</v>
      </c>
    </row>
    <row r="33" spans="1:26">
      <c r="A33" s="14" t="s">
        <v>338</v>
      </c>
      <c r="B33" s="16">
        <v>1903</v>
      </c>
      <c r="C33" s="16">
        <v>2184806</v>
      </c>
      <c r="D33" s="16">
        <v>1270414</v>
      </c>
      <c r="E33" s="16">
        <v>757514</v>
      </c>
      <c r="F33" s="16">
        <v>-901</v>
      </c>
      <c r="G33" s="16">
        <v>0</v>
      </c>
      <c r="H33" s="16">
        <v>155977</v>
      </c>
      <c r="I33" s="16">
        <v>2539208</v>
      </c>
      <c r="J33" s="16">
        <v>1352566</v>
      </c>
      <c r="K33" s="16">
        <v>928639</v>
      </c>
      <c r="L33" s="16">
        <v>-37950</v>
      </c>
      <c r="M33" s="16">
        <v>-15627</v>
      </c>
      <c r="N33" s="16">
        <v>204426</v>
      </c>
      <c r="O33" s="16">
        <f t="shared" si="2"/>
        <v>1148085.1287440883</v>
      </c>
      <c r="P33" s="16">
        <f t="shared" si="2"/>
        <v>667584.86600105092</v>
      </c>
      <c r="Q33" s="16">
        <f t="shared" si="2"/>
        <v>398063.05832895427</v>
      </c>
      <c r="R33" s="16">
        <f t="shared" si="1"/>
        <v>-473.46295323173939</v>
      </c>
      <c r="S33" s="16">
        <f t="shared" si="1"/>
        <v>0</v>
      </c>
      <c r="T33" s="16">
        <f t="shared" si="1"/>
        <v>81963.741460851277</v>
      </c>
      <c r="U33" s="16">
        <f t="shared" si="1"/>
        <v>1334318.4445612191</v>
      </c>
      <c r="V33" s="16">
        <f t="shared" si="1"/>
        <v>710754.59800315287</v>
      </c>
      <c r="W33" s="16">
        <f t="shared" si="1"/>
        <v>487986.86284813454</v>
      </c>
      <c r="X33" s="16">
        <f t="shared" si="1"/>
        <v>-19942.196531791906</v>
      </c>
      <c r="Y33" s="16">
        <f t="shared" si="1"/>
        <v>-8211.7708880714672</v>
      </c>
      <c r="Z33" s="16">
        <f t="shared" si="1"/>
        <v>107423.01629006832</v>
      </c>
    </row>
    <row r="34" spans="1:26">
      <c r="A34" t="s">
        <v>339</v>
      </c>
      <c r="B34" s="17">
        <v>1682</v>
      </c>
      <c r="C34" s="17">
        <v>1854665</v>
      </c>
      <c r="D34" s="17">
        <v>889551</v>
      </c>
      <c r="E34" s="17">
        <v>741900</v>
      </c>
      <c r="F34" s="17">
        <v>-62426</v>
      </c>
      <c r="G34" s="17">
        <v>0</v>
      </c>
      <c r="H34" s="17">
        <v>160788</v>
      </c>
      <c r="I34" s="17">
        <v>2011181</v>
      </c>
      <c r="J34" s="17">
        <v>899038</v>
      </c>
      <c r="K34" s="17">
        <v>848420</v>
      </c>
      <c r="L34" s="17">
        <v>-101618</v>
      </c>
      <c r="M34" s="17">
        <v>1602</v>
      </c>
      <c r="N34" s="17">
        <v>163707</v>
      </c>
      <c r="O34" s="17">
        <f t="shared" si="2"/>
        <v>1102654.577883472</v>
      </c>
      <c r="P34" s="17">
        <f t="shared" si="2"/>
        <v>528865.04161712248</v>
      </c>
      <c r="Q34" s="17">
        <f t="shared" si="2"/>
        <v>441082.04518430436</v>
      </c>
      <c r="R34" s="17">
        <f t="shared" si="1"/>
        <v>-37114.149821640902</v>
      </c>
      <c r="S34" s="17">
        <f t="shared" si="1"/>
        <v>0</v>
      </c>
      <c r="T34" s="17">
        <f t="shared" si="1"/>
        <v>95593.341260404282</v>
      </c>
      <c r="U34" s="17">
        <f t="shared" si="1"/>
        <v>1195708.0856123662</v>
      </c>
      <c r="V34" s="17">
        <f t="shared" si="1"/>
        <v>534505.35077288945</v>
      </c>
      <c r="W34" s="17">
        <f t="shared" si="1"/>
        <v>504411.4149821641</v>
      </c>
      <c r="X34" s="17">
        <f t="shared" si="1"/>
        <v>-60414.982164090368</v>
      </c>
      <c r="Y34" s="17">
        <f t="shared" si="1"/>
        <v>952.43757431629012</v>
      </c>
      <c r="Z34" s="17">
        <f t="shared" si="1"/>
        <v>97328.775267538644</v>
      </c>
    </row>
    <row r="35" spans="1:26">
      <c r="A35" s="14" t="s">
        <v>340</v>
      </c>
      <c r="B35" s="16">
        <v>1674</v>
      </c>
      <c r="C35" s="16">
        <v>2107350</v>
      </c>
      <c r="D35" s="16">
        <v>1092769</v>
      </c>
      <c r="E35" s="16">
        <v>774952</v>
      </c>
      <c r="F35" s="16">
        <v>-21369</v>
      </c>
      <c r="G35" s="16">
        <v>0</v>
      </c>
      <c r="H35" s="16">
        <v>218260</v>
      </c>
      <c r="I35" s="16">
        <v>2652444</v>
      </c>
      <c r="J35" s="16">
        <v>1326917</v>
      </c>
      <c r="K35" s="16">
        <v>944474</v>
      </c>
      <c r="L35" s="16">
        <v>-56021</v>
      </c>
      <c r="M35" s="16">
        <v>0</v>
      </c>
      <c r="N35" s="16">
        <v>325032</v>
      </c>
      <c r="O35" s="16">
        <f t="shared" si="2"/>
        <v>1258870.9677419353</v>
      </c>
      <c r="P35" s="16">
        <f t="shared" si="2"/>
        <v>652789.12783751485</v>
      </c>
      <c r="Q35" s="16">
        <f t="shared" si="2"/>
        <v>462934.28912783752</v>
      </c>
      <c r="R35" s="16">
        <f t="shared" si="1"/>
        <v>-12765.232974910394</v>
      </c>
      <c r="S35" s="16">
        <f t="shared" si="1"/>
        <v>0</v>
      </c>
      <c r="T35" s="16">
        <f t="shared" si="1"/>
        <v>130382.31780167263</v>
      </c>
      <c r="U35" s="16">
        <f t="shared" si="1"/>
        <v>1584494.6236559141</v>
      </c>
      <c r="V35" s="16">
        <f t="shared" si="1"/>
        <v>792662.48506571085</v>
      </c>
      <c r="W35" s="16">
        <f t="shared" si="1"/>
        <v>564201.91158900829</v>
      </c>
      <c r="X35" s="16">
        <f t="shared" si="1"/>
        <v>-33465.352449223414</v>
      </c>
      <c r="Y35" s="16">
        <f t="shared" si="1"/>
        <v>0</v>
      </c>
      <c r="Z35" s="16">
        <f t="shared" si="1"/>
        <v>194164.87455197133</v>
      </c>
    </row>
    <row r="36" spans="1:26">
      <c r="A36" t="s">
        <v>341</v>
      </c>
      <c r="B36" s="17">
        <v>1308</v>
      </c>
      <c r="C36" s="17">
        <v>1219798</v>
      </c>
      <c r="D36" s="17">
        <v>752085</v>
      </c>
      <c r="E36" s="17">
        <v>480116</v>
      </c>
      <c r="F36" s="17">
        <v>-26772</v>
      </c>
      <c r="G36" s="17">
        <v>0</v>
      </c>
      <c r="H36" s="17">
        <v>-39175</v>
      </c>
      <c r="I36" s="17">
        <v>1276334</v>
      </c>
      <c r="J36" s="17">
        <v>752085</v>
      </c>
      <c r="K36" s="17">
        <v>519696</v>
      </c>
      <c r="L36" s="17">
        <v>-37509</v>
      </c>
      <c r="M36" s="17">
        <v>0</v>
      </c>
      <c r="N36" s="17">
        <v>-32956</v>
      </c>
      <c r="O36" s="17">
        <f t="shared" si="2"/>
        <v>932567.27828746184</v>
      </c>
      <c r="P36" s="17">
        <f t="shared" si="2"/>
        <v>574988.53211009176</v>
      </c>
      <c r="Q36" s="17">
        <f t="shared" si="2"/>
        <v>367061.16207951074</v>
      </c>
      <c r="R36" s="17">
        <f t="shared" si="1"/>
        <v>-20467.889908256879</v>
      </c>
      <c r="S36" s="17">
        <f t="shared" si="1"/>
        <v>0</v>
      </c>
      <c r="T36" s="17">
        <f t="shared" si="1"/>
        <v>-29950.305810397553</v>
      </c>
      <c r="U36" s="17">
        <f t="shared" si="1"/>
        <v>975790.5198776758</v>
      </c>
      <c r="V36" s="17">
        <f t="shared" si="1"/>
        <v>574988.53211009176</v>
      </c>
      <c r="W36" s="17">
        <f t="shared" si="1"/>
        <v>397321.10091743118</v>
      </c>
      <c r="X36" s="17">
        <f t="shared" si="1"/>
        <v>-28676.605504587154</v>
      </c>
      <c r="Y36" s="17">
        <f t="shared" si="1"/>
        <v>0</v>
      </c>
      <c r="Z36" s="17">
        <f t="shared" si="1"/>
        <v>-25195.718654434251</v>
      </c>
    </row>
    <row r="37" spans="1:26">
      <c r="A37" s="14" t="s">
        <v>342</v>
      </c>
      <c r="B37" s="16">
        <v>1211</v>
      </c>
      <c r="C37" s="16">
        <v>1521542</v>
      </c>
      <c r="D37" s="16">
        <v>777561</v>
      </c>
      <c r="E37" s="16">
        <v>651650</v>
      </c>
      <c r="F37" s="16">
        <v>13115</v>
      </c>
      <c r="G37" s="16">
        <v>-12810</v>
      </c>
      <c r="H37" s="16">
        <v>92636</v>
      </c>
      <c r="I37" s="16">
        <v>1683671</v>
      </c>
      <c r="J37" s="16">
        <v>799819</v>
      </c>
      <c r="K37" s="16">
        <v>760498</v>
      </c>
      <c r="L37" s="16">
        <v>-13016</v>
      </c>
      <c r="M37" s="16">
        <v>-7418</v>
      </c>
      <c r="N37" s="16">
        <v>102920</v>
      </c>
      <c r="O37" s="16">
        <f t="shared" si="2"/>
        <v>1256434.3517753924</v>
      </c>
      <c r="P37" s="16">
        <f t="shared" si="2"/>
        <v>642081.75061932288</v>
      </c>
      <c r="Q37" s="16">
        <f t="shared" si="2"/>
        <v>538109.0008257638</v>
      </c>
      <c r="R37" s="16">
        <f t="shared" si="1"/>
        <v>10829.892650701899</v>
      </c>
      <c r="S37" s="16">
        <f t="shared" si="1"/>
        <v>-10578.034682080926</v>
      </c>
      <c r="T37" s="16">
        <f t="shared" si="1"/>
        <v>76495.458298926504</v>
      </c>
      <c r="U37" s="16">
        <f t="shared" si="1"/>
        <v>1390314.6160198182</v>
      </c>
      <c r="V37" s="16">
        <f t="shared" si="1"/>
        <v>660461.60198183311</v>
      </c>
      <c r="W37" s="16">
        <f t="shared" si="1"/>
        <v>627991.74236168456</v>
      </c>
      <c r="X37" s="16">
        <f t="shared" si="1"/>
        <v>-10748.142031379026</v>
      </c>
      <c r="Y37" s="16">
        <f t="shared" si="1"/>
        <v>-6125.5161023947148</v>
      </c>
      <c r="Z37" s="16">
        <f t="shared" si="1"/>
        <v>84987.613542526844</v>
      </c>
    </row>
    <row r="38" spans="1:26">
      <c r="A38" t="s">
        <v>343</v>
      </c>
      <c r="B38" s="17">
        <v>1209</v>
      </c>
      <c r="C38" s="17">
        <v>1343382</v>
      </c>
      <c r="D38" s="17">
        <v>828105</v>
      </c>
      <c r="E38" s="17">
        <v>415969</v>
      </c>
      <c r="F38" s="17">
        <v>-66516</v>
      </c>
      <c r="G38" s="17">
        <v>0</v>
      </c>
      <c r="H38" s="17">
        <v>32792</v>
      </c>
      <c r="I38" s="17">
        <v>1720812</v>
      </c>
      <c r="J38" s="17">
        <v>1050630</v>
      </c>
      <c r="K38" s="17">
        <v>503495</v>
      </c>
      <c r="L38" s="17">
        <v>-95630</v>
      </c>
      <c r="M38" s="17">
        <v>9470</v>
      </c>
      <c r="N38" s="17">
        <v>80527</v>
      </c>
      <c r="O38" s="17">
        <f t="shared" si="2"/>
        <v>1111151.364764268</v>
      </c>
      <c r="P38" s="17">
        <f t="shared" si="2"/>
        <v>684950.37220843672</v>
      </c>
      <c r="Q38" s="17">
        <f t="shared" si="2"/>
        <v>344060.38047973532</v>
      </c>
      <c r="R38" s="17">
        <f t="shared" si="1"/>
        <v>-55017.369727047146</v>
      </c>
      <c r="S38" s="17">
        <f t="shared" si="1"/>
        <v>0</v>
      </c>
      <c r="T38" s="17">
        <f t="shared" si="1"/>
        <v>27123.2423490488</v>
      </c>
      <c r="U38" s="17">
        <f t="shared" si="1"/>
        <v>1423334.9875930522</v>
      </c>
      <c r="V38" s="17">
        <f t="shared" si="1"/>
        <v>869007.44416873448</v>
      </c>
      <c r="W38" s="17">
        <f t="shared" si="1"/>
        <v>416455.74855252274</v>
      </c>
      <c r="X38" s="17">
        <f t="shared" si="1"/>
        <v>-79098.428453267159</v>
      </c>
      <c r="Y38" s="17">
        <f t="shared" si="1"/>
        <v>7832.9197684036399</v>
      </c>
      <c r="Z38" s="17">
        <f t="shared" si="1"/>
        <v>66606.286186931349</v>
      </c>
    </row>
    <row r="39" spans="1:26">
      <c r="A39" s="14" t="s">
        <v>344</v>
      </c>
      <c r="B39" s="16">
        <v>1163</v>
      </c>
      <c r="C39" s="16">
        <v>1348435</v>
      </c>
      <c r="D39" s="16">
        <v>628644</v>
      </c>
      <c r="E39" s="16">
        <v>659220</v>
      </c>
      <c r="F39" s="16">
        <v>-23893</v>
      </c>
      <c r="G39" s="16">
        <v>0</v>
      </c>
      <c r="H39" s="16">
        <v>36678</v>
      </c>
      <c r="I39" s="16">
        <v>1530003</v>
      </c>
      <c r="J39" s="16">
        <v>646176</v>
      </c>
      <c r="K39" s="16">
        <v>787814</v>
      </c>
      <c r="L39" s="16">
        <v>-39257</v>
      </c>
      <c r="M39" s="16">
        <v>-8001</v>
      </c>
      <c r="N39" s="16">
        <v>48755</v>
      </c>
      <c r="O39" s="16">
        <f t="shared" si="2"/>
        <v>1159445.399828031</v>
      </c>
      <c r="P39" s="16">
        <f t="shared" si="2"/>
        <v>540536.54342218395</v>
      </c>
      <c r="Q39" s="16">
        <f t="shared" si="2"/>
        <v>566827.17110920034</v>
      </c>
      <c r="R39" s="16">
        <f t="shared" si="1"/>
        <v>-20544.282029234735</v>
      </c>
      <c r="S39" s="16">
        <f t="shared" si="1"/>
        <v>0</v>
      </c>
      <c r="T39" s="16">
        <f t="shared" si="1"/>
        <v>31537.403267411864</v>
      </c>
      <c r="U39" s="16">
        <f t="shared" si="1"/>
        <v>1315565.7781599311</v>
      </c>
      <c r="V39" s="16">
        <f t="shared" si="1"/>
        <v>555611.3499570078</v>
      </c>
      <c r="W39" s="16">
        <f t="shared" si="1"/>
        <v>677398.10834049876</v>
      </c>
      <c r="X39" s="16">
        <f t="shared" si="1"/>
        <v>-33754.944110060183</v>
      </c>
      <c r="Y39" s="16">
        <f t="shared" si="1"/>
        <v>-6879.6216680997422</v>
      </c>
      <c r="Z39" s="16">
        <f t="shared" si="1"/>
        <v>41921.75408426483</v>
      </c>
    </row>
    <row r="40" spans="1:26">
      <c r="A40" t="s">
        <v>345</v>
      </c>
      <c r="B40" s="17">
        <v>1077</v>
      </c>
      <c r="C40" s="17">
        <v>1124702</v>
      </c>
      <c r="D40" s="17">
        <v>551310</v>
      </c>
      <c r="E40" s="17">
        <v>486857</v>
      </c>
      <c r="F40" s="17">
        <v>4692</v>
      </c>
      <c r="G40" s="17">
        <v>0</v>
      </c>
      <c r="H40" s="17">
        <v>91227</v>
      </c>
      <c r="I40" s="17">
        <v>1135970</v>
      </c>
      <c r="J40" s="17">
        <v>551310</v>
      </c>
      <c r="K40" s="17">
        <v>489435</v>
      </c>
      <c r="L40" s="17">
        <v>-5637</v>
      </c>
      <c r="M40" s="17">
        <v>0</v>
      </c>
      <c r="N40" s="17">
        <v>89588</v>
      </c>
      <c r="O40" s="17">
        <f t="shared" si="2"/>
        <v>1044291.5506035283</v>
      </c>
      <c r="P40" s="17">
        <f t="shared" si="2"/>
        <v>511894.1504178273</v>
      </c>
      <c r="Q40" s="17">
        <f t="shared" si="2"/>
        <v>452049.21077065921</v>
      </c>
      <c r="R40" s="17">
        <f t="shared" si="1"/>
        <v>4356.5459610027856</v>
      </c>
      <c r="S40" s="17">
        <f t="shared" si="1"/>
        <v>0</v>
      </c>
      <c r="T40" s="17">
        <f t="shared" si="1"/>
        <v>84704.735376044569</v>
      </c>
      <c r="U40" s="17">
        <f t="shared" si="1"/>
        <v>1054753.9461467038</v>
      </c>
      <c r="V40" s="17">
        <f t="shared" si="1"/>
        <v>511894.1504178273</v>
      </c>
      <c r="W40" s="17">
        <f t="shared" si="1"/>
        <v>454442.89693593315</v>
      </c>
      <c r="X40" s="17">
        <f t="shared" si="1"/>
        <v>-5233.9832869080783</v>
      </c>
      <c r="Y40" s="17">
        <f t="shared" si="1"/>
        <v>0</v>
      </c>
      <c r="Z40" s="17">
        <f t="shared" si="1"/>
        <v>83182.915506035293</v>
      </c>
    </row>
    <row r="41" spans="1:26">
      <c r="A41" s="14" t="s">
        <v>346</v>
      </c>
      <c r="B41" s="16">
        <v>1021</v>
      </c>
      <c r="C41" s="16">
        <v>1281872</v>
      </c>
      <c r="D41" s="16">
        <v>765376</v>
      </c>
      <c r="E41" s="16">
        <v>529301</v>
      </c>
      <c r="F41" s="16">
        <v>-56460</v>
      </c>
      <c r="G41" s="16">
        <v>0</v>
      </c>
      <c r="H41" s="16">
        <v>-69265</v>
      </c>
      <c r="I41" s="16">
        <v>1546021</v>
      </c>
      <c r="J41" s="16">
        <v>817114</v>
      </c>
      <c r="K41" s="16">
        <v>632393</v>
      </c>
      <c r="L41" s="16">
        <v>-86368</v>
      </c>
      <c r="M41" s="16">
        <v>0</v>
      </c>
      <c r="N41" s="16">
        <v>10146</v>
      </c>
      <c r="O41" s="16">
        <f t="shared" si="2"/>
        <v>1255506.3663075417</v>
      </c>
      <c r="P41" s="16">
        <f t="shared" si="2"/>
        <v>749633.69245837419</v>
      </c>
      <c r="Q41" s="16">
        <f t="shared" si="2"/>
        <v>518414.29970617039</v>
      </c>
      <c r="R41" s="16">
        <f t="shared" si="1"/>
        <v>-55298.72673849167</v>
      </c>
      <c r="S41" s="16">
        <f t="shared" si="1"/>
        <v>0</v>
      </c>
      <c r="T41" s="16">
        <f t="shared" si="1"/>
        <v>-67840.352595494609</v>
      </c>
      <c r="U41" s="16">
        <f t="shared" si="1"/>
        <v>1514222.3310479922</v>
      </c>
      <c r="V41" s="16">
        <f t="shared" si="1"/>
        <v>800307.541625857</v>
      </c>
      <c r="W41" s="16">
        <f t="shared" si="1"/>
        <v>619385.89618021552</v>
      </c>
      <c r="X41" s="16">
        <f t="shared" si="1"/>
        <v>-84591.576885406466</v>
      </c>
      <c r="Y41" s="16">
        <f t="shared" si="1"/>
        <v>0</v>
      </c>
      <c r="Z41" s="16">
        <f t="shared" si="1"/>
        <v>9937.3163565132218</v>
      </c>
    </row>
    <row r="42" spans="1:26">
      <c r="A42" t="s">
        <v>347</v>
      </c>
      <c r="B42" s="17">
        <v>955</v>
      </c>
      <c r="C42" s="17">
        <v>1124327</v>
      </c>
      <c r="D42" s="17">
        <v>632327</v>
      </c>
      <c r="E42" s="17">
        <v>489745</v>
      </c>
      <c r="F42" s="17">
        <v>-17827</v>
      </c>
      <c r="G42" s="17">
        <v>0</v>
      </c>
      <c r="H42" s="17">
        <v>-15572</v>
      </c>
      <c r="I42" s="17">
        <v>1281638</v>
      </c>
      <c r="J42" s="17">
        <v>678787</v>
      </c>
      <c r="K42" s="17">
        <v>525988</v>
      </c>
      <c r="L42" s="17">
        <v>-59250</v>
      </c>
      <c r="M42" s="17">
        <v>0</v>
      </c>
      <c r="N42" s="17">
        <v>17613</v>
      </c>
      <c r="O42" s="17">
        <f t="shared" si="2"/>
        <v>1177305.7591623038</v>
      </c>
      <c r="P42" s="17">
        <f t="shared" si="2"/>
        <v>662122.51308900525</v>
      </c>
      <c r="Q42" s="17">
        <f t="shared" si="2"/>
        <v>512821.98952879582</v>
      </c>
      <c r="R42" s="17">
        <f t="shared" si="1"/>
        <v>-18667.015706806284</v>
      </c>
      <c r="S42" s="17">
        <f t="shared" si="1"/>
        <v>0</v>
      </c>
      <c r="T42" s="17">
        <f t="shared" si="1"/>
        <v>-16305.759162303666</v>
      </c>
      <c r="U42" s="17">
        <f t="shared" si="1"/>
        <v>1342029.3193717278</v>
      </c>
      <c r="V42" s="17">
        <f t="shared" si="1"/>
        <v>710771.7277486911</v>
      </c>
      <c r="W42" s="17">
        <f t="shared" si="1"/>
        <v>550772.77486910997</v>
      </c>
      <c r="X42" s="17">
        <f t="shared" si="1"/>
        <v>-62041.884816753925</v>
      </c>
      <c r="Y42" s="17">
        <f t="shared" si="1"/>
        <v>0</v>
      </c>
      <c r="Z42" s="17">
        <f t="shared" si="1"/>
        <v>18442.931937172776</v>
      </c>
    </row>
    <row r="43" spans="1:26">
      <c r="A43" s="14" t="s">
        <v>348</v>
      </c>
      <c r="B43" s="16">
        <v>938</v>
      </c>
      <c r="C43" s="16">
        <v>1142499</v>
      </c>
      <c r="D43" s="16">
        <v>587701</v>
      </c>
      <c r="E43" s="16">
        <v>520407</v>
      </c>
      <c r="F43" s="16">
        <v>-23285</v>
      </c>
      <c r="G43" s="16">
        <v>0</v>
      </c>
      <c r="H43" s="16">
        <v>11106</v>
      </c>
      <c r="I43" s="16">
        <v>1232554</v>
      </c>
      <c r="J43" s="16">
        <v>606904</v>
      </c>
      <c r="K43" s="16">
        <v>557824</v>
      </c>
      <c r="L43" s="16">
        <v>-44572</v>
      </c>
      <c r="M43" s="16">
        <v>0</v>
      </c>
      <c r="N43" s="16">
        <v>23254</v>
      </c>
      <c r="O43" s="16">
        <f t="shared" si="2"/>
        <v>1218015.9914712154</v>
      </c>
      <c r="P43" s="16">
        <f t="shared" si="2"/>
        <v>626546.90831556497</v>
      </c>
      <c r="Q43" s="16">
        <f t="shared" si="2"/>
        <v>554804.90405117266</v>
      </c>
      <c r="R43" s="16">
        <f t="shared" si="1"/>
        <v>-24824.093816631132</v>
      </c>
      <c r="S43" s="16">
        <f t="shared" si="1"/>
        <v>0</v>
      </c>
      <c r="T43" s="16">
        <f t="shared" si="1"/>
        <v>11840.085287846481</v>
      </c>
      <c r="U43" s="16">
        <f t="shared" si="1"/>
        <v>1314023.4541577825</v>
      </c>
      <c r="V43" s="16">
        <f t="shared" si="1"/>
        <v>647019.18976545846</v>
      </c>
      <c r="W43" s="16">
        <f t="shared" si="1"/>
        <v>594695.09594882734</v>
      </c>
      <c r="X43" s="16">
        <f t="shared" si="1"/>
        <v>-47518.123667377396</v>
      </c>
      <c r="Y43" s="16">
        <f t="shared" si="1"/>
        <v>0</v>
      </c>
      <c r="Z43" s="16">
        <f t="shared" si="1"/>
        <v>24791.044776119405</v>
      </c>
    </row>
    <row r="44" spans="1:26">
      <c r="A44" t="s">
        <v>349</v>
      </c>
      <c r="B44" s="17">
        <v>876</v>
      </c>
      <c r="C44" s="17">
        <v>996177</v>
      </c>
      <c r="D44" s="17">
        <v>521269</v>
      </c>
      <c r="E44" s="17">
        <v>372523</v>
      </c>
      <c r="F44" s="17">
        <v>-63078</v>
      </c>
      <c r="G44" s="17">
        <v>0</v>
      </c>
      <c r="H44" s="17">
        <v>39307</v>
      </c>
      <c r="I44" s="17">
        <v>1169885</v>
      </c>
      <c r="J44" s="17">
        <v>551289</v>
      </c>
      <c r="K44" s="17">
        <v>457918</v>
      </c>
      <c r="L44" s="17">
        <v>-77382</v>
      </c>
      <c r="M44" s="17">
        <v>0</v>
      </c>
      <c r="N44" s="17">
        <v>83296</v>
      </c>
      <c r="O44" s="17">
        <f t="shared" si="2"/>
        <v>1137188.3561643835</v>
      </c>
      <c r="P44" s="17">
        <f t="shared" si="2"/>
        <v>595055.93607305933</v>
      </c>
      <c r="Q44" s="17">
        <f t="shared" si="2"/>
        <v>425254.56621004565</v>
      </c>
      <c r="R44" s="17">
        <f t="shared" si="1"/>
        <v>-72006.849315068495</v>
      </c>
      <c r="S44" s="17">
        <f t="shared" si="1"/>
        <v>0</v>
      </c>
      <c r="T44" s="17">
        <f t="shared" si="1"/>
        <v>44871.004566210046</v>
      </c>
      <c r="U44" s="17">
        <f t="shared" si="1"/>
        <v>1335485.1598173515</v>
      </c>
      <c r="V44" s="17">
        <f t="shared" si="1"/>
        <v>629325.34246575343</v>
      </c>
      <c r="W44" s="17">
        <f t="shared" si="1"/>
        <v>522737.44292237441</v>
      </c>
      <c r="X44" s="17">
        <f t="shared" si="1"/>
        <v>-88335.61643835617</v>
      </c>
      <c r="Y44" s="17">
        <f t="shared" si="1"/>
        <v>0</v>
      </c>
      <c r="Z44" s="17">
        <f t="shared" si="1"/>
        <v>95086.757990867583</v>
      </c>
    </row>
    <row r="45" spans="1:26">
      <c r="A45" s="14" t="s">
        <v>350</v>
      </c>
      <c r="B45" s="16">
        <v>862</v>
      </c>
      <c r="C45" s="16">
        <v>1150309</v>
      </c>
      <c r="D45" s="16">
        <v>695275</v>
      </c>
      <c r="E45" s="16">
        <v>438293</v>
      </c>
      <c r="F45" s="16">
        <v>-11956</v>
      </c>
      <c r="G45" s="16">
        <v>0</v>
      </c>
      <c r="H45" s="16">
        <v>4785</v>
      </c>
      <c r="I45" s="16">
        <v>1201680</v>
      </c>
      <c r="J45" s="16">
        <v>695275</v>
      </c>
      <c r="K45" s="16">
        <v>463457</v>
      </c>
      <c r="L45" s="16">
        <v>-23978</v>
      </c>
      <c r="M45" s="16">
        <v>-5779</v>
      </c>
      <c r="N45" s="16">
        <v>13191</v>
      </c>
      <c r="O45" s="16">
        <f t="shared" si="2"/>
        <v>1334465.1972157771</v>
      </c>
      <c r="P45" s="16">
        <f t="shared" si="2"/>
        <v>806583.5266821346</v>
      </c>
      <c r="Q45" s="16">
        <f t="shared" si="2"/>
        <v>508460.55684454757</v>
      </c>
      <c r="R45" s="16">
        <f t="shared" si="1"/>
        <v>-13870.069605568446</v>
      </c>
      <c r="S45" s="16">
        <f t="shared" si="1"/>
        <v>0</v>
      </c>
      <c r="T45" s="16">
        <f t="shared" si="1"/>
        <v>5551.0440835266827</v>
      </c>
      <c r="U45" s="16">
        <f t="shared" si="1"/>
        <v>1394060.3248259861</v>
      </c>
      <c r="V45" s="16">
        <f t="shared" si="1"/>
        <v>806583.5266821346</v>
      </c>
      <c r="W45" s="16">
        <f t="shared" si="1"/>
        <v>537653.13225058001</v>
      </c>
      <c r="X45" s="16">
        <f t="shared" si="1"/>
        <v>-27816.705336426912</v>
      </c>
      <c r="Y45" s="16">
        <f t="shared" si="1"/>
        <v>-6704.1763341067281</v>
      </c>
      <c r="Z45" s="16">
        <f t="shared" si="1"/>
        <v>15302.784222737819</v>
      </c>
    </row>
    <row r="46" spans="1:26">
      <c r="A46" t="s">
        <v>351</v>
      </c>
      <c r="B46" s="17">
        <v>818</v>
      </c>
      <c r="C46" s="17">
        <v>980686</v>
      </c>
      <c r="D46" s="17">
        <v>505285</v>
      </c>
      <c r="E46" s="17">
        <v>429870</v>
      </c>
      <c r="F46" s="17">
        <v>-9212</v>
      </c>
      <c r="G46" s="17">
        <v>0</v>
      </c>
      <c r="H46" s="17">
        <v>36319</v>
      </c>
      <c r="I46" s="17">
        <v>1160959</v>
      </c>
      <c r="J46" s="17">
        <v>549630</v>
      </c>
      <c r="K46" s="17">
        <v>518710</v>
      </c>
      <c r="L46" s="17">
        <v>-45563</v>
      </c>
      <c r="M46" s="17">
        <v>-1916</v>
      </c>
      <c r="N46" s="17">
        <v>45140</v>
      </c>
      <c r="O46" s="17">
        <f t="shared" si="2"/>
        <v>1198882.6405867971</v>
      </c>
      <c r="P46" s="17">
        <f t="shared" si="2"/>
        <v>617707.82396088017</v>
      </c>
      <c r="Q46" s="17">
        <f t="shared" si="2"/>
        <v>525513.44743276283</v>
      </c>
      <c r="R46" s="17">
        <f t="shared" si="1"/>
        <v>-11261.61369193154</v>
      </c>
      <c r="S46" s="17">
        <f t="shared" si="1"/>
        <v>0</v>
      </c>
      <c r="T46" s="17">
        <f t="shared" si="1"/>
        <v>44399.755501222491</v>
      </c>
      <c r="U46" s="17">
        <f t="shared" si="1"/>
        <v>1419265.2811735941</v>
      </c>
      <c r="V46" s="17">
        <f t="shared" si="1"/>
        <v>671919.31540342292</v>
      </c>
      <c r="W46" s="17">
        <f t="shared" si="1"/>
        <v>634119.80440097791</v>
      </c>
      <c r="X46" s="17">
        <f t="shared" si="1"/>
        <v>-55700.48899755501</v>
      </c>
      <c r="Y46" s="17">
        <f t="shared" si="1"/>
        <v>-2342.2982885085576</v>
      </c>
      <c r="Z46" s="17">
        <f t="shared" si="1"/>
        <v>55183.374083129587</v>
      </c>
    </row>
    <row r="47" spans="1:26">
      <c r="A47" s="14" t="s">
        <v>352</v>
      </c>
      <c r="B47" s="16">
        <v>719</v>
      </c>
      <c r="C47" s="16">
        <v>715424</v>
      </c>
      <c r="D47" s="16">
        <v>348998</v>
      </c>
      <c r="E47" s="16">
        <v>247882</v>
      </c>
      <c r="F47" s="16">
        <v>9672</v>
      </c>
      <c r="G47" s="16">
        <v>0</v>
      </c>
      <c r="H47" s="16">
        <v>128216</v>
      </c>
      <c r="I47" s="16">
        <v>744029</v>
      </c>
      <c r="J47" s="16">
        <v>348998</v>
      </c>
      <c r="K47" s="16">
        <v>271367</v>
      </c>
      <c r="L47" s="16">
        <v>-27923</v>
      </c>
      <c r="M47" s="16">
        <v>239</v>
      </c>
      <c r="N47" s="16">
        <v>95980</v>
      </c>
      <c r="O47" s="16">
        <f t="shared" si="2"/>
        <v>995026.42559109873</v>
      </c>
      <c r="P47" s="16">
        <f t="shared" si="2"/>
        <v>485393.6022253129</v>
      </c>
      <c r="Q47" s="16">
        <f t="shared" si="2"/>
        <v>344759.388038943</v>
      </c>
      <c r="R47" s="16">
        <f t="shared" si="1"/>
        <v>13452.016689847011</v>
      </c>
      <c r="S47" s="16">
        <f t="shared" si="1"/>
        <v>0</v>
      </c>
      <c r="T47" s="16">
        <f t="shared" si="1"/>
        <v>178325.45201668984</v>
      </c>
      <c r="U47" s="16">
        <f t="shared" si="1"/>
        <v>1034810.8484005564</v>
      </c>
      <c r="V47" s="16">
        <f t="shared" si="1"/>
        <v>485393.6022253129</v>
      </c>
      <c r="W47" s="16">
        <f t="shared" si="1"/>
        <v>377422.80945757992</v>
      </c>
      <c r="X47" s="16">
        <f t="shared" si="1"/>
        <v>-38835.883171070935</v>
      </c>
      <c r="Y47" s="16">
        <f t="shared" si="1"/>
        <v>332.40611961057027</v>
      </c>
      <c r="Z47" s="16">
        <f t="shared" si="1"/>
        <v>133490.95966620307</v>
      </c>
    </row>
    <row r="48" spans="1:26">
      <c r="A48" t="s">
        <v>353</v>
      </c>
      <c r="B48" s="17">
        <v>687</v>
      </c>
      <c r="C48" s="17">
        <v>743201</v>
      </c>
      <c r="D48" s="17">
        <v>398042</v>
      </c>
      <c r="E48" s="17">
        <v>324618</v>
      </c>
      <c r="F48" s="17">
        <v>14206</v>
      </c>
      <c r="G48" s="17">
        <v>0</v>
      </c>
      <c r="H48" s="17">
        <v>34747</v>
      </c>
      <c r="I48" s="17">
        <v>764005</v>
      </c>
      <c r="J48" s="17">
        <v>398042</v>
      </c>
      <c r="K48" s="17">
        <v>339188</v>
      </c>
      <c r="L48" s="17">
        <v>-3149</v>
      </c>
      <c r="M48" s="17">
        <v>0</v>
      </c>
      <c r="N48" s="17">
        <v>23626</v>
      </c>
      <c r="O48" s="17">
        <f t="shared" si="2"/>
        <v>1081806.4046579329</v>
      </c>
      <c r="P48" s="17">
        <f t="shared" si="2"/>
        <v>579391.55749636097</v>
      </c>
      <c r="Q48" s="17">
        <f t="shared" si="2"/>
        <v>472515.28384279477</v>
      </c>
      <c r="R48" s="17">
        <f t="shared" si="1"/>
        <v>20678.311499272197</v>
      </c>
      <c r="S48" s="17">
        <f t="shared" si="1"/>
        <v>0</v>
      </c>
      <c r="T48" s="17">
        <f t="shared" si="1"/>
        <v>50577.874818049488</v>
      </c>
      <c r="U48" s="17">
        <f t="shared" si="1"/>
        <v>1112088.7918486171</v>
      </c>
      <c r="V48" s="17">
        <f t="shared" si="1"/>
        <v>579391.55749636097</v>
      </c>
      <c r="W48" s="17">
        <f t="shared" si="1"/>
        <v>493723.43522561865</v>
      </c>
      <c r="X48" s="17">
        <f t="shared" si="1"/>
        <v>-4583.6972343522566</v>
      </c>
      <c r="Y48" s="17">
        <f t="shared" si="1"/>
        <v>0</v>
      </c>
      <c r="Z48" s="17">
        <f t="shared" si="1"/>
        <v>34390.101892285304</v>
      </c>
    </row>
    <row r="49" spans="1:26">
      <c r="A49" s="14" t="s">
        <v>354</v>
      </c>
      <c r="B49" s="16">
        <v>680</v>
      </c>
      <c r="C49" s="16">
        <v>855823</v>
      </c>
      <c r="D49" s="16">
        <v>463372</v>
      </c>
      <c r="E49" s="16">
        <v>388260</v>
      </c>
      <c r="F49" s="16">
        <v>-8538</v>
      </c>
      <c r="G49" s="16">
        <v>0</v>
      </c>
      <c r="H49" s="16">
        <v>-4347</v>
      </c>
      <c r="I49" s="16">
        <v>1132763</v>
      </c>
      <c r="J49" s="16">
        <v>512228</v>
      </c>
      <c r="K49" s="16">
        <v>491454</v>
      </c>
      <c r="L49" s="16">
        <v>-37594</v>
      </c>
      <c r="M49" s="16">
        <v>0</v>
      </c>
      <c r="N49" s="16">
        <v>91487</v>
      </c>
      <c r="O49" s="16">
        <f t="shared" si="2"/>
        <v>1258563.2352941176</v>
      </c>
      <c r="P49" s="16">
        <f t="shared" si="2"/>
        <v>681429.41176470579</v>
      </c>
      <c r="Q49" s="16">
        <f t="shared" si="2"/>
        <v>570970.5882352941</v>
      </c>
      <c r="R49" s="16">
        <f t="shared" si="1"/>
        <v>-12555.882352941177</v>
      </c>
      <c r="S49" s="16">
        <f t="shared" si="1"/>
        <v>0</v>
      </c>
      <c r="T49" s="16">
        <f t="shared" si="1"/>
        <v>-6392.6470588235297</v>
      </c>
      <c r="U49" s="16">
        <f t="shared" si="1"/>
        <v>1665827.9411764706</v>
      </c>
      <c r="V49" s="16">
        <f t="shared" si="1"/>
        <v>753276.4705882353</v>
      </c>
      <c r="W49" s="16">
        <f t="shared" si="1"/>
        <v>722726.4705882353</v>
      </c>
      <c r="X49" s="16">
        <f t="shared" si="1"/>
        <v>-55285.294117647063</v>
      </c>
      <c r="Y49" s="16">
        <f t="shared" si="1"/>
        <v>0</v>
      </c>
      <c r="Z49" s="16">
        <f t="shared" si="1"/>
        <v>134539.70588235292</v>
      </c>
    </row>
    <row r="50" spans="1:26">
      <c r="A50" t="s">
        <v>355</v>
      </c>
      <c r="B50" s="17">
        <v>659</v>
      </c>
      <c r="C50" s="17">
        <v>765823</v>
      </c>
      <c r="D50" s="17">
        <v>545550</v>
      </c>
      <c r="E50" s="17">
        <v>323304</v>
      </c>
      <c r="F50" s="17">
        <v>5171</v>
      </c>
      <c r="G50" s="17">
        <v>0</v>
      </c>
      <c r="H50" s="17">
        <v>-97860</v>
      </c>
      <c r="I50" s="17">
        <v>1060743</v>
      </c>
      <c r="J50" s="17">
        <v>730584</v>
      </c>
      <c r="K50" s="17">
        <v>419245</v>
      </c>
      <c r="L50" s="17">
        <v>-15583</v>
      </c>
      <c r="M50" s="17">
        <v>0</v>
      </c>
      <c r="N50" s="17">
        <v>-104669</v>
      </c>
      <c r="O50" s="17">
        <f t="shared" si="2"/>
        <v>1162098.6342943853</v>
      </c>
      <c r="P50" s="17">
        <f t="shared" si="2"/>
        <v>827845.22003034898</v>
      </c>
      <c r="Q50" s="17">
        <f t="shared" si="2"/>
        <v>490597.87556904397</v>
      </c>
      <c r="R50" s="17">
        <f t="shared" si="1"/>
        <v>7846.737481031867</v>
      </c>
      <c r="S50" s="17">
        <f t="shared" si="1"/>
        <v>0</v>
      </c>
      <c r="T50" s="17">
        <f t="shared" si="1"/>
        <v>-148497.72382397571</v>
      </c>
      <c r="U50" s="17">
        <f t="shared" si="1"/>
        <v>1609625.1896813354</v>
      </c>
      <c r="V50" s="17">
        <f t="shared" si="1"/>
        <v>1108625.1896813354</v>
      </c>
      <c r="W50" s="17">
        <f t="shared" si="1"/>
        <v>636183.61153262516</v>
      </c>
      <c r="X50" s="17">
        <f t="shared" si="1"/>
        <v>-23646.433990895297</v>
      </c>
      <c r="Y50" s="17">
        <f t="shared" si="1"/>
        <v>0</v>
      </c>
      <c r="Z50" s="17">
        <f t="shared" si="1"/>
        <v>-158830.04552352047</v>
      </c>
    </row>
    <row r="51" spans="1:26">
      <c r="A51" s="14" t="s">
        <v>356</v>
      </c>
      <c r="B51" s="16">
        <v>639</v>
      </c>
      <c r="C51" s="16">
        <v>791508</v>
      </c>
      <c r="D51" s="16">
        <v>417893</v>
      </c>
      <c r="E51" s="16">
        <v>585430</v>
      </c>
      <c r="F51" s="16">
        <v>-8302</v>
      </c>
      <c r="G51" s="16">
        <v>0</v>
      </c>
      <c r="H51" s="16">
        <v>-220117</v>
      </c>
      <c r="I51" s="16">
        <v>961986</v>
      </c>
      <c r="J51" s="16">
        <v>526212</v>
      </c>
      <c r="K51" s="16">
        <v>355897</v>
      </c>
      <c r="L51" s="16">
        <v>-15797</v>
      </c>
      <c r="M51" s="16">
        <v>403</v>
      </c>
      <c r="N51" s="16">
        <v>64483</v>
      </c>
      <c r="O51" s="16">
        <f t="shared" si="2"/>
        <v>1238666.6666666667</v>
      </c>
      <c r="P51" s="16">
        <f t="shared" si="2"/>
        <v>653979.65571205004</v>
      </c>
      <c r="Q51" s="16">
        <f t="shared" si="2"/>
        <v>916165.88419405324</v>
      </c>
      <c r="R51" s="16">
        <f t="shared" si="1"/>
        <v>-12992.175273865416</v>
      </c>
      <c r="S51" s="16">
        <f t="shared" si="1"/>
        <v>0</v>
      </c>
      <c r="T51" s="16">
        <f t="shared" si="1"/>
        <v>-344471.04851330206</v>
      </c>
      <c r="U51" s="16">
        <f t="shared" si="1"/>
        <v>1505455.399061033</v>
      </c>
      <c r="V51" s="16">
        <f t="shared" si="1"/>
        <v>823492.95774647885</v>
      </c>
      <c r="W51" s="16">
        <f t="shared" si="1"/>
        <v>556959.31142410019</v>
      </c>
      <c r="X51" s="16">
        <f t="shared" si="1"/>
        <v>-24721.439749608762</v>
      </c>
      <c r="Y51" s="16">
        <f t="shared" si="1"/>
        <v>630.67292644757435</v>
      </c>
      <c r="Z51" s="16">
        <f t="shared" si="1"/>
        <v>100912.36306729265</v>
      </c>
    </row>
    <row r="52" spans="1:26">
      <c r="A52" t="s">
        <v>357</v>
      </c>
      <c r="B52" s="17">
        <v>627</v>
      </c>
      <c r="C52" s="17">
        <v>693996</v>
      </c>
      <c r="D52" s="17">
        <v>303714</v>
      </c>
      <c r="E52" s="17">
        <v>394119</v>
      </c>
      <c r="F52" s="17">
        <v>-1582</v>
      </c>
      <c r="G52" s="17">
        <v>0</v>
      </c>
      <c r="H52" s="17">
        <v>-5419</v>
      </c>
      <c r="I52" s="17">
        <v>710924</v>
      </c>
      <c r="J52" s="17">
        <v>303714</v>
      </c>
      <c r="K52" s="17">
        <v>402046</v>
      </c>
      <c r="L52" s="17">
        <v>-7550</v>
      </c>
      <c r="M52" s="17">
        <v>0</v>
      </c>
      <c r="N52" s="17">
        <v>-2386</v>
      </c>
      <c r="O52" s="17">
        <f t="shared" si="2"/>
        <v>1106851.6746411482</v>
      </c>
      <c r="P52" s="17">
        <f t="shared" si="2"/>
        <v>484392.34449760767</v>
      </c>
      <c r="Q52" s="17">
        <f t="shared" si="2"/>
        <v>628578.94736842101</v>
      </c>
      <c r="R52" s="17">
        <f t="shared" si="1"/>
        <v>-2523.1259968102077</v>
      </c>
      <c r="S52" s="17">
        <f t="shared" si="1"/>
        <v>0</v>
      </c>
      <c r="T52" s="17">
        <f t="shared" si="1"/>
        <v>-8642.7432216905909</v>
      </c>
      <c r="U52" s="17">
        <f t="shared" si="1"/>
        <v>1133850.0797448165</v>
      </c>
      <c r="V52" s="17">
        <f t="shared" si="1"/>
        <v>484392.34449760767</v>
      </c>
      <c r="W52" s="17">
        <f t="shared" si="1"/>
        <v>641221.69059011166</v>
      </c>
      <c r="X52" s="17">
        <f t="shared" si="1"/>
        <v>-12041.467304625199</v>
      </c>
      <c r="Y52" s="17">
        <f t="shared" si="1"/>
        <v>0</v>
      </c>
      <c r="Z52" s="17">
        <f t="shared" si="1"/>
        <v>-3805.4226475279106</v>
      </c>
    </row>
    <row r="53" spans="1:26">
      <c r="A53" s="14" t="s">
        <v>358</v>
      </c>
      <c r="B53" s="16">
        <v>625</v>
      </c>
      <c r="C53" s="16">
        <v>1047942</v>
      </c>
      <c r="D53" s="16">
        <v>441708</v>
      </c>
      <c r="E53" s="16">
        <v>406810</v>
      </c>
      <c r="F53" s="16">
        <v>81414</v>
      </c>
      <c r="G53" s="16">
        <v>625687</v>
      </c>
      <c r="H53" s="16">
        <v>906525</v>
      </c>
      <c r="I53" s="16">
        <v>1055868</v>
      </c>
      <c r="J53" s="16">
        <v>441708</v>
      </c>
      <c r="K53" s="16">
        <v>414777</v>
      </c>
      <c r="L53" s="16">
        <v>81512</v>
      </c>
      <c r="M53" s="16">
        <v>625687</v>
      </c>
      <c r="N53" s="16">
        <v>906582</v>
      </c>
      <c r="O53" s="16">
        <f t="shared" si="2"/>
        <v>1676707.2</v>
      </c>
      <c r="P53" s="16">
        <f t="shared" si="2"/>
        <v>706732.8</v>
      </c>
      <c r="Q53" s="16">
        <f t="shared" si="2"/>
        <v>650896</v>
      </c>
      <c r="R53" s="16">
        <f t="shared" si="1"/>
        <v>130262.40000000001</v>
      </c>
      <c r="S53" s="16">
        <f t="shared" si="1"/>
        <v>1001099.2</v>
      </c>
      <c r="T53" s="16">
        <f t="shared" si="1"/>
        <v>1450440</v>
      </c>
      <c r="U53" s="16">
        <f t="shared" si="1"/>
        <v>1689388.8</v>
      </c>
      <c r="V53" s="16">
        <f t="shared" si="1"/>
        <v>706732.8</v>
      </c>
      <c r="W53" s="16">
        <f t="shared" si="1"/>
        <v>663643.19999999995</v>
      </c>
      <c r="X53" s="16">
        <f t="shared" si="1"/>
        <v>130419.19999999998</v>
      </c>
      <c r="Y53" s="16">
        <f t="shared" si="1"/>
        <v>1001099.2</v>
      </c>
      <c r="Z53" s="16">
        <f t="shared" si="1"/>
        <v>1450531.2</v>
      </c>
    </row>
    <row r="54" spans="1:26">
      <c r="A54" t="s">
        <v>359</v>
      </c>
      <c r="B54" s="17">
        <v>623</v>
      </c>
      <c r="C54" s="17">
        <v>750746</v>
      </c>
      <c r="D54" s="17">
        <v>346790</v>
      </c>
      <c r="E54" s="17">
        <v>342839</v>
      </c>
      <c r="F54" s="17">
        <v>4700</v>
      </c>
      <c r="G54" s="17">
        <v>0</v>
      </c>
      <c r="H54" s="17">
        <v>65817</v>
      </c>
      <c r="I54" s="17">
        <v>754997</v>
      </c>
      <c r="J54" s="17">
        <v>346790</v>
      </c>
      <c r="K54" s="17">
        <v>350523</v>
      </c>
      <c r="L54" s="17">
        <v>4700</v>
      </c>
      <c r="M54" s="17">
        <v>0</v>
      </c>
      <c r="N54" s="17">
        <v>62384</v>
      </c>
      <c r="O54" s="17">
        <f t="shared" si="2"/>
        <v>1205049.7592295343</v>
      </c>
      <c r="P54" s="17">
        <f t="shared" si="2"/>
        <v>556645.26484751212</v>
      </c>
      <c r="Q54" s="17">
        <f t="shared" si="2"/>
        <v>550303.37078651693</v>
      </c>
      <c r="R54" s="17">
        <f t="shared" si="1"/>
        <v>7544.1412520064205</v>
      </c>
      <c r="S54" s="17">
        <f t="shared" si="1"/>
        <v>0</v>
      </c>
      <c r="T54" s="17">
        <f t="shared" si="1"/>
        <v>105645.26484751204</v>
      </c>
      <c r="U54" s="17">
        <f t="shared" si="1"/>
        <v>1211873.1942215089</v>
      </c>
      <c r="V54" s="17">
        <f t="shared" si="1"/>
        <v>556645.26484751212</v>
      </c>
      <c r="W54" s="17">
        <f t="shared" si="1"/>
        <v>562637.23916532914</v>
      </c>
      <c r="X54" s="17">
        <f t="shared" si="1"/>
        <v>7544.1412520064205</v>
      </c>
      <c r="Y54" s="17">
        <f t="shared" si="1"/>
        <v>0</v>
      </c>
      <c r="Z54" s="17">
        <f t="shared" si="1"/>
        <v>100134.83146067416</v>
      </c>
    </row>
    <row r="55" spans="1:26">
      <c r="A55" s="14" t="s">
        <v>360</v>
      </c>
      <c r="B55" s="16">
        <v>609</v>
      </c>
      <c r="C55" s="16">
        <v>692331</v>
      </c>
      <c r="D55" s="16">
        <v>296014</v>
      </c>
      <c r="E55" s="16">
        <v>429922</v>
      </c>
      <c r="F55" s="16">
        <v>5559</v>
      </c>
      <c r="G55" s="16">
        <v>0</v>
      </c>
      <c r="H55" s="16">
        <v>-28046</v>
      </c>
      <c r="I55" s="16">
        <v>712248</v>
      </c>
      <c r="J55" s="16">
        <v>296014</v>
      </c>
      <c r="K55" s="16">
        <v>443747</v>
      </c>
      <c r="L55" s="16">
        <v>-8486</v>
      </c>
      <c r="M55" s="16">
        <v>-568</v>
      </c>
      <c r="N55" s="16">
        <v>-36567</v>
      </c>
      <c r="O55" s="16">
        <f t="shared" si="2"/>
        <v>1136832.5123152707</v>
      </c>
      <c r="P55" s="16">
        <f t="shared" si="2"/>
        <v>486065.68144499179</v>
      </c>
      <c r="Q55" s="16">
        <f t="shared" si="2"/>
        <v>705947.45484400657</v>
      </c>
      <c r="R55" s="16">
        <f t="shared" si="1"/>
        <v>9128.0788177339891</v>
      </c>
      <c r="S55" s="16">
        <f t="shared" si="1"/>
        <v>0</v>
      </c>
      <c r="T55" s="16">
        <f t="shared" si="1"/>
        <v>-46052.545155993437</v>
      </c>
      <c r="U55" s="16">
        <f t="shared" si="1"/>
        <v>1169536.9458128079</v>
      </c>
      <c r="V55" s="16">
        <f t="shared" si="1"/>
        <v>486065.68144499179</v>
      </c>
      <c r="W55" s="16">
        <f t="shared" si="1"/>
        <v>728648.60426929395</v>
      </c>
      <c r="X55" s="16">
        <f t="shared" si="1"/>
        <v>-13934.318555008209</v>
      </c>
      <c r="Y55" s="16">
        <f t="shared" si="1"/>
        <v>-932.67651888341538</v>
      </c>
      <c r="Z55" s="16">
        <f t="shared" si="1"/>
        <v>-60044.334975369457</v>
      </c>
    </row>
    <row r="56" spans="1:26">
      <c r="A56" t="s">
        <v>361</v>
      </c>
      <c r="B56" s="17">
        <v>507</v>
      </c>
      <c r="C56" s="17">
        <v>530939</v>
      </c>
      <c r="D56" s="17">
        <v>308960</v>
      </c>
      <c r="E56" s="17">
        <v>245219</v>
      </c>
      <c r="F56" s="17">
        <v>5602</v>
      </c>
      <c r="G56" s="17">
        <v>0</v>
      </c>
      <c r="H56" s="17">
        <v>-17638</v>
      </c>
      <c r="I56" s="17">
        <v>603091</v>
      </c>
      <c r="J56" s="17">
        <v>308960</v>
      </c>
      <c r="K56" s="17">
        <v>270838</v>
      </c>
      <c r="L56" s="17">
        <v>5109</v>
      </c>
      <c r="M56" s="17">
        <v>0</v>
      </c>
      <c r="N56" s="17">
        <v>28402</v>
      </c>
      <c r="O56" s="17">
        <f t="shared" si="2"/>
        <v>1047216.9625246549</v>
      </c>
      <c r="P56" s="17">
        <f t="shared" si="2"/>
        <v>609388.5601577909</v>
      </c>
      <c r="Q56" s="17">
        <f t="shared" si="2"/>
        <v>483666.66666666669</v>
      </c>
      <c r="R56" s="17">
        <f t="shared" si="1"/>
        <v>11049.309664694279</v>
      </c>
      <c r="S56" s="17">
        <f t="shared" si="1"/>
        <v>0</v>
      </c>
      <c r="T56" s="17">
        <f t="shared" si="1"/>
        <v>-34788.954635108479</v>
      </c>
      <c r="U56" s="17">
        <f t="shared" si="1"/>
        <v>1189528.5996055226</v>
      </c>
      <c r="V56" s="17">
        <f t="shared" si="1"/>
        <v>609388.5601577909</v>
      </c>
      <c r="W56" s="17">
        <f t="shared" si="1"/>
        <v>534197.23865877709</v>
      </c>
      <c r="X56" s="17">
        <f t="shared" si="1"/>
        <v>10076.923076923076</v>
      </c>
      <c r="Y56" s="17">
        <f t="shared" si="1"/>
        <v>0</v>
      </c>
      <c r="Z56" s="17">
        <f t="shared" si="1"/>
        <v>56019.723865877713</v>
      </c>
    </row>
    <row r="57" spans="1:26">
      <c r="A57" s="14" t="s">
        <v>362</v>
      </c>
      <c r="B57" s="16">
        <v>501</v>
      </c>
      <c r="C57" s="16">
        <v>634512</v>
      </c>
      <c r="D57" s="16">
        <v>385485</v>
      </c>
      <c r="E57" s="16">
        <v>253389</v>
      </c>
      <c r="F57" s="16">
        <v>-17627</v>
      </c>
      <c r="G57" s="16">
        <v>0</v>
      </c>
      <c r="H57" s="16">
        <v>-21989</v>
      </c>
      <c r="I57" s="16">
        <v>782151</v>
      </c>
      <c r="J57" s="16">
        <v>396886</v>
      </c>
      <c r="K57" s="16">
        <v>292669</v>
      </c>
      <c r="L57" s="16">
        <v>-18107</v>
      </c>
      <c r="M57" s="16">
        <v>160</v>
      </c>
      <c r="N57" s="16">
        <v>74649</v>
      </c>
      <c r="O57" s="16">
        <f t="shared" si="2"/>
        <v>1266491.0179640721</v>
      </c>
      <c r="P57" s="16">
        <f t="shared" si="2"/>
        <v>769431.13772455091</v>
      </c>
      <c r="Q57" s="16">
        <f t="shared" si="2"/>
        <v>505766.46706586826</v>
      </c>
      <c r="R57" s="16">
        <f t="shared" si="1"/>
        <v>-35183.63273453094</v>
      </c>
      <c r="S57" s="16">
        <f t="shared" si="1"/>
        <v>0</v>
      </c>
      <c r="T57" s="16">
        <f t="shared" si="1"/>
        <v>-43890.219560878242</v>
      </c>
      <c r="U57" s="16">
        <f t="shared" si="1"/>
        <v>1561179.640718563</v>
      </c>
      <c r="V57" s="16">
        <f t="shared" si="1"/>
        <v>792187.62475049903</v>
      </c>
      <c r="W57" s="16">
        <f t="shared" si="1"/>
        <v>584169.66067864269</v>
      </c>
      <c r="X57" s="16">
        <f t="shared" si="1"/>
        <v>-36141.716566866264</v>
      </c>
      <c r="Y57" s="16">
        <f t="shared" si="1"/>
        <v>319.36127744510981</v>
      </c>
      <c r="Z57" s="16">
        <f t="shared" si="1"/>
        <v>149000</v>
      </c>
    </row>
    <row r="58" spans="1:26">
      <c r="A58" t="s">
        <v>363</v>
      </c>
      <c r="B58" s="17">
        <v>497</v>
      </c>
      <c r="C58" s="17">
        <v>1000563</v>
      </c>
      <c r="D58" s="17">
        <v>377049</v>
      </c>
      <c r="E58" s="17">
        <v>500033</v>
      </c>
      <c r="F58" s="17">
        <v>-10367</v>
      </c>
      <c r="G58" s="17">
        <v>451678</v>
      </c>
      <c r="H58" s="17">
        <v>564792</v>
      </c>
      <c r="I58" s="17">
        <v>1172976</v>
      </c>
      <c r="J58" s="17">
        <v>391165</v>
      </c>
      <c r="K58" s="17">
        <v>582785</v>
      </c>
      <c r="L58" s="17">
        <v>-43278</v>
      </c>
      <c r="M58" s="17">
        <v>451678</v>
      </c>
      <c r="N58" s="17">
        <v>607426</v>
      </c>
      <c r="O58" s="17">
        <f t="shared" si="2"/>
        <v>2013205.23138833</v>
      </c>
      <c r="P58" s="17">
        <f t="shared" si="2"/>
        <v>758649.89939637831</v>
      </c>
      <c r="Q58" s="17">
        <f t="shared" si="2"/>
        <v>1006102.615694165</v>
      </c>
      <c r="R58" s="17">
        <f t="shared" si="1"/>
        <v>-20859.154929577464</v>
      </c>
      <c r="S58" s="17">
        <f t="shared" si="1"/>
        <v>908808.8531187122</v>
      </c>
      <c r="T58" s="17">
        <f t="shared" si="1"/>
        <v>1136402.4144869216</v>
      </c>
      <c r="U58" s="17">
        <f t="shared" ref="U58:Z80" si="3">(I58/$B58)*1000</f>
        <v>2360112.676056338</v>
      </c>
      <c r="V58" s="17">
        <f t="shared" si="3"/>
        <v>787052.31388329982</v>
      </c>
      <c r="W58" s="17">
        <f t="shared" si="3"/>
        <v>1172605.633802817</v>
      </c>
      <c r="X58" s="17">
        <f t="shared" si="3"/>
        <v>-87078.470824949705</v>
      </c>
      <c r="Y58" s="17">
        <f t="shared" si="3"/>
        <v>908808.8531187122</v>
      </c>
      <c r="Z58" s="17">
        <f t="shared" si="3"/>
        <v>1222185.110663984</v>
      </c>
    </row>
    <row r="59" spans="1:26">
      <c r="A59" s="14" t="s">
        <v>364</v>
      </c>
      <c r="B59" s="16">
        <v>483</v>
      </c>
      <c r="C59" s="16">
        <v>459173</v>
      </c>
      <c r="D59" s="16">
        <v>240530</v>
      </c>
      <c r="E59" s="16">
        <v>179480</v>
      </c>
      <c r="F59" s="16">
        <v>8508</v>
      </c>
      <c r="G59" s="16">
        <v>0</v>
      </c>
      <c r="H59" s="16">
        <v>47671</v>
      </c>
      <c r="I59" s="16">
        <v>479451</v>
      </c>
      <c r="J59" s="16">
        <v>240530</v>
      </c>
      <c r="K59" s="16">
        <v>185534</v>
      </c>
      <c r="L59" s="16">
        <v>3346</v>
      </c>
      <c r="M59" s="16">
        <v>0</v>
      </c>
      <c r="N59" s="16">
        <v>56733</v>
      </c>
      <c r="O59" s="16">
        <f t="shared" si="2"/>
        <v>950668.7370600414</v>
      </c>
      <c r="P59" s="16">
        <f t="shared" si="2"/>
        <v>497991.71842650103</v>
      </c>
      <c r="Q59" s="16">
        <f t="shared" si="2"/>
        <v>371594.20289855072</v>
      </c>
      <c r="R59" s="16">
        <f t="shared" si="2"/>
        <v>17614.906832298137</v>
      </c>
      <c r="S59" s="16">
        <f t="shared" si="2"/>
        <v>0</v>
      </c>
      <c r="T59" s="16">
        <f t="shared" si="2"/>
        <v>98697.722567287783</v>
      </c>
      <c r="U59" s="16">
        <f t="shared" si="3"/>
        <v>992652.17391304346</v>
      </c>
      <c r="V59" s="16">
        <f t="shared" si="3"/>
        <v>497991.71842650103</v>
      </c>
      <c r="W59" s="16">
        <f t="shared" si="3"/>
        <v>384128.36438923399</v>
      </c>
      <c r="X59" s="16">
        <f t="shared" si="3"/>
        <v>6927.536231884058</v>
      </c>
      <c r="Y59" s="16">
        <f t="shared" si="3"/>
        <v>0</v>
      </c>
      <c r="Z59" s="16">
        <f t="shared" si="3"/>
        <v>117459.62732919255</v>
      </c>
    </row>
    <row r="60" spans="1:26">
      <c r="A60" t="s">
        <v>365</v>
      </c>
      <c r="B60" s="17">
        <v>482</v>
      </c>
      <c r="C60" s="17">
        <v>744945</v>
      </c>
      <c r="D60" s="17">
        <v>342436</v>
      </c>
      <c r="E60" s="17">
        <v>310159</v>
      </c>
      <c r="F60" s="17">
        <v>-36770</v>
      </c>
      <c r="G60" s="17">
        <v>0</v>
      </c>
      <c r="H60" s="17">
        <v>55580</v>
      </c>
      <c r="I60" s="17">
        <v>939883</v>
      </c>
      <c r="J60" s="17">
        <v>479364</v>
      </c>
      <c r="K60" s="17">
        <v>362804</v>
      </c>
      <c r="L60" s="17">
        <v>-43455</v>
      </c>
      <c r="M60" s="17">
        <v>0</v>
      </c>
      <c r="N60" s="17">
        <v>54260</v>
      </c>
      <c r="O60" s="17">
        <f t="shared" si="2"/>
        <v>1545529.0456431536</v>
      </c>
      <c r="P60" s="17">
        <f t="shared" si="2"/>
        <v>710448.13278008299</v>
      </c>
      <c r="Q60" s="17">
        <f t="shared" si="2"/>
        <v>643483.40248962655</v>
      </c>
      <c r="R60" s="17">
        <f t="shared" si="2"/>
        <v>-76286.307053941913</v>
      </c>
      <c r="S60" s="17">
        <f t="shared" si="2"/>
        <v>0</v>
      </c>
      <c r="T60" s="17">
        <f t="shared" si="2"/>
        <v>115311.20331950206</v>
      </c>
      <c r="U60" s="17">
        <f t="shared" si="3"/>
        <v>1949964.7302904564</v>
      </c>
      <c r="V60" s="17">
        <f t="shared" si="3"/>
        <v>994531.12033195025</v>
      </c>
      <c r="W60" s="17">
        <f t="shared" si="3"/>
        <v>752705.39419087139</v>
      </c>
      <c r="X60" s="17">
        <f t="shared" si="3"/>
        <v>-90155.601659751046</v>
      </c>
      <c r="Y60" s="17">
        <f t="shared" si="3"/>
        <v>0</v>
      </c>
      <c r="Z60" s="17">
        <f t="shared" si="3"/>
        <v>112572.61410788383</v>
      </c>
    </row>
    <row r="61" spans="1:26">
      <c r="A61" s="14" t="s">
        <v>366</v>
      </c>
      <c r="B61" s="16">
        <v>473</v>
      </c>
      <c r="C61" s="16">
        <v>587000</v>
      </c>
      <c r="D61" s="16">
        <v>302943</v>
      </c>
      <c r="E61" s="16">
        <v>290510</v>
      </c>
      <c r="F61" s="16">
        <v>3662</v>
      </c>
      <c r="G61" s="16">
        <v>0</v>
      </c>
      <c r="H61" s="16">
        <v>-2791</v>
      </c>
      <c r="I61" s="16">
        <v>679754</v>
      </c>
      <c r="J61" s="16">
        <v>318818</v>
      </c>
      <c r="K61" s="16">
        <v>332425</v>
      </c>
      <c r="L61" s="16">
        <v>-5792</v>
      </c>
      <c r="M61" s="16">
        <v>0</v>
      </c>
      <c r="N61" s="16">
        <v>22719</v>
      </c>
      <c r="O61" s="16">
        <f t="shared" si="2"/>
        <v>1241014.799154334</v>
      </c>
      <c r="P61" s="16">
        <f t="shared" si="2"/>
        <v>640471.45877378434</v>
      </c>
      <c r="Q61" s="16">
        <f t="shared" si="2"/>
        <v>614186.04651162785</v>
      </c>
      <c r="R61" s="16">
        <f t="shared" si="2"/>
        <v>7742.0718816067656</v>
      </c>
      <c r="S61" s="16">
        <f t="shared" si="2"/>
        <v>0</v>
      </c>
      <c r="T61" s="16">
        <f t="shared" si="2"/>
        <v>-5900.634249471459</v>
      </c>
      <c r="U61" s="16">
        <f t="shared" si="3"/>
        <v>1437112.0507399577</v>
      </c>
      <c r="V61" s="16">
        <f t="shared" si="3"/>
        <v>674033.82663847774</v>
      </c>
      <c r="W61" s="16">
        <f t="shared" si="3"/>
        <v>702801.26849894295</v>
      </c>
      <c r="X61" s="16">
        <f t="shared" si="3"/>
        <v>-12245.243128964059</v>
      </c>
      <c r="Y61" s="16">
        <f t="shared" si="3"/>
        <v>0</v>
      </c>
      <c r="Z61" s="16">
        <f t="shared" si="3"/>
        <v>48031.712473572938</v>
      </c>
    </row>
    <row r="62" spans="1:26">
      <c r="A62" t="s">
        <v>367</v>
      </c>
      <c r="B62" s="17">
        <v>457</v>
      </c>
      <c r="C62" s="17">
        <v>586787</v>
      </c>
      <c r="D62" s="17">
        <v>348348</v>
      </c>
      <c r="E62" s="17">
        <v>244214</v>
      </c>
      <c r="F62" s="17">
        <v>-33008</v>
      </c>
      <c r="G62" s="17">
        <v>0</v>
      </c>
      <c r="H62" s="17">
        <v>-38783</v>
      </c>
      <c r="I62" s="17">
        <v>624960</v>
      </c>
      <c r="J62" s="17">
        <v>370326</v>
      </c>
      <c r="K62" s="17">
        <v>261878</v>
      </c>
      <c r="L62" s="17">
        <v>-41209</v>
      </c>
      <c r="M62" s="17">
        <v>1747</v>
      </c>
      <c r="N62" s="17">
        <v>-46706</v>
      </c>
      <c r="O62" s="17">
        <f t="shared" si="2"/>
        <v>1283997.8118161925</v>
      </c>
      <c r="P62" s="17">
        <f t="shared" si="2"/>
        <v>762249.45295404817</v>
      </c>
      <c r="Q62" s="17">
        <f t="shared" si="2"/>
        <v>534385.12035010941</v>
      </c>
      <c r="R62" s="17">
        <f t="shared" si="2"/>
        <v>-72227.57111597374</v>
      </c>
      <c r="S62" s="17">
        <f t="shared" si="2"/>
        <v>0</v>
      </c>
      <c r="T62" s="17">
        <f t="shared" si="2"/>
        <v>-84864.332603938732</v>
      </c>
      <c r="U62" s="17">
        <f t="shared" si="3"/>
        <v>1367527.3522975931</v>
      </c>
      <c r="V62" s="17">
        <f t="shared" si="3"/>
        <v>810341.35667396057</v>
      </c>
      <c r="W62" s="17">
        <f t="shared" si="3"/>
        <v>573037.19912472647</v>
      </c>
      <c r="X62" s="17">
        <f t="shared" si="3"/>
        <v>-90172.866520787749</v>
      </c>
      <c r="Y62" s="17">
        <f t="shared" si="3"/>
        <v>3822.7571115973742</v>
      </c>
      <c r="Z62" s="17">
        <f t="shared" si="3"/>
        <v>-102201.31291028445</v>
      </c>
    </row>
    <row r="63" spans="1:26">
      <c r="A63" s="14" t="s">
        <v>368</v>
      </c>
      <c r="B63" s="16">
        <v>371</v>
      </c>
      <c r="C63" s="16">
        <v>459233</v>
      </c>
      <c r="D63" s="16">
        <v>181307</v>
      </c>
      <c r="E63" s="16">
        <v>281363</v>
      </c>
      <c r="F63" s="16">
        <v>-5752</v>
      </c>
      <c r="G63" s="16">
        <v>-2500</v>
      </c>
      <c r="H63" s="16">
        <v>-11689</v>
      </c>
      <c r="I63" s="16">
        <v>469808</v>
      </c>
      <c r="J63" s="16">
        <v>181464</v>
      </c>
      <c r="K63" s="16">
        <v>290373</v>
      </c>
      <c r="L63" s="16">
        <v>-15582</v>
      </c>
      <c r="M63" s="16">
        <v>0</v>
      </c>
      <c r="N63" s="16">
        <v>-17611</v>
      </c>
      <c r="O63" s="16">
        <f t="shared" ref="O63:T80" si="4">(C63/$B63)*1000</f>
        <v>1237824.7978436656</v>
      </c>
      <c r="P63" s="16">
        <f t="shared" si="4"/>
        <v>488698.11320754717</v>
      </c>
      <c r="Q63" s="16">
        <f t="shared" si="4"/>
        <v>758390.83557951485</v>
      </c>
      <c r="R63" s="16">
        <f t="shared" si="4"/>
        <v>-15504.043126684635</v>
      </c>
      <c r="S63" s="16">
        <f t="shared" si="4"/>
        <v>-6738.5444743935304</v>
      </c>
      <c r="T63" s="16">
        <f t="shared" si="4"/>
        <v>-31506.738544474396</v>
      </c>
      <c r="U63" s="16">
        <f t="shared" si="3"/>
        <v>1266328.8409703504</v>
      </c>
      <c r="V63" s="16">
        <f t="shared" si="3"/>
        <v>489121.2938005391</v>
      </c>
      <c r="W63" s="16">
        <f t="shared" si="3"/>
        <v>782676.54986522917</v>
      </c>
      <c r="X63" s="16">
        <f t="shared" si="3"/>
        <v>-42000</v>
      </c>
      <c r="Y63" s="16">
        <f t="shared" si="3"/>
        <v>0</v>
      </c>
      <c r="Z63" s="16">
        <f t="shared" si="3"/>
        <v>-47469.002695417796</v>
      </c>
    </row>
    <row r="64" spans="1:26">
      <c r="A64" t="s">
        <v>369</v>
      </c>
      <c r="B64" s="17">
        <v>370</v>
      </c>
      <c r="C64" s="17">
        <v>428344.44500000001</v>
      </c>
      <c r="D64" s="17">
        <v>259692.41399999999</v>
      </c>
      <c r="E64" s="17">
        <v>182098.65299999999</v>
      </c>
      <c r="F64" s="17">
        <v>1111.2950000000001</v>
      </c>
      <c r="G64" s="17">
        <v>0</v>
      </c>
      <c r="H64" s="17">
        <v>-12335.326999999974</v>
      </c>
      <c r="I64" s="17">
        <v>580634.12699999998</v>
      </c>
      <c r="J64" s="17">
        <v>369103.88800000004</v>
      </c>
      <c r="K64" s="17">
        <v>196028.38500000001</v>
      </c>
      <c r="L64" s="17">
        <v>-8381.009</v>
      </c>
      <c r="M64" s="17">
        <v>0</v>
      </c>
      <c r="N64" s="17">
        <v>7120.8449999999339</v>
      </c>
      <c r="O64" s="17">
        <f t="shared" si="4"/>
        <v>1157687.6891891893</v>
      </c>
      <c r="P64" s="17">
        <f t="shared" si="4"/>
        <v>701871.38918918918</v>
      </c>
      <c r="Q64" s="17">
        <f t="shared" si="4"/>
        <v>492158.52162162162</v>
      </c>
      <c r="R64" s="17">
        <f t="shared" si="4"/>
        <v>3003.5000000000005</v>
      </c>
      <c r="S64" s="17">
        <f t="shared" si="4"/>
        <v>0</v>
      </c>
      <c r="T64" s="17">
        <f t="shared" si="4"/>
        <v>-33338.721621621553</v>
      </c>
      <c r="U64" s="17">
        <f t="shared" si="3"/>
        <v>1569281.4243243241</v>
      </c>
      <c r="V64" s="17">
        <f t="shared" si="3"/>
        <v>997578.07567567576</v>
      </c>
      <c r="W64" s="17">
        <f t="shared" si="3"/>
        <v>529806.44594594592</v>
      </c>
      <c r="X64" s="17">
        <f t="shared" si="3"/>
        <v>-22651.375675675677</v>
      </c>
      <c r="Y64" s="17">
        <f t="shared" si="3"/>
        <v>0</v>
      </c>
      <c r="Z64" s="17">
        <f t="shared" si="3"/>
        <v>19245.527027026848</v>
      </c>
    </row>
    <row r="65" spans="1:26">
      <c r="A65" s="14" t="s">
        <v>370</v>
      </c>
      <c r="B65" s="16">
        <v>262</v>
      </c>
      <c r="C65" s="16">
        <v>423239</v>
      </c>
      <c r="D65" s="16">
        <v>273759</v>
      </c>
      <c r="E65" s="16">
        <v>201933</v>
      </c>
      <c r="F65" s="16">
        <v>-744</v>
      </c>
      <c r="G65" s="16">
        <v>0</v>
      </c>
      <c r="H65" s="16">
        <v>-53197</v>
      </c>
      <c r="I65" s="16">
        <v>578116</v>
      </c>
      <c r="J65" s="16">
        <v>383628</v>
      </c>
      <c r="K65" s="16">
        <v>242040</v>
      </c>
      <c r="L65" s="16">
        <v>-4671</v>
      </c>
      <c r="M65" s="16">
        <v>0</v>
      </c>
      <c r="N65" s="16">
        <v>-52223</v>
      </c>
      <c r="O65" s="16">
        <f t="shared" si="4"/>
        <v>1615416.0305343512</v>
      </c>
      <c r="P65" s="16">
        <f t="shared" si="4"/>
        <v>1044881.6793893129</v>
      </c>
      <c r="Q65" s="16">
        <f t="shared" si="4"/>
        <v>770736.64122137404</v>
      </c>
      <c r="R65" s="16">
        <f t="shared" si="4"/>
        <v>-2839.6946564885493</v>
      </c>
      <c r="S65" s="16">
        <f t="shared" si="4"/>
        <v>0</v>
      </c>
      <c r="T65" s="16">
        <f t="shared" si="4"/>
        <v>-203041.98473282444</v>
      </c>
      <c r="U65" s="16">
        <f t="shared" si="3"/>
        <v>2206549.6183206104</v>
      </c>
      <c r="V65" s="16">
        <f t="shared" si="3"/>
        <v>1464229.0076335878</v>
      </c>
      <c r="W65" s="16">
        <f t="shared" si="3"/>
        <v>923816.7938931298</v>
      </c>
      <c r="X65" s="16">
        <f t="shared" si="3"/>
        <v>-17828.244274809163</v>
      </c>
      <c r="Y65" s="16">
        <f t="shared" si="3"/>
        <v>0</v>
      </c>
      <c r="Z65" s="16">
        <f t="shared" si="3"/>
        <v>-199324.42748091603</v>
      </c>
    </row>
    <row r="66" spans="1:26">
      <c r="A66" t="s">
        <v>371</v>
      </c>
      <c r="B66" s="17">
        <v>251</v>
      </c>
      <c r="C66" s="17">
        <v>315660</v>
      </c>
      <c r="D66" s="17">
        <v>172048</v>
      </c>
      <c r="E66" s="17">
        <v>165199</v>
      </c>
      <c r="F66" s="17">
        <v>-4763</v>
      </c>
      <c r="G66" s="17">
        <v>0</v>
      </c>
      <c r="H66" s="17">
        <v>-26350</v>
      </c>
      <c r="I66" s="17">
        <v>372396</v>
      </c>
      <c r="J66" s="17">
        <v>181055</v>
      </c>
      <c r="K66" s="17">
        <v>188215</v>
      </c>
      <c r="L66" s="17">
        <v>-16498</v>
      </c>
      <c r="M66" s="17">
        <v>0</v>
      </c>
      <c r="N66" s="17">
        <v>-13372</v>
      </c>
      <c r="O66" s="17">
        <f t="shared" si="4"/>
        <v>1257609.5617529883</v>
      </c>
      <c r="P66" s="17">
        <f t="shared" si="4"/>
        <v>685450.19920318725</v>
      </c>
      <c r="Q66" s="17">
        <f t="shared" si="4"/>
        <v>658163.3466135459</v>
      </c>
      <c r="R66" s="17">
        <f t="shared" si="4"/>
        <v>-18976.095617529878</v>
      </c>
      <c r="S66" s="17">
        <f t="shared" si="4"/>
        <v>0</v>
      </c>
      <c r="T66" s="17">
        <f t="shared" si="4"/>
        <v>-104980.0796812749</v>
      </c>
      <c r="U66" s="17">
        <f t="shared" si="3"/>
        <v>1483649.4023904384</v>
      </c>
      <c r="V66" s="17">
        <f t="shared" si="3"/>
        <v>721334.66135458171</v>
      </c>
      <c r="W66" s="17">
        <f t="shared" si="3"/>
        <v>749860.55776892428</v>
      </c>
      <c r="X66" s="17">
        <f t="shared" si="3"/>
        <v>-65729.08366533865</v>
      </c>
      <c r="Y66" s="17">
        <f t="shared" si="3"/>
        <v>0</v>
      </c>
      <c r="Z66" s="17">
        <f t="shared" si="3"/>
        <v>-53274.900398406375</v>
      </c>
    </row>
    <row r="67" spans="1:26">
      <c r="A67" s="14" t="s">
        <v>372</v>
      </c>
      <c r="B67" s="16">
        <v>251</v>
      </c>
      <c r="C67" s="16">
        <v>453537</v>
      </c>
      <c r="D67" s="16">
        <v>129844</v>
      </c>
      <c r="E67" s="16">
        <v>173869</v>
      </c>
      <c r="F67" s="16">
        <v>25191</v>
      </c>
      <c r="G67" s="16">
        <v>0</v>
      </c>
      <c r="H67" s="16">
        <v>175015</v>
      </c>
      <c r="I67" s="16">
        <v>459337</v>
      </c>
      <c r="J67" s="16">
        <v>129844</v>
      </c>
      <c r="K67" s="16">
        <v>173890</v>
      </c>
      <c r="L67" s="16">
        <v>22533</v>
      </c>
      <c r="M67" s="16">
        <v>0</v>
      </c>
      <c r="N67" s="16">
        <v>178136</v>
      </c>
      <c r="O67" s="16">
        <f t="shared" si="4"/>
        <v>1806920.3187250996</v>
      </c>
      <c r="P67" s="16">
        <f t="shared" si="4"/>
        <v>517306.77290836652</v>
      </c>
      <c r="Q67" s="16">
        <f t="shared" si="4"/>
        <v>692705.17928286851</v>
      </c>
      <c r="R67" s="16">
        <f t="shared" si="4"/>
        <v>100362.54980079681</v>
      </c>
      <c r="S67" s="16">
        <f t="shared" si="4"/>
        <v>0</v>
      </c>
      <c r="T67" s="16">
        <f t="shared" si="4"/>
        <v>697270.91633466142</v>
      </c>
      <c r="U67" s="16">
        <f t="shared" si="3"/>
        <v>1830027.8884462153</v>
      </c>
      <c r="V67" s="16">
        <f t="shared" si="3"/>
        <v>517306.77290836652</v>
      </c>
      <c r="W67" s="16">
        <f t="shared" si="3"/>
        <v>692788.84462151397</v>
      </c>
      <c r="X67" s="16">
        <f t="shared" si="3"/>
        <v>89772.908366533869</v>
      </c>
      <c r="Y67" s="16">
        <f t="shared" si="3"/>
        <v>0</v>
      </c>
      <c r="Z67" s="16">
        <f t="shared" si="3"/>
        <v>709705.17928286851</v>
      </c>
    </row>
    <row r="68" spans="1:26">
      <c r="A68" t="s">
        <v>373</v>
      </c>
      <c r="B68" s="17">
        <v>245</v>
      </c>
      <c r="C68" s="17">
        <v>263460</v>
      </c>
      <c r="D68" s="17">
        <v>42769</v>
      </c>
      <c r="E68" s="17">
        <v>179326</v>
      </c>
      <c r="F68" s="17">
        <v>421</v>
      </c>
      <c r="G68" s="17">
        <v>0</v>
      </c>
      <c r="H68" s="17">
        <v>41786</v>
      </c>
      <c r="I68" s="17">
        <v>373238</v>
      </c>
      <c r="J68" s="17">
        <v>66556</v>
      </c>
      <c r="K68" s="17">
        <v>259337</v>
      </c>
      <c r="L68" s="17">
        <v>-22560</v>
      </c>
      <c r="M68" s="17">
        <v>0</v>
      </c>
      <c r="N68" s="17">
        <v>24785</v>
      </c>
      <c r="O68" s="17">
        <f t="shared" si="4"/>
        <v>1075346.9387755101</v>
      </c>
      <c r="P68" s="17">
        <f t="shared" si="4"/>
        <v>174567.3469387755</v>
      </c>
      <c r="Q68" s="17">
        <f t="shared" si="4"/>
        <v>731942.85714285716</v>
      </c>
      <c r="R68" s="17">
        <f t="shared" si="4"/>
        <v>1718.3673469387754</v>
      </c>
      <c r="S68" s="17">
        <f t="shared" si="4"/>
        <v>0</v>
      </c>
      <c r="T68" s="17">
        <f t="shared" si="4"/>
        <v>170555.10204081633</v>
      </c>
      <c r="U68" s="17">
        <f t="shared" si="3"/>
        <v>1523420.4081632653</v>
      </c>
      <c r="V68" s="17">
        <f t="shared" si="3"/>
        <v>271657.14285714284</v>
      </c>
      <c r="W68" s="17">
        <f t="shared" si="3"/>
        <v>1058518.3673469387</v>
      </c>
      <c r="X68" s="17">
        <f t="shared" si="3"/>
        <v>-92081.632653061213</v>
      </c>
      <c r="Y68" s="17">
        <f t="shared" si="3"/>
        <v>0</v>
      </c>
      <c r="Z68" s="17">
        <f t="shared" si="3"/>
        <v>101163.26530612246</v>
      </c>
    </row>
    <row r="69" spans="1:26">
      <c r="A69" s="14" t="s">
        <v>374</v>
      </c>
      <c r="B69" s="16">
        <v>208</v>
      </c>
      <c r="C69" s="16">
        <v>303592</v>
      </c>
      <c r="D69" s="16">
        <v>147240</v>
      </c>
      <c r="E69" s="16">
        <v>128552</v>
      </c>
      <c r="F69" s="16">
        <v>-2317</v>
      </c>
      <c r="G69" s="16">
        <v>0</v>
      </c>
      <c r="H69" s="16">
        <v>25483</v>
      </c>
      <c r="I69" s="16">
        <v>324570</v>
      </c>
      <c r="J69" s="16">
        <v>151567</v>
      </c>
      <c r="K69" s="16">
        <v>142250</v>
      </c>
      <c r="L69" s="16">
        <v>-3357</v>
      </c>
      <c r="M69" s="16">
        <v>0</v>
      </c>
      <c r="N69" s="16">
        <v>27396</v>
      </c>
      <c r="O69" s="16">
        <f t="shared" si="4"/>
        <v>1459576.923076923</v>
      </c>
      <c r="P69" s="16">
        <f t="shared" si="4"/>
        <v>707884.61538461538</v>
      </c>
      <c r="Q69" s="16">
        <f t="shared" si="4"/>
        <v>618038.4615384615</v>
      </c>
      <c r="R69" s="16">
        <f t="shared" si="4"/>
        <v>-11139.423076923076</v>
      </c>
      <c r="S69" s="16">
        <f t="shared" si="4"/>
        <v>0</v>
      </c>
      <c r="T69" s="16">
        <f t="shared" si="4"/>
        <v>122514.42307692308</v>
      </c>
      <c r="U69" s="16">
        <f t="shared" si="3"/>
        <v>1560432.6923076925</v>
      </c>
      <c r="V69" s="16">
        <f t="shared" si="3"/>
        <v>728687.5</v>
      </c>
      <c r="W69" s="16">
        <f t="shared" si="3"/>
        <v>683894.23076923075</v>
      </c>
      <c r="X69" s="16">
        <f t="shared" si="3"/>
        <v>-16139.423076923076</v>
      </c>
      <c r="Y69" s="16">
        <f t="shared" si="3"/>
        <v>0</v>
      </c>
      <c r="Z69" s="16">
        <f t="shared" si="3"/>
        <v>131711.53846153844</v>
      </c>
    </row>
    <row r="70" spans="1:26">
      <c r="A70" t="s">
        <v>375</v>
      </c>
      <c r="B70" s="17">
        <v>205</v>
      </c>
      <c r="C70" s="17">
        <v>198621.1</v>
      </c>
      <c r="D70" s="17">
        <v>11996.8</v>
      </c>
      <c r="E70" s="17">
        <v>166790.1</v>
      </c>
      <c r="F70" s="17">
        <v>1898.5</v>
      </c>
      <c r="G70" s="17">
        <v>0</v>
      </c>
      <c r="H70" s="17">
        <v>21732.700000000012</v>
      </c>
      <c r="I70" s="17">
        <v>198621.1</v>
      </c>
      <c r="J70" s="17">
        <v>11996.8</v>
      </c>
      <c r="K70" s="17">
        <v>166790.1</v>
      </c>
      <c r="L70" s="17">
        <v>1898.5</v>
      </c>
      <c r="M70" s="17">
        <v>0</v>
      </c>
      <c r="N70" s="17">
        <v>21732.700000000012</v>
      </c>
      <c r="O70" s="17">
        <f t="shared" si="4"/>
        <v>968883.41463414638</v>
      </c>
      <c r="P70" s="17">
        <f t="shared" si="4"/>
        <v>58520.975609756089</v>
      </c>
      <c r="Q70" s="17">
        <f t="shared" si="4"/>
        <v>813610.24390243902</v>
      </c>
      <c r="R70" s="17">
        <f t="shared" si="4"/>
        <v>9260.9756097560985</v>
      </c>
      <c r="S70" s="17">
        <f t="shared" si="4"/>
        <v>0</v>
      </c>
      <c r="T70" s="17">
        <f t="shared" si="4"/>
        <v>106013.17073170737</v>
      </c>
      <c r="U70" s="17">
        <f t="shared" si="3"/>
        <v>968883.41463414638</v>
      </c>
      <c r="V70" s="17">
        <f t="shared" si="3"/>
        <v>58520.975609756089</v>
      </c>
      <c r="W70" s="17">
        <f t="shared" si="3"/>
        <v>813610.24390243902</v>
      </c>
      <c r="X70" s="17">
        <f t="shared" si="3"/>
        <v>9260.9756097560985</v>
      </c>
      <c r="Y70" s="17">
        <f t="shared" si="3"/>
        <v>0</v>
      </c>
      <c r="Z70" s="17">
        <f t="shared" si="3"/>
        <v>106013.17073170737</v>
      </c>
    </row>
    <row r="71" spans="1:26">
      <c r="A71" s="14" t="s">
        <v>376</v>
      </c>
      <c r="B71" s="16">
        <v>124</v>
      </c>
      <c r="C71" s="16">
        <v>180464</v>
      </c>
      <c r="D71" s="16">
        <v>88659</v>
      </c>
      <c r="E71" s="16">
        <v>75184</v>
      </c>
      <c r="F71" s="16">
        <v>4750</v>
      </c>
      <c r="G71" s="16">
        <v>0</v>
      </c>
      <c r="H71" s="16">
        <v>21371</v>
      </c>
      <c r="I71" s="16">
        <v>182871</v>
      </c>
      <c r="J71" s="16">
        <v>88659</v>
      </c>
      <c r="K71" s="16">
        <v>77097</v>
      </c>
      <c r="L71" s="16">
        <v>2022</v>
      </c>
      <c r="M71" s="16">
        <v>0</v>
      </c>
      <c r="N71" s="16">
        <v>19137</v>
      </c>
      <c r="O71" s="16">
        <f t="shared" si="4"/>
        <v>1455354.8387096773</v>
      </c>
      <c r="P71" s="16">
        <f t="shared" si="4"/>
        <v>714991.93548387103</v>
      </c>
      <c r="Q71" s="16">
        <f t="shared" si="4"/>
        <v>606322.58064516133</v>
      </c>
      <c r="R71" s="16">
        <f t="shared" si="4"/>
        <v>38306.451612903227</v>
      </c>
      <c r="S71" s="16">
        <f t="shared" si="4"/>
        <v>0</v>
      </c>
      <c r="T71" s="16">
        <f t="shared" si="4"/>
        <v>172346.77419354839</v>
      </c>
      <c r="U71" s="16">
        <f t="shared" si="3"/>
        <v>1474766.1290322579</v>
      </c>
      <c r="V71" s="16">
        <f t="shared" si="3"/>
        <v>714991.93548387103</v>
      </c>
      <c r="W71" s="16">
        <f t="shared" si="3"/>
        <v>621750</v>
      </c>
      <c r="X71" s="16">
        <f t="shared" si="3"/>
        <v>16306.451612903224</v>
      </c>
      <c r="Y71" s="16">
        <f t="shared" si="3"/>
        <v>0</v>
      </c>
      <c r="Z71" s="16">
        <f t="shared" si="3"/>
        <v>154330.64516129033</v>
      </c>
    </row>
    <row r="72" spans="1:26">
      <c r="A72" t="s">
        <v>377</v>
      </c>
      <c r="B72" s="17">
        <v>122</v>
      </c>
      <c r="C72" s="17">
        <v>145389</v>
      </c>
      <c r="D72" s="17">
        <v>72535</v>
      </c>
      <c r="E72" s="17">
        <v>61538</v>
      </c>
      <c r="F72" s="17">
        <v>855</v>
      </c>
      <c r="G72" s="17">
        <v>0</v>
      </c>
      <c r="H72" s="17">
        <v>12171</v>
      </c>
      <c r="I72" s="17">
        <v>161266</v>
      </c>
      <c r="J72" s="17">
        <v>77099</v>
      </c>
      <c r="K72" s="17">
        <v>76347</v>
      </c>
      <c r="L72" s="17">
        <v>-1448</v>
      </c>
      <c r="M72" s="17">
        <v>0</v>
      </c>
      <c r="N72" s="17">
        <v>6372</v>
      </c>
      <c r="O72" s="17">
        <f t="shared" si="4"/>
        <v>1191713.1147540982</v>
      </c>
      <c r="P72" s="17">
        <f t="shared" si="4"/>
        <v>594549.18032786879</v>
      </c>
      <c r="Q72" s="17">
        <f t="shared" si="4"/>
        <v>504409.83606557373</v>
      </c>
      <c r="R72" s="17">
        <f t="shared" si="4"/>
        <v>7008.1967213114749</v>
      </c>
      <c r="S72" s="17">
        <f t="shared" si="4"/>
        <v>0</v>
      </c>
      <c r="T72" s="17">
        <f t="shared" si="4"/>
        <v>99762.295081967211</v>
      </c>
      <c r="U72" s="17">
        <f t="shared" si="3"/>
        <v>1321852.4590163934</v>
      </c>
      <c r="V72" s="17">
        <f t="shared" si="3"/>
        <v>631959.01639344264</v>
      </c>
      <c r="W72" s="17">
        <f t="shared" si="3"/>
        <v>625795.08196721319</v>
      </c>
      <c r="X72" s="17">
        <f t="shared" si="3"/>
        <v>-11868.852459016392</v>
      </c>
      <c r="Y72" s="17">
        <f t="shared" si="3"/>
        <v>0</v>
      </c>
      <c r="Z72" s="17">
        <f t="shared" si="3"/>
        <v>52229.508196721312</v>
      </c>
    </row>
    <row r="73" spans="1:26">
      <c r="A73" s="14" t="s">
        <v>378</v>
      </c>
      <c r="B73" s="16">
        <v>109</v>
      </c>
      <c r="C73" s="16">
        <v>131958</v>
      </c>
      <c r="D73" s="16">
        <v>75077</v>
      </c>
      <c r="E73" s="16">
        <v>50948</v>
      </c>
      <c r="F73" s="16">
        <v>716</v>
      </c>
      <c r="G73" s="16">
        <v>0</v>
      </c>
      <c r="H73" s="16">
        <v>6649</v>
      </c>
      <c r="I73" s="16">
        <v>153183</v>
      </c>
      <c r="J73" s="16">
        <v>78206</v>
      </c>
      <c r="K73" s="16">
        <v>65794</v>
      </c>
      <c r="L73" s="16">
        <v>175</v>
      </c>
      <c r="M73" s="16">
        <v>-785</v>
      </c>
      <c r="N73" s="16">
        <v>8573</v>
      </c>
      <c r="O73" s="16">
        <f t="shared" si="4"/>
        <v>1210623.8532110092</v>
      </c>
      <c r="P73" s="16">
        <f t="shared" si="4"/>
        <v>688779.81651376153</v>
      </c>
      <c r="Q73" s="16">
        <f t="shared" si="4"/>
        <v>467412.84403669729</v>
      </c>
      <c r="R73" s="16">
        <f t="shared" si="4"/>
        <v>6568.8073394495414</v>
      </c>
      <c r="S73" s="16">
        <f t="shared" si="4"/>
        <v>0</v>
      </c>
      <c r="T73" s="16">
        <f t="shared" si="4"/>
        <v>61000</v>
      </c>
      <c r="U73" s="16">
        <f t="shared" si="3"/>
        <v>1405348.6238532108</v>
      </c>
      <c r="V73" s="16">
        <f t="shared" si="3"/>
        <v>717486.23853211012</v>
      </c>
      <c r="W73" s="16">
        <f t="shared" si="3"/>
        <v>603614.67889908259</v>
      </c>
      <c r="X73" s="16">
        <f t="shared" si="3"/>
        <v>1605.5045871559632</v>
      </c>
      <c r="Y73" s="16">
        <f t="shared" si="3"/>
        <v>-7201.8348623853208</v>
      </c>
      <c r="Z73" s="16">
        <f t="shared" si="3"/>
        <v>78651.376146788985</v>
      </c>
    </row>
    <row r="74" spans="1:26">
      <c r="A74" t="s">
        <v>379</v>
      </c>
      <c r="B74" s="17">
        <v>93</v>
      </c>
      <c r="C74" s="17">
        <v>118262</v>
      </c>
      <c r="D74" s="17">
        <v>4033</v>
      </c>
      <c r="E74" s="17">
        <v>103101</v>
      </c>
      <c r="F74" s="17">
        <v>867</v>
      </c>
      <c r="G74" s="17">
        <v>0</v>
      </c>
      <c r="H74" s="17">
        <v>11995</v>
      </c>
      <c r="I74" s="17">
        <v>121467</v>
      </c>
      <c r="J74" s="17">
        <v>4033</v>
      </c>
      <c r="K74" s="17">
        <v>108508</v>
      </c>
      <c r="L74" s="17">
        <v>862</v>
      </c>
      <c r="M74" s="17">
        <v>0</v>
      </c>
      <c r="N74" s="17">
        <v>9788</v>
      </c>
      <c r="O74" s="17">
        <f t="shared" si="4"/>
        <v>1271634.4086021506</v>
      </c>
      <c r="P74" s="17">
        <f t="shared" si="4"/>
        <v>43365.591397849465</v>
      </c>
      <c r="Q74" s="17">
        <f t="shared" si="4"/>
        <v>1108612.9032258063</v>
      </c>
      <c r="R74" s="17">
        <f t="shared" si="4"/>
        <v>9322.5806451612898</v>
      </c>
      <c r="S74" s="17">
        <f t="shared" si="4"/>
        <v>0</v>
      </c>
      <c r="T74" s="17">
        <f t="shared" si="4"/>
        <v>128978.4946236559</v>
      </c>
      <c r="U74" s="17">
        <f t="shared" si="3"/>
        <v>1306096.7741935484</v>
      </c>
      <c r="V74" s="17">
        <f t="shared" si="3"/>
        <v>43365.591397849465</v>
      </c>
      <c r="W74" s="17">
        <f t="shared" si="3"/>
        <v>1166752.6881720431</v>
      </c>
      <c r="X74" s="17">
        <f t="shared" si="3"/>
        <v>9268.8172043010763</v>
      </c>
      <c r="Y74" s="17">
        <f t="shared" si="3"/>
        <v>0</v>
      </c>
      <c r="Z74" s="17">
        <f t="shared" si="3"/>
        <v>105247.31182795699</v>
      </c>
    </row>
    <row r="75" spans="1:26">
      <c r="A75" s="14" t="s">
        <v>380</v>
      </c>
      <c r="B75" s="16">
        <v>90</v>
      </c>
      <c r="C75" s="16">
        <v>118672.7</v>
      </c>
      <c r="D75" s="16">
        <v>9257.2999999999993</v>
      </c>
      <c r="E75" s="16">
        <v>84115</v>
      </c>
      <c r="F75" s="16">
        <v>406.5</v>
      </c>
      <c r="G75" s="16">
        <v>0</v>
      </c>
      <c r="H75" s="16">
        <v>25706.899999999994</v>
      </c>
      <c r="I75" s="16">
        <v>120384.5</v>
      </c>
      <c r="J75" s="16">
        <v>9257.2999999999993</v>
      </c>
      <c r="K75" s="16">
        <v>86667.8</v>
      </c>
      <c r="L75" s="16">
        <v>-311.70000000000005</v>
      </c>
      <c r="M75" s="16">
        <v>0</v>
      </c>
      <c r="N75" s="16">
        <v>24147.699999999993</v>
      </c>
      <c r="O75" s="16">
        <f t="shared" si="4"/>
        <v>1318585.5555555557</v>
      </c>
      <c r="P75" s="16">
        <f t="shared" si="4"/>
        <v>102858.88888888889</v>
      </c>
      <c r="Q75" s="16">
        <f t="shared" si="4"/>
        <v>934611.11111111112</v>
      </c>
      <c r="R75" s="16">
        <f t="shared" si="4"/>
        <v>4516.666666666667</v>
      </c>
      <c r="S75" s="16">
        <f t="shared" si="4"/>
        <v>0</v>
      </c>
      <c r="T75" s="16">
        <f t="shared" si="4"/>
        <v>285632.22222222213</v>
      </c>
      <c r="U75" s="16">
        <f t="shared" si="3"/>
        <v>1337605.5555555555</v>
      </c>
      <c r="V75" s="16">
        <f t="shared" si="3"/>
        <v>102858.88888888889</v>
      </c>
      <c r="W75" s="16">
        <f t="shared" si="3"/>
        <v>962975.55555555562</v>
      </c>
      <c r="X75" s="16">
        <f t="shared" si="3"/>
        <v>-3463.3333333333339</v>
      </c>
      <c r="Y75" s="16">
        <f t="shared" si="3"/>
        <v>0</v>
      </c>
      <c r="Z75" s="16">
        <f t="shared" si="3"/>
        <v>268307.77777777769</v>
      </c>
    </row>
    <row r="76" spans="1:26">
      <c r="A76" t="s">
        <v>381</v>
      </c>
      <c r="B76" s="17">
        <v>86</v>
      </c>
      <c r="C76" s="17">
        <v>269823</v>
      </c>
      <c r="D76" s="17">
        <v>28138</v>
      </c>
      <c r="E76" s="17">
        <v>247697</v>
      </c>
      <c r="F76" s="17">
        <v>7267</v>
      </c>
      <c r="G76" s="17">
        <v>0</v>
      </c>
      <c r="H76" s="17">
        <v>1255</v>
      </c>
      <c r="I76" s="17">
        <v>270399</v>
      </c>
      <c r="J76" s="17">
        <v>28138</v>
      </c>
      <c r="K76" s="17">
        <v>248047</v>
      </c>
      <c r="L76" s="17">
        <v>6682</v>
      </c>
      <c r="M76" s="17">
        <v>0</v>
      </c>
      <c r="N76" s="17">
        <v>896</v>
      </c>
      <c r="O76" s="17">
        <f t="shared" si="4"/>
        <v>3137476.7441860461</v>
      </c>
      <c r="P76" s="17">
        <f t="shared" si="4"/>
        <v>327186.04651162791</v>
      </c>
      <c r="Q76" s="17">
        <f t="shared" si="4"/>
        <v>2880197.6744186045</v>
      </c>
      <c r="R76" s="17">
        <f t="shared" si="4"/>
        <v>84500</v>
      </c>
      <c r="S76" s="17">
        <f t="shared" si="4"/>
        <v>0</v>
      </c>
      <c r="T76" s="17">
        <f t="shared" si="4"/>
        <v>14593.023255813954</v>
      </c>
      <c r="U76" s="17">
        <f t="shared" si="3"/>
        <v>3144174.4186046515</v>
      </c>
      <c r="V76" s="17">
        <f t="shared" si="3"/>
        <v>327186.04651162791</v>
      </c>
      <c r="W76" s="17">
        <f t="shared" si="3"/>
        <v>2884267.4418604653</v>
      </c>
      <c r="X76" s="17">
        <f t="shared" si="3"/>
        <v>77697.674418604642</v>
      </c>
      <c r="Y76" s="17">
        <f t="shared" si="3"/>
        <v>0</v>
      </c>
      <c r="Z76" s="17">
        <f t="shared" si="3"/>
        <v>10418.604651162792</v>
      </c>
    </row>
    <row r="77" spans="1:26">
      <c r="A77" s="14" t="s">
        <v>382</v>
      </c>
      <c r="B77" s="16">
        <v>65</v>
      </c>
      <c r="C77" s="16">
        <v>112858</v>
      </c>
      <c r="D77" s="16">
        <v>20259</v>
      </c>
      <c r="E77" s="16">
        <v>101130</v>
      </c>
      <c r="F77" s="16">
        <v>5146</v>
      </c>
      <c r="G77" s="16">
        <v>0</v>
      </c>
      <c r="H77" s="16">
        <v>-3385</v>
      </c>
      <c r="I77" s="16">
        <v>114101</v>
      </c>
      <c r="J77" s="16">
        <v>20259</v>
      </c>
      <c r="K77" s="16">
        <v>103762</v>
      </c>
      <c r="L77" s="16">
        <v>4120</v>
      </c>
      <c r="M77" s="16">
        <v>0</v>
      </c>
      <c r="N77" s="16">
        <v>-5800</v>
      </c>
      <c r="O77" s="16">
        <f t="shared" si="4"/>
        <v>1736276.9230769232</v>
      </c>
      <c r="P77" s="16">
        <f t="shared" si="4"/>
        <v>311676.92307692306</v>
      </c>
      <c r="Q77" s="16">
        <f t="shared" si="4"/>
        <v>1555846.1538461538</v>
      </c>
      <c r="R77" s="16">
        <f t="shared" si="4"/>
        <v>79169.230769230766</v>
      </c>
      <c r="S77" s="16">
        <f t="shared" si="4"/>
        <v>0</v>
      </c>
      <c r="T77" s="16">
        <f t="shared" si="4"/>
        <v>-52076.923076923078</v>
      </c>
      <c r="U77" s="16">
        <f t="shared" si="3"/>
        <v>1755400</v>
      </c>
      <c r="V77" s="16">
        <f t="shared" si="3"/>
        <v>311676.92307692306</v>
      </c>
      <c r="W77" s="16">
        <f t="shared" si="3"/>
        <v>1596338.4615384615</v>
      </c>
      <c r="X77" s="16">
        <f t="shared" si="3"/>
        <v>63384.61538461539</v>
      </c>
      <c r="Y77" s="16">
        <f t="shared" si="3"/>
        <v>0</v>
      </c>
      <c r="Z77" s="16">
        <f t="shared" si="3"/>
        <v>-89230.76923076922</v>
      </c>
    </row>
    <row r="78" spans="1:26">
      <c r="A78" t="s">
        <v>383</v>
      </c>
      <c r="B78" s="17">
        <v>64</v>
      </c>
      <c r="C78" s="17">
        <v>62306</v>
      </c>
      <c r="D78" s="17">
        <v>5115</v>
      </c>
      <c r="E78" s="17">
        <v>47576</v>
      </c>
      <c r="F78" s="17">
        <v>1175</v>
      </c>
      <c r="G78" s="17">
        <v>0</v>
      </c>
      <c r="H78" s="17">
        <v>10790</v>
      </c>
      <c r="I78" s="17">
        <v>64284</v>
      </c>
      <c r="J78" s="17">
        <v>5115</v>
      </c>
      <c r="K78" s="17">
        <v>51723</v>
      </c>
      <c r="L78" s="17">
        <v>1014</v>
      </c>
      <c r="M78" s="17">
        <v>0</v>
      </c>
      <c r="N78" s="17">
        <v>8460</v>
      </c>
      <c r="O78" s="17">
        <f t="shared" si="4"/>
        <v>973531.25</v>
      </c>
      <c r="P78" s="17">
        <f t="shared" si="4"/>
        <v>79921.875</v>
      </c>
      <c r="Q78" s="17">
        <f t="shared" si="4"/>
        <v>743375</v>
      </c>
      <c r="R78" s="17">
        <f t="shared" si="4"/>
        <v>18359.375</v>
      </c>
      <c r="S78" s="17">
        <f t="shared" si="4"/>
        <v>0</v>
      </c>
      <c r="T78" s="17">
        <f t="shared" si="4"/>
        <v>168593.75</v>
      </c>
      <c r="U78" s="17">
        <f t="shared" si="3"/>
        <v>1004437.5</v>
      </c>
      <c r="V78" s="17">
        <f t="shared" si="3"/>
        <v>79921.875</v>
      </c>
      <c r="W78" s="17">
        <f t="shared" si="3"/>
        <v>808171.875</v>
      </c>
      <c r="X78" s="17">
        <f t="shared" si="3"/>
        <v>15843.75</v>
      </c>
      <c r="Y78" s="17">
        <f t="shared" si="3"/>
        <v>0</v>
      </c>
      <c r="Z78" s="17">
        <f t="shared" si="3"/>
        <v>132187.5</v>
      </c>
    </row>
    <row r="79" spans="1:26">
      <c r="A79" s="14" t="s">
        <v>384</v>
      </c>
      <c r="B79" s="16">
        <v>54</v>
      </c>
      <c r="C79" s="16">
        <v>46235.600000000006</v>
      </c>
      <c r="D79" s="16">
        <v>7849.4</v>
      </c>
      <c r="E79" s="16">
        <v>20663</v>
      </c>
      <c r="F79" s="16">
        <v>1166</v>
      </c>
      <c r="G79" s="16">
        <v>0</v>
      </c>
      <c r="H79" s="16">
        <v>18889.200000000004</v>
      </c>
      <c r="I79" s="16">
        <v>46235</v>
      </c>
      <c r="J79" s="16">
        <v>7849</v>
      </c>
      <c r="K79" s="16">
        <v>20662.599999999999</v>
      </c>
      <c r="L79" s="16">
        <v>1166</v>
      </c>
      <c r="M79" s="16">
        <v>0</v>
      </c>
      <c r="N79" s="16">
        <v>18889.400000000001</v>
      </c>
      <c r="O79" s="16">
        <f t="shared" si="4"/>
        <v>856214.81481481483</v>
      </c>
      <c r="P79" s="16">
        <f t="shared" si="4"/>
        <v>145359.25925925927</v>
      </c>
      <c r="Q79" s="16">
        <f t="shared" si="4"/>
        <v>382648.14814814815</v>
      </c>
      <c r="R79" s="16">
        <f t="shared" si="4"/>
        <v>21592.592592592591</v>
      </c>
      <c r="S79" s="16">
        <f t="shared" si="4"/>
        <v>0</v>
      </c>
      <c r="T79" s="16">
        <f t="shared" si="4"/>
        <v>349800.00000000006</v>
      </c>
      <c r="U79" s="16">
        <f t="shared" si="3"/>
        <v>856203.70370370371</v>
      </c>
      <c r="V79" s="16">
        <f t="shared" si="3"/>
        <v>145351.85185185185</v>
      </c>
      <c r="W79" s="16">
        <f t="shared" si="3"/>
        <v>382640.74074074073</v>
      </c>
      <c r="X79" s="16">
        <f t="shared" si="3"/>
        <v>21592.592592592591</v>
      </c>
      <c r="Y79" s="16">
        <f t="shared" si="3"/>
        <v>0</v>
      </c>
      <c r="Z79" s="16">
        <f t="shared" si="3"/>
        <v>349803.70370370371</v>
      </c>
    </row>
    <row r="80" spans="1:26">
      <c r="A80" t="s">
        <v>385</v>
      </c>
      <c r="B80" s="17">
        <v>43</v>
      </c>
      <c r="C80" s="17">
        <v>51717</v>
      </c>
      <c r="D80" s="17">
        <v>3916</v>
      </c>
      <c r="E80" s="17">
        <v>47571</v>
      </c>
      <c r="F80" s="17">
        <v>1626</v>
      </c>
      <c r="G80" s="17">
        <v>0</v>
      </c>
      <c r="H80" s="17">
        <v>1856</v>
      </c>
      <c r="I80" s="17">
        <v>57323</v>
      </c>
      <c r="J80" s="17">
        <v>3916</v>
      </c>
      <c r="K80" s="17">
        <v>52317</v>
      </c>
      <c r="L80" s="17">
        <v>238</v>
      </c>
      <c r="M80" s="17">
        <v>0</v>
      </c>
      <c r="N80" s="17">
        <v>1328</v>
      </c>
      <c r="O80" s="17">
        <f t="shared" si="4"/>
        <v>1202720.9302325582</v>
      </c>
      <c r="P80" s="17">
        <f t="shared" si="4"/>
        <v>91069.767441860458</v>
      </c>
      <c r="Q80" s="17">
        <f t="shared" si="4"/>
        <v>1106302.3255813953</v>
      </c>
      <c r="R80" s="17">
        <f t="shared" si="4"/>
        <v>37813.953488372092</v>
      </c>
      <c r="S80" s="17">
        <f t="shared" si="4"/>
        <v>0</v>
      </c>
      <c r="T80" s="17">
        <f t="shared" si="4"/>
        <v>43162.79069767442</v>
      </c>
      <c r="U80" s="17">
        <f t="shared" si="3"/>
        <v>1333093.0232558139</v>
      </c>
      <c r="V80" s="17">
        <f t="shared" si="3"/>
        <v>91069.767441860458</v>
      </c>
      <c r="W80" s="17">
        <f t="shared" si="3"/>
        <v>1216674.4186046512</v>
      </c>
      <c r="X80" s="17">
        <f t="shared" si="3"/>
        <v>5534.8837209302328</v>
      </c>
      <c r="Y80" s="17">
        <f t="shared" si="3"/>
        <v>0</v>
      </c>
      <c r="Z80" s="17">
        <f t="shared" si="3"/>
        <v>30883.720930232561</v>
      </c>
    </row>
    <row r="81" spans="2:26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2:26" s="23" customFormat="1">
      <c r="B82" s="24">
        <v>364134</v>
      </c>
      <c r="C82" s="24">
        <v>354001301.01500005</v>
      </c>
      <c r="D82" s="24">
        <v>195981662.19400007</v>
      </c>
      <c r="E82" s="24">
        <v>141213018.35300002</v>
      </c>
      <c r="F82" s="24">
        <v>-3287347.8050000002</v>
      </c>
      <c r="G82" s="24">
        <v>1090847.1000000001</v>
      </c>
      <c r="H82" s="24">
        <v>14610119.763000017</v>
      </c>
      <c r="I82" s="24">
        <v>453688552.35699999</v>
      </c>
      <c r="J82" s="24">
        <v>222443388.48800007</v>
      </c>
      <c r="K82" s="24">
        <v>184587212.38499999</v>
      </c>
      <c r="L82" s="24">
        <v>-20656965.108999997</v>
      </c>
      <c r="M82" s="24">
        <v>3647127.8000000003</v>
      </c>
      <c r="N82" s="24">
        <v>29648114.175000001</v>
      </c>
      <c r="O82" s="24">
        <f t="shared" ref="O82:Z82" si="5">(C82/$B82)*1000</f>
        <v>972173.15882340027</v>
      </c>
      <c r="P82" s="24">
        <f t="shared" si="5"/>
        <v>538213.0265067257</v>
      </c>
      <c r="Q82" s="24">
        <f t="shared" si="5"/>
        <v>387805.0892061714</v>
      </c>
      <c r="R82" s="24">
        <f t="shared" si="5"/>
        <v>-9027.8518484953347</v>
      </c>
      <c r="S82" s="24">
        <f t="shared" si="5"/>
        <v>2995.7298686747185</v>
      </c>
      <c r="T82" s="24">
        <f t="shared" si="5"/>
        <v>40122.921130682706</v>
      </c>
      <c r="U82" s="24">
        <f t="shared" si="5"/>
        <v>1245938.4522099008</v>
      </c>
      <c r="V82" s="24">
        <f t="shared" si="5"/>
        <v>610883.32451240486</v>
      </c>
      <c r="W82" s="24">
        <f t="shared" si="5"/>
        <v>506921.11251627147</v>
      </c>
      <c r="X82" s="24">
        <f t="shared" si="5"/>
        <v>-56729.02038535264</v>
      </c>
      <c r="Y82" s="24">
        <f t="shared" si="5"/>
        <v>10015.894698105643</v>
      </c>
      <c r="Z82" s="24">
        <f t="shared" si="5"/>
        <v>81420.889493977491</v>
      </c>
    </row>
  </sheetData>
  <mergeCells count="2">
    <mergeCell ref="O4:T4"/>
    <mergeCell ref="U4:Z4"/>
  </mergeCells>
  <hyperlinks>
    <hyperlink ref="A1" location="Efnisyfirlit!A1" display="Efnisyfirlit" xr:uid="{931FDF8F-B7DC-46B0-8AAE-99A9179D66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49F9-7167-4AA9-AEB5-0DB7AF160615}">
  <dimension ref="A1:V81"/>
  <sheetViews>
    <sheetView workbookViewId="0"/>
  </sheetViews>
  <sheetFormatPr defaultRowHeight="14.4"/>
  <cols>
    <col min="1" max="1" width="26.6640625" customWidth="1"/>
    <col min="2" max="2" width="8.44140625" customWidth="1"/>
    <col min="3" max="12" width="13.109375" hidden="1" customWidth="1"/>
    <col min="13" max="13" width="10.88671875" customWidth="1"/>
    <col min="14" max="14" width="13.33203125" customWidth="1"/>
    <col min="15" max="15" width="10.44140625" customWidth="1"/>
    <col min="16" max="16" width="11.6640625" customWidth="1"/>
    <col min="17" max="17" width="13.33203125" customWidth="1"/>
    <col min="18" max="18" width="10.5546875" customWidth="1"/>
    <col min="19" max="19" width="13.33203125" customWidth="1"/>
    <col min="20" max="20" width="10.88671875" customWidth="1"/>
    <col min="21" max="21" width="11.33203125" customWidth="1"/>
    <col min="22" max="22" width="13.33203125" customWidth="1"/>
  </cols>
  <sheetData>
    <row r="1" spans="1:22">
      <c r="A1" s="311" t="s">
        <v>1293</v>
      </c>
    </row>
    <row r="2" spans="1:22" ht="15.6">
      <c r="M2" s="1" t="s">
        <v>434</v>
      </c>
      <c r="N2" s="1"/>
      <c r="O2" s="1"/>
      <c r="R2" s="1" t="s">
        <v>435</v>
      </c>
    </row>
    <row r="3" spans="1:22">
      <c r="R3" s="15"/>
    </row>
    <row r="4" spans="1:22">
      <c r="A4" s="15" t="s">
        <v>300</v>
      </c>
      <c r="M4" s="331" t="s">
        <v>23</v>
      </c>
      <c r="N4" s="332"/>
      <c r="O4" s="332"/>
      <c r="P4" s="332"/>
      <c r="Q4" s="333"/>
      <c r="R4" s="331" t="s">
        <v>24</v>
      </c>
      <c r="S4" s="332"/>
      <c r="T4" s="332"/>
      <c r="U4" s="332"/>
      <c r="V4" s="333"/>
    </row>
    <row r="5" spans="1:22">
      <c r="C5" t="s">
        <v>23</v>
      </c>
      <c r="H5" t="s">
        <v>412</v>
      </c>
      <c r="M5" s="84" t="s">
        <v>414</v>
      </c>
      <c r="N5" s="95" t="s">
        <v>436</v>
      </c>
      <c r="O5" s="95"/>
      <c r="P5" s="95" t="s">
        <v>416</v>
      </c>
      <c r="Q5" s="95" t="s">
        <v>437</v>
      </c>
      <c r="R5" s="84" t="s">
        <v>414</v>
      </c>
      <c r="S5" s="95" t="s">
        <v>436</v>
      </c>
      <c r="T5" s="95"/>
      <c r="U5" s="95" t="s">
        <v>416</v>
      </c>
      <c r="V5" s="95" t="s">
        <v>437</v>
      </c>
    </row>
    <row r="6" spans="1:22">
      <c r="B6" t="s">
        <v>305</v>
      </c>
      <c r="C6" s="128"/>
      <c r="D6" s="128"/>
      <c r="E6" s="128"/>
      <c r="F6" s="128"/>
      <c r="G6" s="128"/>
      <c r="H6" s="129"/>
      <c r="I6" s="129"/>
      <c r="J6" s="129"/>
      <c r="K6" s="129"/>
      <c r="L6" s="129"/>
      <c r="M6" s="87" t="s">
        <v>419</v>
      </c>
      <c r="N6" s="99" t="s">
        <v>420</v>
      </c>
      <c r="O6" s="99" t="s">
        <v>45</v>
      </c>
      <c r="P6" s="99" t="s">
        <v>421</v>
      </c>
      <c r="Q6" s="99" t="s">
        <v>421</v>
      </c>
      <c r="R6" s="87" t="s">
        <v>419</v>
      </c>
      <c r="S6" s="99" t="s">
        <v>420</v>
      </c>
      <c r="T6" s="99" t="s">
        <v>45</v>
      </c>
      <c r="U6" s="99" t="s">
        <v>421</v>
      </c>
      <c r="V6" s="99" t="s">
        <v>421</v>
      </c>
    </row>
    <row r="7" spans="1:22" ht="7.95" customHeight="1">
      <c r="C7" t="s">
        <v>56</v>
      </c>
      <c r="D7" t="s">
        <v>59</v>
      </c>
      <c r="E7" t="s">
        <v>438</v>
      </c>
      <c r="F7" t="s">
        <v>50</v>
      </c>
      <c r="G7" t="s">
        <v>51</v>
      </c>
      <c r="H7" t="s">
        <v>56</v>
      </c>
      <c r="I7" t="s">
        <v>59</v>
      </c>
      <c r="J7" t="s">
        <v>438</v>
      </c>
      <c r="K7" t="s">
        <v>50</v>
      </c>
      <c r="L7" t="s">
        <v>51</v>
      </c>
    </row>
    <row r="8" spans="1:22">
      <c r="A8" s="14" t="s">
        <v>314</v>
      </c>
      <c r="B8" s="16">
        <v>131136</v>
      </c>
      <c r="C8" s="16">
        <v>12403688.6</v>
      </c>
      <c r="D8" s="16">
        <v>-13914544.199999999</v>
      </c>
      <c r="E8" s="16">
        <v>209867764.80999997</v>
      </c>
      <c r="F8" s="16">
        <v>75889072.299999997</v>
      </c>
      <c r="G8" s="16">
        <v>112201390.3</v>
      </c>
      <c r="H8" s="16">
        <v>36167658.300000004</v>
      </c>
      <c r="I8" s="16">
        <v>-48811242</v>
      </c>
      <c r="J8" s="16">
        <v>688914922.10000002</v>
      </c>
      <c r="K8" s="16">
        <v>291608725.97000003</v>
      </c>
      <c r="L8" s="16">
        <v>345022394.77000004</v>
      </c>
      <c r="M8" s="16">
        <f t="shared" ref="M8:V33" si="0">(C8/$B8)*1000</f>
        <v>94586.449182528057</v>
      </c>
      <c r="N8" s="16">
        <f t="shared" si="0"/>
        <v>-106107.7370058565</v>
      </c>
      <c r="O8" s="16">
        <f t="shared" si="0"/>
        <v>1600382.5403397998</v>
      </c>
      <c r="P8" s="16">
        <f t="shared" si="0"/>
        <v>578705.10233650554</v>
      </c>
      <c r="Q8" s="16">
        <f t="shared" si="0"/>
        <v>855610.89479624201</v>
      </c>
      <c r="R8" s="16">
        <f t="shared" si="0"/>
        <v>275802.66517203517</v>
      </c>
      <c r="S8" s="16">
        <f t="shared" si="0"/>
        <v>-372218.4754758419</v>
      </c>
      <c r="T8" s="16">
        <f t="shared" si="0"/>
        <v>5253438.5836078571</v>
      </c>
      <c r="U8" s="16">
        <f t="shared" si="0"/>
        <v>2223712.2221968034</v>
      </c>
      <c r="V8" s="16">
        <f t="shared" si="0"/>
        <v>2631027.2905228161</v>
      </c>
    </row>
    <row r="9" spans="1:22">
      <c r="A9" t="s">
        <v>315</v>
      </c>
      <c r="B9" s="17">
        <v>37959</v>
      </c>
      <c r="C9" s="17">
        <v>3172669</v>
      </c>
      <c r="D9" s="17">
        <v>-2845696</v>
      </c>
      <c r="E9" s="17">
        <v>59788795</v>
      </c>
      <c r="F9" s="17">
        <v>30948465</v>
      </c>
      <c r="G9" s="17">
        <v>39712843</v>
      </c>
      <c r="H9" s="17">
        <v>3848463</v>
      </c>
      <c r="I9" s="17">
        <v>-2871089</v>
      </c>
      <c r="J9" s="17">
        <v>75827791</v>
      </c>
      <c r="K9" s="17">
        <v>36750650</v>
      </c>
      <c r="L9" s="17">
        <v>45515028</v>
      </c>
      <c r="M9" s="17">
        <f t="shared" si="0"/>
        <v>83581.469480228669</v>
      </c>
      <c r="N9" s="17">
        <f t="shared" si="0"/>
        <v>-74967.622961616478</v>
      </c>
      <c r="O9" s="17">
        <f t="shared" si="0"/>
        <v>1575088.7799994731</v>
      </c>
      <c r="P9" s="17">
        <f t="shared" si="0"/>
        <v>815312.96925630281</v>
      </c>
      <c r="Q9" s="17">
        <f t="shared" si="0"/>
        <v>1046203.6144260912</v>
      </c>
      <c r="R9" s="17">
        <f t="shared" si="0"/>
        <v>101384.73089385917</v>
      </c>
      <c r="S9" s="17">
        <f t="shared" si="0"/>
        <v>-75636.581574857089</v>
      </c>
      <c r="T9" s="17">
        <f t="shared" si="0"/>
        <v>1997623.5148449643</v>
      </c>
      <c r="U9" s="17">
        <f t="shared" si="0"/>
        <v>968166.9696251218</v>
      </c>
      <c r="V9" s="17">
        <f t="shared" si="0"/>
        <v>1199057.6147949102</v>
      </c>
    </row>
    <row r="10" spans="1:22">
      <c r="A10" s="14" t="s">
        <v>316</v>
      </c>
      <c r="B10" s="16">
        <v>29971</v>
      </c>
      <c r="C10" s="16">
        <v>2138342</v>
      </c>
      <c r="D10" s="16">
        <v>-3274529</v>
      </c>
      <c r="E10" s="16">
        <v>48368967</v>
      </c>
      <c r="F10" s="16">
        <v>28650763</v>
      </c>
      <c r="G10" s="16">
        <v>41130992</v>
      </c>
      <c r="H10" s="16">
        <v>3395549</v>
      </c>
      <c r="I10" s="16">
        <v>-3667733</v>
      </c>
      <c r="J10" s="16">
        <v>59536132</v>
      </c>
      <c r="K10" s="16">
        <v>32623722</v>
      </c>
      <c r="L10" s="16">
        <v>45299951</v>
      </c>
      <c r="M10" s="16">
        <f t="shared" si="0"/>
        <v>71347.035467618698</v>
      </c>
      <c r="N10" s="16">
        <f t="shared" si="0"/>
        <v>-109256.58136198325</v>
      </c>
      <c r="O10" s="16">
        <f t="shared" si="0"/>
        <v>1613858.9636648761</v>
      </c>
      <c r="P10" s="16">
        <f t="shared" si="0"/>
        <v>955949.51786727167</v>
      </c>
      <c r="Q10" s="16">
        <f t="shared" si="0"/>
        <v>1372359.6810249907</v>
      </c>
      <c r="R10" s="16">
        <f t="shared" si="0"/>
        <v>113294.48466851289</v>
      </c>
      <c r="S10" s="16">
        <f t="shared" si="0"/>
        <v>-122376.06352807714</v>
      </c>
      <c r="T10" s="16">
        <f t="shared" si="0"/>
        <v>1986457.9760435089</v>
      </c>
      <c r="U10" s="16">
        <f t="shared" si="0"/>
        <v>1088509.6259717727</v>
      </c>
      <c r="V10" s="16">
        <f t="shared" si="0"/>
        <v>1511459.444129325</v>
      </c>
    </row>
    <row r="11" spans="1:22">
      <c r="A11" t="s">
        <v>317</v>
      </c>
      <c r="B11" s="17">
        <v>19421</v>
      </c>
      <c r="C11" s="17">
        <v>808968</v>
      </c>
      <c r="D11" s="17">
        <v>1937129</v>
      </c>
      <c r="E11" s="17">
        <v>36165790</v>
      </c>
      <c r="F11" s="17">
        <v>20244946</v>
      </c>
      <c r="G11" s="17">
        <v>26472412</v>
      </c>
      <c r="H11" s="17">
        <v>2700511</v>
      </c>
      <c r="I11" s="17">
        <v>209610</v>
      </c>
      <c r="J11" s="17">
        <v>68818634</v>
      </c>
      <c r="K11" s="17">
        <v>35614505</v>
      </c>
      <c r="L11" s="17">
        <v>43974543</v>
      </c>
      <c r="M11" s="17">
        <f t="shared" si="0"/>
        <v>41654.291746048097</v>
      </c>
      <c r="N11" s="17">
        <f t="shared" si="0"/>
        <v>99744.03995674786</v>
      </c>
      <c r="O11" s="17">
        <f t="shared" si="0"/>
        <v>1862200.1956644868</v>
      </c>
      <c r="P11" s="17">
        <f t="shared" si="0"/>
        <v>1042425.5187683436</v>
      </c>
      <c r="Q11" s="17">
        <f t="shared" si="0"/>
        <v>1363081.818649915</v>
      </c>
      <c r="R11" s="17">
        <f t="shared" si="0"/>
        <v>139051.07872921065</v>
      </c>
      <c r="S11" s="17">
        <f t="shared" si="0"/>
        <v>10792.956078471758</v>
      </c>
      <c r="T11" s="17">
        <f t="shared" si="0"/>
        <v>3543516.5027547502</v>
      </c>
      <c r="U11" s="17">
        <f t="shared" si="0"/>
        <v>1833814.1702281036</v>
      </c>
      <c r="V11" s="17">
        <f t="shared" si="0"/>
        <v>2264277.9980433551</v>
      </c>
    </row>
    <row r="12" spans="1:22">
      <c r="A12" s="14" t="s">
        <v>318</v>
      </c>
      <c r="B12" s="16">
        <v>19025</v>
      </c>
      <c r="C12" s="16">
        <v>1419983</v>
      </c>
      <c r="D12" s="16">
        <v>-1056501</v>
      </c>
      <c r="E12" s="16">
        <v>34085642</v>
      </c>
      <c r="F12" s="16">
        <v>15804759</v>
      </c>
      <c r="G12" s="16">
        <v>19734788</v>
      </c>
      <c r="H12" s="16">
        <v>2974055</v>
      </c>
      <c r="I12" s="16">
        <v>-3814375</v>
      </c>
      <c r="J12" s="16">
        <v>56438998</v>
      </c>
      <c r="K12" s="16">
        <v>25072681</v>
      </c>
      <c r="L12" s="16">
        <v>30005378</v>
      </c>
      <c r="M12" s="16">
        <f t="shared" si="0"/>
        <v>74637.739816031535</v>
      </c>
      <c r="N12" s="16">
        <f t="shared" si="0"/>
        <v>-55532.247043363997</v>
      </c>
      <c r="O12" s="16">
        <f t="shared" si="0"/>
        <v>1791623.7582128779</v>
      </c>
      <c r="P12" s="16">
        <f t="shared" si="0"/>
        <v>830736.34691195795</v>
      </c>
      <c r="Q12" s="16">
        <f t="shared" si="0"/>
        <v>1037308.173455979</v>
      </c>
      <c r="R12" s="16">
        <f t="shared" si="0"/>
        <v>156323.52168199737</v>
      </c>
      <c r="S12" s="16">
        <f t="shared" si="0"/>
        <v>-200492.77266754271</v>
      </c>
      <c r="T12" s="16">
        <f t="shared" si="0"/>
        <v>2966570.1971090669</v>
      </c>
      <c r="U12" s="16">
        <f t="shared" si="0"/>
        <v>1317880.7358738503</v>
      </c>
      <c r="V12" s="16">
        <f t="shared" si="0"/>
        <v>1577155.2168199737</v>
      </c>
    </row>
    <row r="13" spans="1:22">
      <c r="A13" t="s">
        <v>319</v>
      </c>
      <c r="B13" s="17">
        <v>16924</v>
      </c>
      <c r="C13" s="17">
        <v>1423738</v>
      </c>
      <c r="D13" s="17">
        <v>-2835226</v>
      </c>
      <c r="E13" s="17">
        <v>31275993</v>
      </c>
      <c r="F13" s="17">
        <v>13325732</v>
      </c>
      <c r="G13" s="17">
        <v>15715458</v>
      </c>
      <c r="H13" s="17">
        <v>1979063</v>
      </c>
      <c r="I13" s="17">
        <v>-3661950</v>
      </c>
      <c r="J13" s="17">
        <v>34243706</v>
      </c>
      <c r="K13" s="17">
        <v>14081881</v>
      </c>
      <c r="L13" s="17">
        <v>16471607</v>
      </c>
      <c r="M13" s="17">
        <f t="shared" si="0"/>
        <v>84125.384069959822</v>
      </c>
      <c r="N13" s="17">
        <f t="shared" si="0"/>
        <v>-167526.94398487356</v>
      </c>
      <c r="O13" s="17">
        <f t="shared" si="0"/>
        <v>1848026.0576695816</v>
      </c>
      <c r="P13" s="17">
        <f t="shared" si="0"/>
        <v>787386.66981800995</v>
      </c>
      <c r="Q13" s="17">
        <f t="shared" si="0"/>
        <v>928590.0496336564</v>
      </c>
      <c r="R13" s="17">
        <f t="shared" si="0"/>
        <v>116938.25336799811</v>
      </c>
      <c r="S13" s="17">
        <f t="shared" si="0"/>
        <v>-216376.15220987945</v>
      </c>
      <c r="T13" s="17">
        <f t="shared" si="0"/>
        <v>2023381.3519262585</v>
      </c>
      <c r="U13" s="17">
        <f t="shared" si="0"/>
        <v>832065.76459465851</v>
      </c>
      <c r="V13" s="17">
        <f t="shared" si="0"/>
        <v>973269.14441030484</v>
      </c>
    </row>
    <row r="14" spans="1:22">
      <c r="A14" s="14" t="s">
        <v>320</v>
      </c>
      <c r="B14" s="16">
        <v>12073</v>
      </c>
      <c r="C14" s="16">
        <v>1034488</v>
      </c>
      <c r="D14" s="16">
        <v>-2422394</v>
      </c>
      <c r="E14" s="16">
        <v>19133777</v>
      </c>
      <c r="F14" s="16">
        <v>11474744</v>
      </c>
      <c r="G14" s="16">
        <v>13165571</v>
      </c>
      <c r="H14" s="16">
        <v>1238623</v>
      </c>
      <c r="I14" s="16">
        <v>-2679092</v>
      </c>
      <c r="J14" s="16">
        <v>21256747</v>
      </c>
      <c r="K14" s="16">
        <v>12333134</v>
      </c>
      <c r="L14" s="16">
        <v>14059282</v>
      </c>
      <c r="M14" s="16">
        <f t="shared" si="0"/>
        <v>85686.076368756723</v>
      </c>
      <c r="N14" s="16">
        <f t="shared" si="0"/>
        <v>-200645.57276567546</v>
      </c>
      <c r="O14" s="16">
        <f t="shared" si="0"/>
        <v>1584840.3048123913</v>
      </c>
      <c r="P14" s="16">
        <f t="shared" si="0"/>
        <v>950446.78207570605</v>
      </c>
      <c r="Q14" s="16">
        <f t="shared" si="0"/>
        <v>1090497.0595543776</v>
      </c>
      <c r="R14" s="16">
        <f t="shared" si="0"/>
        <v>102594.46699246252</v>
      </c>
      <c r="S14" s="16">
        <f t="shared" si="0"/>
        <v>-221907.72798807255</v>
      </c>
      <c r="T14" s="16">
        <f t="shared" si="0"/>
        <v>1760684.7510974903</v>
      </c>
      <c r="U14" s="16">
        <f t="shared" si="0"/>
        <v>1021546.7572268699</v>
      </c>
      <c r="V14" s="16">
        <f t="shared" si="0"/>
        <v>1164522.653855711</v>
      </c>
    </row>
    <row r="15" spans="1:22">
      <c r="A15" t="s">
        <v>321</v>
      </c>
      <c r="B15" s="17">
        <v>10055</v>
      </c>
      <c r="C15" s="17">
        <v>366150</v>
      </c>
      <c r="D15" s="17">
        <v>-534134</v>
      </c>
      <c r="E15" s="17">
        <v>15227103</v>
      </c>
      <c r="F15" s="17">
        <v>10653081</v>
      </c>
      <c r="G15" s="17">
        <v>12630196</v>
      </c>
      <c r="H15" s="17">
        <v>1098304</v>
      </c>
      <c r="I15" s="17">
        <v>-1502567</v>
      </c>
      <c r="J15" s="17">
        <v>18768820</v>
      </c>
      <c r="K15" s="17">
        <v>10957277</v>
      </c>
      <c r="L15" s="17">
        <v>13284788</v>
      </c>
      <c r="M15" s="17">
        <f t="shared" si="0"/>
        <v>36414.71904525112</v>
      </c>
      <c r="N15" s="17">
        <f t="shared" si="0"/>
        <v>-53121.233217304827</v>
      </c>
      <c r="O15" s="17">
        <f t="shared" si="0"/>
        <v>1514381.2033814022</v>
      </c>
      <c r="P15" s="17">
        <f t="shared" si="0"/>
        <v>1059480.9547488813</v>
      </c>
      <c r="Q15" s="17">
        <f t="shared" si="0"/>
        <v>1256110.9895574341</v>
      </c>
      <c r="R15" s="17">
        <f t="shared" si="0"/>
        <v>109229.63699651914</v>
      </c>
      <c r="S15" s="17">
        <f t="shared" si="0"/>
        <v>-149434.80855295871</v>
      </c>
      <c r="T15" s="17">
        <f t="shared" si="0"/>
        <v>1866615.6141223272</v>
      </c>
      <c r="U15" s="17">
        <f t="shared" si="0"/>
        <v>1089734.1621084039</v>
      </c>
      <c r="V15" s="17">
        <f t="shared" si="0"/>
        <v>1321212.1332670313</v>
      </c>
    </row>
    <row r="16" spans="1:22">
      <c r="A16" s="14" t="s">
        <v>322</v>
      </c>
      <c r="B16" s="16">
        <v>7534</v>
      </c>
      <c r="C16" s="16">
        <v>1192961</v>
      </c>
      <c r="D16" s="16">
        <v>-852845.09999999986</v>
      </c>
      <c r="E16" s="16">
        <v>14643067.100000001</v>
      </c>
      <c r="F16" s="16">
        <v>2369492.5</v>
      </c>
      <c r="G16" s="16">
        <v>6303303.2999999998</v>
      </c>
      <c r="H16" s="16">
        <v>1228055.5</v>
      </c>
      <c r="I16" s="16">
        <v>-854858.7</v>
      </c>
      <c r="J16" s="16">
        <v>15038254.499999998</v>
      </c>
      <c r="K16" s="16">
        <v>2797957.1</v>
      </c>
      <c r="L16" s="16">
        <v>6759597.0999999996</v>
      </c>
      <c r="M16" s="16">
        <f t="shared" si="0"/>
        <v>158343.64215556148</v>
      </c>
      <c r="N16" s="16">
        <f t="shared" si="0"/>
        <v>-113199.5088930183</v>
      </c>
      <c r="O16" s="16">
        <f t="shared" si="0"/>
        <v>1943597.9692062652</v>
      </c>
      <c r="P16" s="16">
        <f t="shared" si="0"/>
        <v>314506.57021502522</v>
      </c>
      <c r="Q16" s="16">
        <f t="shared" si="0"/>
        <v>836647.63737722323</v>
      </c>
      <c r="R16" s="16">
        <f t="shared" si="0"/>
        <v>163001.79187682504</v>
      </c>
      <c r="S16" s="16">
        <f t="shared" si="0"/>
        <v>-113466.77727634722</v>
      </c>
      <c r="T16" s="16">
        <f t="shared" si="0"/>
        <v>1996051.8316963098</v>
      </c>
      <c r="U16" s="16">
        <f t="shared" si="0"/>
        <v>371377.36925935757</v>
      </c>
      <c r="V16" s="16">
        <f t="shared" si="0"/>
        <v>897212.25112821872</v>
      </c>
    </row>
    <row r="17" spans="1:22">
      <c r="A17" t="s">
        <v>323</v>
      </c>
      <c r="B17" s="17">
        <v>5072</v>
      </c>
      <c r="C17" s="17">
        <v>626021</v>
      </c>
      <c r="D17" s="17">
        <v>-761826</v>
      </c>
      <c r="E17" s="17">
        <v>10038503</v>
      </c>
      <c r="F17" s="17">
        <v>6611734</v>
      </c>
      <c r="G17" s="17">
        <v>9061588</v>
      </c>
      <c r="H17" s="17">
        <v>1393178</v>
      </c>
      <c r="I17" s="17">
        <v>-1299218</v>
      </c>
      <c r="J17" s="17">
        <v>15213068</v>
      </c>
      <c r="K17" s="17">
        <v>6736350</v>
      </c>
      <c r="L17" s="17">
        <v>9341021</v>
      </c>
      <c r="M17" s="17">
        <f t="shared" si="0"/>
        <v>123426.85331230283</v>
      </c>
      <c r="N17" s="17">
        <f t="shared" si="0"/>
        <v>-150202.28706624603</v>
      </c>
      <c r="O17" s="17">
        <f t="shared" si="0"/>
        <v>1979200.1182965301</v>
      </c>
      <c r="P17" s="17">
        <f t="shared" si="0"/>
        <v>1303575.3154574134</v>
      </c>
      <c r="Q17" s="17">
        <f t="shared" si="0"/>
        <v>1786590.6940063091</v>
      </c>
      <c r="R17" s="17">
        <f t="shared" si="0"/>
        <v>274680.2050473186</v>
      </c>
      <c r="S17" s="17">
        <f t="shared" si="0"/>
        <v>-256154.96845425866</v>
      </c>
      <c r="T17" s="17">
        <f t="shared" si="0"/>
        <v>2999421.9242902207</v>
      </c>
      <c r="U17" s="17">
        <f t="shared" si="0"/>
        <v>1328144.716088328</v>
      </c>
      <c r="V17" s="17">
        <f t="shared" si="0"/>
        <v>1841683.951104101</v>
      </c>
    </row>
    <row r="18" spans="1:22">
      <c r="A18" s="14" t="s">
        <v>423</v>
      </c>
      <c r="B18" s="16">
        <v>4726</v>
      </c>
      <c r="C18" s="16">
        <v>204080</v>
      </c>
      <c r="D18" s="16">
        <v>-500154</v>
      </c>
      <c r="E18" s="16">
        <v>9294875.9000000004</v>
      </c>
      <c r="F18" s="16">
        <v>3639613.5999999996</v>
      </c>
      <c r="G18" s="16">
        <v>5022914.8999999994</v>
      </c>
      <c r="H18" s="16">
        <v>385533</v>
      </c>
      <c r="I18" s="16">
        <v>-645309</v>
      </c>
      <c r="J18" s="16">
        <v>9475769.9000000004</v>
      </c>
      <c r="K18" s="16">
        <v>3606459.5999999996</v>
      </c>
      <c r="L18" s="16">
        <v>5060924.5999999996</v>
      </c>
      <c r="M18" s="16">
        <f t="shared" si="0"/>
        <v>43182.395260262376</v>
      </c>
      <c r="N18" s="16">
        <f t="shared" si="0"/>
        <v>-105830.30046550995</v>
      </c>
      <c r="O18" s="16">
        <f t="shared" si="0"/>
        <v>1966753.258569615</v>
      </c>
      <c r="P18" s="16">
        <f t="shared" si="0"/>
        <v>770125.60304697405</v>
      </c>
      <c r="Q18" s="16">
        <f t="shared" si="0"/>
        <v>1062825.8358019467</v>
      </c>
      <c r="R18" s="16">
        <f t="shared" si="0"/>
        <v>81577.020736352104</v>
      </c>
      <c r="S18" s="16">
        <f t="shared" si="0"/>
        <v>-136544.43504020313</v>
      </c>
      <c r="T18" s="16">
        <f t="shared" si="0"/>
        <v>2005029.6022005926</v>
      </c>
      <c r="U18" s="16">
        <f t="shared" si="0"/>
        <v>763110.36817604734</v>
      </c>
      <c r="V18" s="16">
        <f t="shared" si="0"/>
        <v>1070868.5146000846</v>
      </c>
    </row>
    <row r="19" spans="1:22">
      <c r="A19" t="s">
        <v>325</v>
      </c>
      <c r="B19" s="17">
        <v>4355</v>
      </c>
      <c r="C19" s="17">
        <v>917448</v>
      </c>
      <c r="D19" s="17">
        <v>-435779</v>
      </c>
      <c r="E19" s="17">
        <v>11920124</v>
      </c>
      <c r="F19" s="17">
        <v>1273359</v>
      </c>
      <c r="G19" s="17">
        <v>5040900</v>
      </c>
      <c r="H19" s="17">
        <v>1197876</v>
      </c>
      <c r="I19" s="17">
        <v>-818428</v>
      </c>
      <c r="J19" s="17">
        <v>14297245</v>
      </c>
      <c r="K19" s="17">
        <v>1290697</v>
      </c>
      <c r="L19" s="17">
        <v>5256298</v>
      </c>
      <c r="M19" s="17">
        <f t="shared" si="0"/>
        <v>210665.44202066588</v>
      </c>
      <c r="N19" s="17">
        <f t="shared" si="0"/>
        <v>-100064.06429391504</v>
      </c>
      <c r="O19" s="17">
        <f t="shared" si="0"/>
        <v>2737112.2847301955</v>
      </c>
      <c r="P19" s="17">
        <f t="shared" si="0"/>
        <v>292390.12629161886</v>
      </c>
      <c r="Q19" s="17">
        <f t="shared" si="0"/>
        <v>1157497.1297359357</v>
      </c>
      <c r="R19" s="17">
        <f t="shared" si="0"/>
        <v>275057.63490241102</v>
      </c>
      <c r="S19" s="17">
        <f t="shared" si="0"/>
        <v>-187928.35820895521</v>
      </c>
      <c r="T19" s="17">
        <f t="shared" si="0"/>
        <v>3282949.4833524688</v>
      </c>
      <c r="U19" s="17">
        <f t="shared" si="0"/>
        <v>296371.29735935706</v>
      </c>
      <c r="V19" s="17">
        <f t="shared" si="0"/>
        <v>1206957.0608495981</v>
      </c>
    </row>
    <row r="20" spans="1:22">
      <c r="A20" s="14" t="s">
        <v>326</v>
      </c>
      <c r="B20" s="16">
        <v>4034</v>
      </c>
      <c r="C20" s="16">
        <v>420275</v>
      </c>
      <c r="D20" s="16">
        <v>-489974</v>
      </c>
      <c r="E20" s="16">
        <v>8039892</v>
      </c>
      <c r="F20" s="16">
        <v>5109916</v>
      </c>
      <c r="G20" s="16">
        <v>6204527</v>
      </c>
      <c r="H20" s="16">
        <v>666689</v>
      </c>
      <c r="I20" s="16">
        <v>-563181</v>
      </c>
      <c r="J20" s="16">
        <v>10102205</v>
      </c>
      <c r="K20" s="16">
        <v>5795571</v>
      </c>
      <c r="L20" s="16">
        <v>6999008</v>
      </c>
      <c r="M20" s="16">
        <f t="shared" si="0"/>
        <v>104183.19286068418</v>
      </c>
      <c r="N20" s="16">
        <f t="shared" si="0"/>
        <v>-121461.08081308875</v>
      </c>
      <c r="O20" s="16">
        <f t="shared" si="0"/>
        <v>1993032.226078334</v>
      </c>
      <c r="P20" s="16">
        <f t="shared" si="0"/>
        <v>1266711.9484382747</v>
      </c>
      <c r="Q20" s="16">
        <f t="shared" si="0"/>
        <v>1538058.2548339118</v>
      </c>
      <c r="R20" s="16">
        <f t="shared" si="0"/>
        <v>165267.4764501735</v>
      </c>
      <c r="S20" s="16">
        <f t="shared" si="0"/>
        <v>-139608.57709469507</v>
      </c>
      <c r="T20" s="16">
        <f t="shared" si="0"/>
        <v>2504264.9975210712</v>
      </c>
      <c r="U20" s="16">
        <f t="shared" si="0"/>
        <v>1436680.9618244919</v>
      </c>
      <c r="V20" s="16">
        <f t="shared" si="0"/>
        <v>1735004.4620723848</v>
      </c>
    </row>
    <row r="21" spans="1:22">
      <c r="A21" t="s">
        <v>327</v>
      </c>
      <c r="B21" s="17">
        <v>3852</v>
      </c>
      <c r="C21" s="17">
        <v>583649</v>
      </c>
      <c r="D21" s="17">
        <v>-798429</v>
      </c>
      <c r="E21" s="17">
        <v>6643549</v>
      </c>
      <c r="F21" s="17">
        <v>1455072</v>
      </c>
      <c r="G21" s="17">
        <v>2393050</v>
      </c>
      <c r="H21" s="17">
        <v>639654</v>
      </c>
      <c r="I21" s="17">
        <v>-832493</v>
      </c>
      <c r="J21" s="17">
        <v>8507781</v>
      </c>
      <c r="K21" s="17">
        <v>3285952</v>
      </c>
      <c r="L21" s="17">
        <v>4223930</v>
      </c>
      <c r="M21" s="17">
        <f t="shared" si="0"/>
        <v>151518.43198338526</v>
      </c>
      <c r="N21" s="17">
        <f t="shared" si="0"/>
        <v>-207276.47975077882</v>
      </c>
      <c r="O21" s="17">
        <f t="shared" si="0"/>
        <v>1724701.194184839</v>
      </c>
      <c r="P21" s="17">
        <f t="shared" si="0"/>
        <v>377744.54828660435</v>
      </c>
      <c r="Q21" s="17">
        <f t="shared" si="0"/>
        <v>621248.70197300101</v>
      </c>
      <c r="R21" s="17">
        <f t="shared" si="0"/>
        <v>166057.63239875389</v>
      </c>
      <c r="S21" s="17">
        <f t="shared" si="0"/>
        <v>-216119.67808930425</v>
      </c>
      <c r="T21" s="17">
        <f t="shared" si="0"/>
        <v>2208665.8878504671</v>
      </c>
      <c r="U21" s="17">
        <f t="shared" si="0"/>
        <v>853050.88265835936</v>
      </c>
      <c r="V21" s="17">
        <f t="shared" si="0"/>
        <v>1096555.0363447559</v>
      </c>
    </row>
    <row r="22" spans="1:22">
      <c r="A22" s="14" t="s">
        <v>328</v>
      </c>
      <c r="B22" s="16">
        <v>3809</v>
      </c>
      <c r="C22" s="16">
        <v>442958.99999999994</v>
      </c>
      <c r="D22" s="16">
        <v>-217300.1</v>
      </c>
      <c r="E22" s="16">
        <v>6985897.2999999998</v>
      </c>
      <c r="F22" s="16">
        <v>4196519.5</v>
      </c>
      <c r="G22" s="16">
        <v>5858651</v>
      </c>
      <c r="H22" s="16">
        <v>726995.99999999988</v>
      </c>
      <c r="I22" s="16">
        <v>-163475.40000000002</v>
      </c>
      <c r="J22" s="16">
        <v>9696878.5000000019</v>
      </c>
      <c r="K22" s="16">
        <v>6165059</v>
      </c>
      <c r="L22" s="16">
        <v>7827190.5</v>
      </c>
      <c r="M22" s="16">
        <f t="shared" si="0"/>
        <v>116292.72775006562</v>
      </c>
      <c r="N22" s="16">
        <f t="shared" si="0"/>
        <v>-57049.120504069317</v>
      </c>
      <c r="O22" s="16">
        <f t="shared" si="0"/>
        <v>1834050.2231556838</v>
      </c>
      <c r="P22" s="16">
        <f t="shared" si="0"/>
        <v>1101737.8577054343</v>
      </c>
      <c r="Q22" s="16">
        <f t="shared" si="0"/>
        <v>1538107.3772643737</v>
      </c>
      <c r="R22" s="16">
        <f t="shared" si="0"/>
        <v>190862.69362037277</v>
      </c>
      <c r="S22" s="16">
        <f t="shared" si="0"/>
        <v>-42918.193751640858</v>
      </c>
      <c r="T22" s="16">
        <f t="shared" si="0"/>
        <v>2545780.6510895253</v>
      </c>
      <c r="U22" s="16">
        <f t="shared" si="0"/>
        <v>1618550.5381990024</v>
      </c>
      <c r="V22" s="16">
        <f t="shared" si="0"/>
        <v>2054920.0577579418</v>
      </c>
    </row>
    <row r="23" spans="1:22">
      <c r="A23" t="s">
        <v>329</v>
      </c>
      <c r="B23" s="17">
        <v>3619</v>
      </c>
      <c r="C23" s="17">
        <v>488632</v>
      </c>
      <c r="D23" s="17">
        <v>-266334</v>
      </c>
      <c r="E23" s="17">
        <v>5927390</v>
      </c>
      <c r="F23" s="17">
        <v>4478391</v>
      </c>
      <c r="G23" s="17">
        <v>5025777</v>
      </c>
      <c r="H23" s="17">
        <v>772967</v>
      </c>
      <c r="I23" s="17">
        <v>-363375</v>
      </c>
      <c r="J23" s="17">
        <v>9368390</v>
      </c>
      <c r="K23" s="17">
        <v>7491580</v>
      </c>
      <c r="L23" s="17">
        <v>8048924</v>
      </c>
      <c r="M23" s="17">
        <f t="shared" si="0"/>
        <v>135018.51340149212</v>
      </c>
      <c r="N23" s="17">
        <f t="shared" si="0"/>
        <v>-73593.257806023757</v>
      </c>
      <c r="O23" s="17">
        <f t="shared" si="0"/>
        <v>1637852.9980657641</v>
      </c>
      <c r="P23" s="17">
        <f t="shared" si="0"/>
        <v>1237466.4271898314</v>
      </c>
      <c r="Q23" s="17">
        <f t="shared" si="0"/>
        <v>1388719.8121027909</v>
      </c>
      <c r="R23" s="17">
        <f t="shared" si="0"/>
        <v>213585.79718154186</v>
      </c>
      <c r="S23" s="17">
        <f t="shared" si="0"/>
        <v>-100407.571152252</v>
      </c>
      <c r="T23" s="17">
        <f t="shared" si="0"/>
        <v>2588668.1403702684</v>
      </c>
      <c r="U23" s="17">
        <f t="shared" si="0"/>
        <v>2070069.0798563138</v>
      </c>
      <c r="V23" s="17">
        <f t="shared" si="0"/>
        <v>2224074.0536059686</v>
      </c>
    </row>
    <row r="24" spans="1:22">
      <c r="A24" s="14" t="s">
        <v>330</v>
      </c>
      <c r="B24" s="16">
        <v>3588</v>
      </c>
      <c r="C24" s="16">
        <v>354662</v>
      </c>
      <c r="D24" s="16">
        <v>-268641</v>
      </c>
      <c r="E24" s="16">
        <v>7429490</v>
      </c>
      <c r="F24" s="16">
        <v>2222656</v>
      </c>
      <c r="G24" s="16">
        <v>3043108</v>
      </c>
      <c r="H24" s="16">
        <v>422353</v>
      </c>
      <c r="I24" s="16">
        <v>-367351</v>
      </c>
      <c r="J24" s="16">
        <v>8154300</v>
      </c>
      <c r="K24" s="16">
        <v>3110586</v>
      </c>
      <c r="L24" s="16">
        <v>4086593</v>
      </c>
      <c r="M24" s="16">
        <f t="shared" si="0"/>
        <v>98846.711259754738</v>
      </c>
      <c r="N24" s="16">
        <f t="shared" si="0"/>
        <v>-74872.073578595315</v>
      </c>
      <c r="O24" s="16">
        <f t="shared" si="0"/>
        <v>2070649.386845039</v>
      </c>
      <c r="P24" s="16">
        <f t="shared" si="0"/>
        <v>619469.34225195099</v>
      </c>
      <c r="Q24" s="16">
        <f t="shared" si="0"/>
        <v>848134.8940914158</v>
      </c>
      <c r="R24" s="16">
        <f t="shared" si="0"/>
        <v>117712.65328874024</v>
      </c>
      <c r="S24" s="16">
        <f t="shared" si="0"/>
        <v>-102383.22185061316</v>
      </c>
      <c r="T24" s="16">
        <f t="shared" si="0"/>
        <v>2272658.8628762541</v>
      </c>
      <c r="U24" s="16">
        <f t="shared" si="0"/>
        <v>866941.47157190635</v>
      </c>
      <c r="V24" s="16">
        <f t="shared" si="0"/>
        <v>1138961.2597547381</v>
      </c>
    </row>
    <row r="25" spans="1:22">
      <c r="A25" t="s">
        <v>331</v>
      </c>
      <c r="B25" s="17">
        <v>3512</v>
      </c>
      <c r="C25" s="17">
        <v>701911</v>
      </c>
      <c r="D25" s="17">
        <v>-680306</v>
      </c>
      <c r="E25" s="17">
        <v>10246274</v>
      </c>
      <c r="F25" s="17">
        <v>965724</v>
      </c>
      <c r="G25" s="17">
        <v>1482711</v>
      </c>
      <c r="H25" s="17">
        <v>828142</v>
      </c>
      <c r="I25" s="17">
        <v>-824467</v>
      </c>
      <c r="J25" s="17">
        <v>10649603</v>
      </c>
      <c r="K25" s="17">
        <v>1107708</v>
      </c>
      <c r="L25" s="17">
        <v>1747855</v>
      </c>
      <c r="M25" s="17">
        <f t="shared" si="0"/>
        <v>199860.76309794991</v>
      </c>
      <c r="N25" s="17">
        <f t="shared" si="0"/>
        <v>-193708.99772209566</v>
      </c>
      <c r="O25" s="17">
        <f t="shared" si="0"/>
        <v>2917503.9863325744</v>
      </c>
      <c r="P25" s="17">
        <f t="shared" si="0"/>
        <v>274978.35990888381</v>
      </c>
      <c r="Q25" s="17">
        <f t="shared" si="0"/>
        <v>422184.2255125285</v>
      </c>
      <c r="R25" s="17">
        <f t="shared" si="0"/>
        <v>235803.53075170843</v>
      </c>
      <c r="S25" s="17">
        <f t="shared" si="0"/>
        <v>-234757.11845102508</v>
      </c>
      <c r="T25" s="17">
        <f t="shared" si="0"/>
        <v>3032347.0956719816</v>
      </c>
      <c r="U25" s="17">
        <f t="shared" si="0"/>
        <v>315406.60592255124</v>
      </c>
      <c r="V25" s="17">
        <f t="shared" si="0"/>
        <v>497680.80865603645</v>
      </c>
    </row>
    <row r="26" spans="1:22">
      <c r="A26" s="14" t="s">
        <v>332</v>
      </c>
      <c r="B26" s="16">
        <v>3115</v>
      </c>
      <c r="C26" s="16">
        <v>375230</v>
      </c>
      <c r="D26" s="16">
        <v>-480056</v>
      </c>
      <c r="E26" s="16">
        <v>5597757</v>
      </c>
      <c r="F26" s="16">
        <v>2688209</v>
      </c>
      <c r="G26" s="16">
        <v>4695287</v>
      </c>
      <c r="H26" s="16">
        <v>674830</v>
      </c>
      <c r="I26" s="16">
        <v>-626136</v>
      </c>
      <c r="J26" s="16">
        <v>9238800</v>
      </c>
      <c r="K26" s="16">
        <v>4943982</v>
      </c>
      <c r="L26" s="16">
        <v>7025940</v>
      </c>
      <c r="M26" s="16">
        <f t="shared" si="0"/>
        <v>120459.06902086678</v>
      </c>
      <c r="N26" s="16">
        <f t="shared" si="0"/>
        <v>-154111.07544141251</v>
      </c>
      <c r="O26" s="16">
        <f t="shared" si="0"/>
        <v>1797032.7447833065</v>
      </c>
      <c r="P26" s="16">
        <f t="shared" si="0"/>
        <v>862988.44301765657</v>
      </c>
      <c r="Q26" s="16">
        <f t="shared" si="0"/>
        <v>1507315.2487961478</v>
      </c>
      <c r="R26" s="16">
        <f t="shared" si="0"/>
        <v>216638.84430176567</v>
      </c>
      <c r="S26" s="16">
        <f t="shared" si="0"/>
        <v>-201006.74157303371</v>
      </c>
      <c r="T26" s="16">
        <f t="shared" si="0"/>
        <v>2965906.9020866775</v>
      </c>
      <c r="U26" s="16">
        <f t="shared" si="0"/>
        <v>1587153.1300160515</v>
      </c>
      <c r="V26" s="16">
        <f t="shared" si="0"/>
        <v>2255518.459069021</v>
      </c>
    </row>
    <row r="27" spans="1:22">
      <c r="A27" t="s">
        <v>333</v>
      </c>
      <c r="B27" s="17">
        <v>2699</v>
      </c>
      <c r="C27" s="17">
        <v>195210</v>
      </c>
      <c r="D27" s="17">
        <v>-252643</v>
      </c>
      <c r="E27" s="17">
        <v>4937407</v>
      </c>
      <c r="F27" s="17">
        <v>3269134</v>
      </c>
      <c r="G27" s="17">
        <v>3872571</v>
      </c>
      <c r="H27" s="17">
        <v>239333</v>
      </c>
      <c r="I27" s="17">
        <v>-438120</v>
      </c>
      <c r="J27" s="17">
        <v>5286848</v>
      </c>
      <c r="K27" s="17">
        <v>3340143</v>
      </c>
      <c r="L27" s="17">
        <v>3943580</v>
      </c>
      <c r="M27" s="17">
        <f t="shared" si="0"/>
        <v>72326.787699147826</v>
      </c>
      <c r="N27" s="17">
        <f t="shared" si="0"/>
        <v>-93606.150426083725</v>
      </c>
      <c r="O27" s="17">
        <f t="shared" si="0"/>
        <v>1829346.7951092997</v>
      </c>
      <c r="P27" s="17">
        <f t="shared" si="0"/>
        <v>1211238.9773990368</v>
      </c>
      <c r="Q27" s="17">
        <f t="shared" si="0"/>
        <v>1434816.9692478697</v>
      </c>
      <c r="R27" s="17">
        <f t="shared" si="0"/>
        <v>88674.694331233797</v>
      </c>
      <c r="S27" s="17">
        <f t="shared" si="0"/>
        <v>-162326.78769914786</v>
      </c>
      <c r="T27" s="17">
        <f t="shared" si="0"/>
        <v>1958817.3397554648</v>
      </c>
      <c r="U27" s="17">
        <f t="shared" si="0"/>
        <v>1237548.3512412005</v>
      </c>
      <c r="V27" s="17">
        <f t="shared" si="0"/>
        <v>1461126.3430900334</v>
      </c>
    </row>
    <row r="28" spans="1:22">
      <c r="A28" s="14" t="s">
        <v>334</v>
      </c>
      <c r="B28" s="16">
        <v>2434</v>
      </c>
      <c r="C28" s="16">
        <v>567410</v>
      </c>
      <c r="D28" s="16">
        <v>-410138</v>
      </c>
      <c r="E28" s="16">
        <v>5679402</v>
      </c>
      <c r="F28" s="16">
        <v>658757</v>
      </c>
      <c r="G28" s="16">
        <v>1077189</v>
      </c>
      <c r="H28" s="16">
        <v>716754</v>
      </c>
      <c r="I28" s="16">
        <v>-629525</v>
      </c>
      <c r="J28" s="16">
        <v>6632068</v>
      </c>
      <c r="K28" s="16">
        <v>964674</v>
      </c>
      <c r="L28" s="16">
        <v>1452740</v>
      </c>
      <c r="M28" s="16">
        <f t="shared" si="0"/>
        <v>233118.32374691867</v>
      </c>
      <c r="N28" s="16">
        <f t="shared" si="0"/>
        <v>-168503.69761709121</v>
      </c>
      <c r="O28" s="16">
        <f t="shared" si="0"/>
        <v>2333361.5447822511</v>
      </c>
      <c r="P28" s="16">
        <f t="shared" si="0"/>
        <v>270647.90468364832</v>
      </c>
      <c r="Q28" s="16">
        <f t="shared" si="0"/>
        <v>442559.16187345935</v>
      </c>
      <c r="R28" s="16">
        <f t="shared" si="0"/>
        <v>294475.76006573543</v>
      </c>
      <c r="S28" s="16">
        <f t="shared" si="0"/>
        <v>-258638.04437140509</v>
      </c>
      <c r="T28" s="16">
        <f t="shared" si="0"/>
        <v>2724760.8874281016</v>
      </c>
      <c r="U28" s="16">
        <f t="shared" si="0"/>
        <v>396332.78553820873</v>
      </c>
      <c r="V28" s="16">
        <f t="shared" si="0"/>
        <v>596852.91700903862</v>
      </c>
    </row>
    <row r="29" spans="1:22">
      <c r="A29" t="s">
        <v>335</v>
      </c>
      <c r="B29" s="17">
        <v>2276</v>
      </c>
      <c r="C29" s="17">
        <v>340728</v>
      </c>
      <c r="D29" s="17">
        <v>-88758</v>
      </c>
      <c r="E29" s="17">
        <v>3916385</v>
      </c>
      <c r="F29" s="17">
        <v>1442994</v>
      </c>
      <c r="G29" s="17">
        <v>1889043</v>
      </c>
      <c r="H29" s="17">
        <v>530251</v>
      </c>
      <c r="I29" s="17">
        <v>-245339</v>
      </c>
      <c r="J29" s="17">
        <v>5217331</v>
      </c>
      <c r="K29" s="17">
        <v>1786787</v>
      </c>
      <c r="L29" s="17">
        <v>2253420</v>
      </c>
      <c r="M29" s="17">
        <f t="shared" si="0"/>
        <v>149704.74516695959</v>
      </c>
      <c r="N29" s="17">
        <f t="shared" si="0"/>
        <v>-38997.36379613357</v>
      </c>
      <c r="O29" s="17">
        <f t="shared" si="0"/>
        <v>1720731.5465729351</v>
      </c>
      <c r="P29" s="17">
        <f t="shared" si="0"/>
        <v>634004.39367311075</v>
      </c>
      <c r="Q29" s="17">
        <f t="shared" si="0"/>
        <v>829983.74340949033</v>
      </c>
      <c r="R29" s="17">
        <f t="shared" si="0"/>
        <v>232974.95606326891</v>
      </c>
      <c r="S29" s="17">
        <f t="shared" si="0"/>
        <v>-107793.93673110721</v>
      </c>
      <c r="T29" s="17">
        <f t="shared" si="0"/>
        <v>2292324.6924428823</v>
      </c>
      <c r="U29" s="17">
        <f t="shared" si="0"/>
        <v>785055.79964850622</v>
      </c>
      <c r="V29" s="17">
        <f t="shared" si="0"/>
        <v>990079.08611599298</v>
      </c>
    </row>
    <row r="30" spans="1:22">
      <c r="A30" s="14" t="s">
        <v>336</v>
      </c>
      <c r="B30" s="16">
        <v>2006</v>
      </c>
      <c r="C30" s="16">
        <v>510197</v>
      </c>
      <c r="D30" s="16">
        <v>-241164</v>
      </c>
      <c r="E30" s="16">
        <v>5238868</v>
      </c>
      <c r="F30" s="16">
        <v>623138</v>
      </c>
      <c r="G30" s="16">
        <v>1824532</v>
      </c>
      <c r="H30" s="16">
        <v>670586</v>
      </c>
      <c r="I30" s="16">
        <v>-317456</v>
      </c>
      <c r="J30" s="16">
        <v>5905783</v>
      </c>
      <c r="K30" s="16">
        <v>838304</v>
      </c>
      <c r="L30" s="16">
        <v>2084962</v>
      </c>
      <c r="M30" s="16">
        <f t="shared" si="0"/>
        <v>254335.49351944169</v>
      </c>
      <c r="N30" s="16">
        <f t="shared" si="0"/>
        <v>-120221.33599202393</v>
      </c>
      <c r="O30" s="16">
        <f t="shared" si="0"/>
        <v>2611599.2023928217</v>
      </c>
      <c r="P30" s="16">
        <f t="shared" si="0"/>
        <v>310637.08873379859</v>
      </c>
      <c r="Q30" s="16">
        <f t="shared" si="0"/>
        <v>909537.38783649052</v>
      </c>
      <c r="R30" s="16">
        <f t="shared" si="0"/>
        <v>334290.12961116649</v>
      </c>
      <c r="S30" s="16">
        <f t="shared" si="0"/>
        <v>-158253.24027916254</v>
      </c>
      <c r="T30" s="16">
        <f t="shared" si="0"/>
        <v>2944059.3220338984</v>
      </c>
      <c r="U30" s="16">
        <f t="shared" si="0"/>
        <v>417898.30508474575</v>
      </c>
      <c r="V30" s="16">
        <f t="shared" si="0"/>
        <v>1039362.9112662013</v>
      </c>
    </row>
    <row r="31" spans="1:22">
      <c r="A31" t="s">
        <v>337</v>
      </c>
      <c r="B31" s="17">
        <v>1961</v>
      </c>
      <c r="C31" s="17">
        <v>233637</v>
      </c>
      <c r="D31" s="17">
        <v>-100268</v>
      </c>
      <c r="E31" s="17">
        <v>3142473</v>
      </c>
      <c r="F31" s="17">
        <v>675040</v>
      </c>
      <c r="G31" s="17">
        <v>822540</v>
      </c>
      <c r="H31" s="17">
        <v>291298</v>
      </c>
      <c r="I31" s="17">
        <v>-112135</v>
      </c>
      <c r="J31" s="17">
        <v>3245527</v>
      </c>
      <c r="K31" s="17">
        <v>846090</v>
      </c>
      <c r="L31" s="17">
        <v>993590</v>
      </c>
      <c r="M31" s="17">
        <f t="shared" si="0"/>
        <v>119141.76440591535</v>
      </c>
      <c r="N31" s="17">
        <f t="shared" si="0"/>
        <v>-51131.055583885776</v>
      </c>
      <c r="O31" s="17">
        <f t="shared" si="0"/>
        <v>1602484.956654768</v>
      </c>
      <c r="P31" s="17">
        <f t="shared" si="0"/>
        <v>344232.53442121367</v>
      </c>
      <c r="Q31" s="17">
        <f t="shared" si="0"/>
        <v>419449.26058133604</v>
      </c>
      <c r="R31" s="17">
        <f t="shared" si="0"/>
        <v>148545.63997960225</v>
      </c>
      <c r="S31" s="17">
        <f t="shared" si="0"/>
        <v>-57182.559918408973</v>
      </c>
      <c r="T31" s="17">
        <f t="shared" si="0"/>
        <v>1655036.7159612442</v>
      </c>
      <c r="U31" s="17">
        <f t="shared" si="0"/>
        <v>431458.43957164709</v>
      </c>
      <c r="V31" s="17">
        <f t="shared" si="0"/>
        <v>506675.16573176946</v>
      </c>
    </row>
    <row r="32" spans="1:22">
      <c r="A32" s="14" t="s">
        <v>338</v>
      </c>
      <c r="B32" s="16">
        <v>1903</v>
      </c>
      <c r="C32" s="16">
        <v>318124</v>
      </c>
      <c r="D32" s="16">
        <v>-375562</v>
      </c>
      <c r="E32" s="16">
        <v>4041408</v>
      </c>
      <c r="F32" s="16">
        <v>1028701</v>
      </c>
      <c r="G32" s="16">
        <v>1549928</v>
      </c>
      <c r="H32" s="16">
        <v>400252</v>
      </c>
      <c r="I32" s="16">
        <v>-448889</v>
      </c>
      <c r="J32" s="16">
        <v>5072083</v>
      </c>
      <c r="K32" s="16">
        <v>1191358</v>
      </c>
      <c r="L32" s="16">
        <v>1788488</v>
      </c>
      <c r="M32" s="16">
        <f t="shared" si="0"/>
        <v>167169.73200210193</v>
      </c>
      <c r="N32" s="16">
        <f t="shared" si="0"/>
        <v>-197352.60115606937</v>
      </c>
      <c r="O32" s="16">
        <f t="shared" si="0"/>
        <v>2123703.6258539148</v>
      </c>
      <c r="P32" s="16">
        <f t="shared" si="0"/>
        <v>540568.05044666317</v>
      </c>
      <c r="Q32" s="16">
        <f t="shared" si="0"/>
        <v>814465.58066211245</v>
      </c>
      <c r="R32" s="16">
        <f t="shared" si="0"/>
        <v>210326.85233841304</v>
      </c>
      <c r="S32" s="16">
        <f t="shared" si="0"/>
        <v>-235884.91854965844</v>
      </c>
      <c r="T32" s="16">
        <f t="shared" si="0"/>
        <v>2665308.9858118761</v>
      </c>
      <c r="U32" s="16">
        <f t="shared" si="0"/>
        <v>626042.03888596955</v>
      </c>
      <c r="V32" s="16">
        <f t="shared" si="0"/>
        <v>939825.53862322657</v>
      </c>
    </row>
    <row r="33" spans="1:22">
      <c r="A33" t="s">
        <v>339</v>
      </c>
      <c r="B33" s="17">
        <v>1682</v>
      </c>
      <c r="C33" s="17">
        <v>251555</v>
      </c>
      <c r="D33" s="17">
        <v>-243293</v>
      </c>
      <c r="E33" s="17">
        <v>3202055</v>
      </c>
      <c r="F33" s="17">
        <v>1203078</v>
      </c>
      <c r="G33" s="17">
        <v>1239056</v>
      </c>
      <c r="H33" s="17">
        <v>317086</v>
      </c>
      <c r="I33" s="17">
        <v>-476617</v>
      </c>
      <c r="J33" s="17">
        <v>3908893</v>
      </c>
      <c r="K33" s="17">
        <v>1732998</v>
      </c>
      <c r="L33" s="17">
        <v>1768976</v>
      </c>
      <c r="M33" s="17">
        <f t="shared" si="0"/>
        <v>149557.07491082046</v>
      </c>
      <c r="N33" s="17">
        <f t="shared" si="0"/>
        <v>-144645.06539833531</v>
      </c>
      <c r="O33" s="17">
        <f t="shared" si="0"/>
        <v>1903718.7871581451</v>
      </c>
      <c r="P33" s="17">
        <f t="shared" si="0"/>
        <v>715266.34958382871</v>
      </c>
      <c r="Q33" s="17">
        <f t="shared" si="0"/>
        <v>736656.36147443519</v>
      </c>
      <c r="R33" s="17">
        <f t="shared" ref="R33:V64" si="1">(H33/$B33)*1000</f>
        <v>188517.24137931035</v>
      </c>
      <c r="S33" s="17">
        <f t="shared" si="1"/>
        <v>-283363.25802615931</v>
      </c>
      <c r="T33" s="17">
        <f t="shared" si="1"/>
        <v>2323955.4102259218</v>
      </c>
      <c r="U33" s="17">
        <f t="shared" si="1"/>
        <v>1030319.8573127228</v>
      </c>
      <c r="V33" s="17">
        <f t="shared" si="1"/>
        <v>1051709.8692033293</v>
      </c>
    </row>
    <row r="34" spans="1:22">
      <c r="A34" s="14" t="s">
        <v>340</v>
      </c>
      <c r="B34" s="16">
        <v>1674</v>
      </c>
      <c r="C34" s="16">
        <v>352017</v>
      </c>
      <c r="D34" s="16">
        <v>-327589</v>
      </c>
      <c r="E34" s="16">
        <v>4432369</v>
      </c>
      <c r="F34" s="16">
        <v>1032012</v>
      </c>
      <c r="G34" s="16">
        <v>1473162</v>
      </c>
      <c r="H34" s="16">
        <v>524564</v>
      </c>
      <c r="I34" s="16">
        <v>-401979</v>
      </c>
      <c r="J34" s="16">
        <v>5697167</v>
      </c>
      <c r="K34" s="16">
        <v>1344174</v>
      </c>
      <c r="L34" s="16">
        <v>1796250</v>
      </c>
      <c r="M34" s="16">
        <f t="shared" ref="M34:V65" si="2">(C34/$B34)*1000</f>
        <v>210284.94623655913</v>
      </c>
      <c r="N34" s="16">
        <f t="shared" si="2"/>
        <v>-195692.35364396655</v>
      </c>
      <c r="O34" s="16">
        <f t="shared" si="2"/>
        <v>2647771.2066905615</v>
      </c>
      <c r="P34" s="16">
        <f t="shared" si="2"/>
        <v>616494.62365591398</v>
      </c>
      <c r="Q34" s="16">
        <f t="shared" si="2"/>
        <v>880025.0896057348</v>
      </c>
      <c r="R34" s="16">
        <f t="shared" si="1"/>
        <v>313359.61768219835</v>
      </c>
      <c r="S34" s="16">
        <f t="shared" si="1"/>
        <v>-240130.82437275987</v>
      </c>
      <c r="T34" s="16">
        <f t="shared" si="1"/>
        <v>3403325.5675029866</v>
      </c>
      <c r="U34" s="16">
        <f t="shared" si="1"/>
        <v>802971.3261648746</v>
      </c>
      <c r="V34" s="16">
        <f t="shared" si="1"/>
        <v>1073028.6738351253</v>
      </c>
    </row>
    <row r="35" spans="1:22">
      <c r="A35" t="s">
        <v>341</v>
      </c>
      <c r="B35" s="17">
        <v>1308</v>
      </c>
      <c r="C35" s="17">
        <v>37580</v>
      </c>
      <c r="D35" s="17">
        <v>-213724</v>
      </c>
      <c r="E35" s="17">
        <v>2265517</v>
      </c>
      <c r="F35" s="17">
        <v>983107</v>
      </c>
      <c r="G35" s="17">
        <v>1171003</v>
      </c>
      <c r="H35" s="17">
        <v>53930</v>
      </c>
      <c r="I35" s="17">
        <v>-259236</v>
      </c>
      <c r="J35" s="17">
        <v>2396527</v>
      </c>
      <c r="K35" s="17">
        <v>918941</v>
      </c>
      <c r="L35" s="17">
        <v>1106837</v>
      </c>
      <c r="M35" s="17">
        <f t="shared" si="2"/>
        <v>28730.886850152907</v>
      </c>
      <c r="N35" s="17">
        <f t="shared" si="2"/>
        <v>-163397.55351681958</v>
      </c>
      <c r="O35" s="17">
        <f t="shared" si="2"/>
        <v>1732046.6360856269</v>
      </c>
      <c r="P35" s="17">
        <f t="shared" si="2"/>
        <v>751610.85626911314</v>
      </c>
      <c r="Q35" s="17">
        <f t="shared" si="2"/>
        <v>895262.2324159022</v>
      </c>
      <c r="R35" s="17">
        <f t="shared" si="1"/>
        <v>41230.886850152907</v>
      </c>
      <c r="S35" s="17">
        <f t="shared" si="1"/>
        <v>-198192.66055045874</v>
      </c>
      <c r="T35" s="17">
        <f t="shared" si="1"/>
        <v>1832207.1865443424</v>
      </c>
      <c r="U35" s="17">
        <f t="shared" si="1"/>
        <v>702554.2813455658</v>
      </c>
      <c r="V35" s="17">
        <f t="shared" si="1"/>
        <v>846205.65749235475</v>
      </c>
    </row>
    <row r="36" spans="1:22">
      <c r="A36" s="14" t="s">
        <v>342</v>
      </c>
      <c r="B36" s="16">
        <v>1211</v>
      </c>
      <c r="C36" s="16">
        <v>135011</v>
      </c>
      <c r="D36" s="16">
        <v>-292256</v>
      </c>
      <c r="E36" s="16">
        <v>2298892</v>
      </c>
      <c r="F36" s="16">
        <v>274394</v>
      </c>
      <c r="G36" s="16">
        <v>450786</v>
      </c>
      <c r="H36" s="16">
        <v>189507</v>
      </c>
      <c r="I36" s="16">
        <v>-346941</v>
      </c>
      <c r="J36" s="16">
        <v>2534973</v>
      </c>
      <c r="K36" s="16">
        <v>721450</v>
      </c>
      <c r="L36" s="16">
        <v>897842</v>
      </c>
      <c r="M36" s="16">
        <f t="shared" si="2"/>
        <v>111487.20066061107</v>
      </c>
      <c r="N36" s="16">
        <f t="shared" si="2"/>
        <v>-241334.43435177539</v>
      </c>
      <c r="O36" s="16">
        <f t="shared" si="2"/>
        <v>1898341.8662262594</v>
      </c>
      <c r="P36" s="16">
        <f t="shared" si="2"/>
        <v>226584.64079273326</v>
      </c>
      <c r="Q36" s="16">
        <f t="shared" si="2"/>
        <v>372242.77456647402</v>
      </c>
      <c r="R36" s="16">
        <f t="shared" si="1"/>
        <v>156488.02642444262</v>
      </c>
      <c r="S36" s="16">
        <f t="shared" si="1"/>
        <v>-286491.32947976881</v>
      </c>
      <c r="T36" s="16">
        <f t="shared" si="1"/>
        <v>2093289.0173410405</v>
      </c>
      <c r="U36" s="16">
        <f t="shared" si="1"/>
        <v>595747.31626754755</v>
      </c>
      <c r="V36" s="16">
        <f t="shared" si="1"/>
        <v>741405.45004128816</v>
      </c>
    </row>
    <row r="37" spans="1:22">
      <c r="A37" t="s">
        <v>343</v>
      </c>
      <c r="B37" s="17">
        <v>1209</v>
      </c>
      <c r="C37" s="17">
        <v>141753</v>
      </c>
      <c r="D37" s="17">
        <v>-103268</v>
      </c>
      <c r="E37" s="17">
        <v>3037989</v>
      </c>
      <c r="F37" s="17">
        <v>1741870</v>
      </c>
      <c r="G37" s="17">
        <v>1986515</v>
      </c>
      <c r="H37" s="17">
        <v>195256</v>
      </c>
      <c r="I37" s="17">
        <v>-109485</v>
      </c>
      <c r="J37" s="17">
        <v>3238323</v>
      </c>
      <c r="K37" s="17">
        <v>1997774</v>
      </c>
      <c r="L37" s="17">
        <v>2311500</v>
      </c>
      <c r="M37" s="17">
        <f t="shared" si="2"/>
        <v>117248.13895781638</v>
      </c>
      <c r="N37" s="17">
        <f t="shared" si="2"/>
        <v>-85416.046319272122</v>
      </c>
      <c r="O37" s="17">
        <f t="shared" si="2"/>
        <v>2512811.4143920597</v>
      </c>
      <c r="P37" s="17">
        <f t="shared" si="2"/>
        <v>1440752.6881720431</v>
      </c>
      <c r="Q37" s="17">
        <f t="shared" si="2"/>
        <v>1643105.8726220017</v>
      </c>
      <c r="R37" s="17">
        <f t="shared" si="1"/>
        <v>161502.06782464846</v>
      </c>
      <c r="S37" s="17">
        <f t="shared" si="1"/>
        <v>-90558.312655086847</v>
      </c>
      <c r="T37" s="17">
        <f t="shared" si="1"/>
        <v>2678513.64764268</v>
      </c>
      <c r="U37" s="17">
        <f t="shared" si="1"/>
        <v>1652418.5277088501</v>
      </c>
      <c r="V37" s="17">
        <f t="shared" si="1"/>
        <v>1911910.669975186</v>
      </c>
    </row>
    <row r="38" spans="1:22">
      <c r="A38" s="14" t="s">
        <v>344</v>
      </c>
      <c r="B38" s="16">
        <v>1163</v>
      </c>
      <c r="C38" s="16">
        <v>80691</v>
      </c>
      <c r="D38" s="16">
        <v>-616991</v>
      </c>
      <c r="E38" s="16">
        <v>2264627</v>
      </c>
      <c r="F38" s="16">
        <v>1207141</v>
      </c>
      <c r="G38" s="16">
        <v>1207141</v>
      </c>
      <c r="H38" s="16">
        <v>130057</v>
      </c>
      <c r="I38" s="16">
        <v>-609676</v>
      </c>
      <c r="J38" s="16">
        <v>2467193</v>
      </c>
      <c r="K38" s="16">
        <v>1193565</v>
      </c>
      <c r="L38" s="16">
        <v>1193565</v>
      </c>
      <c r="M38" s="16">
        <f t="shared" si="2"/>
        <v>69381.771281169393</v>
      </c>
      <c r="N38" s="16">
        <f t="shared" si="2"/>
        <v>-530516.76698194328</v>
      </c>
      <c r="O38" s="16">
        <f t="shared" si="2"/>
        <v>1947228.7188306104</v>
      </c>
      <c r="P38" s="16">
        <f t="shared" si="2"/>
        <v>1037954.4282029235</v>
      </c>
      <c r="Q38" s="16">
        <f t="shared" si="2"/>
        <v>1037954.4282029235</v>
      </c>
      <c r="R38" s="16">
        <f t="shared" si="1"/>
        <v>111828.89079965606</v>
      </c>
      <c r="S38" s="16">
        <f t="shared" si="1"/>
        <v>-524226.9991401548</v>
      </c>
      <c r="T38" s="16">
        <f t="shared" si="1"/>
        <v>2121404.1272570938</v>
      </c>
      <c r="U38" s="16">
        <f t="shared" si="1"/>
        <v>1026281.1693895098</v>
      </c>
      <c r="V38" s="16">
        <f t="shared" si="1"/>
        <v>1026281.1693895098</v>
      </c>
    </row>
    <row r="39" spans="1:22">
      <c r="A39" t="s">
        <v>345</v>
      </c>
      <c r="B39" s="17">
        <v>1077</v>
      </c>
      <c r="C39" s="17">
        <v>124206</v>
      </c>
      <c r="D39" s="17">
        <v>-45767</v>
      </c>
      <c r="E39" s="17">
        <v>1296949</v>
      </c>
      <c r="F39" s="17">
        <v>178887</v>
      </c>
      <c r="G39" s="17">
        <v>178887</v>
      </c>
      <c r="H39" s="17">
        <v>131040</v>
      </c>
      <c r="I39" s="17">
        <v>-50866</v>
      </c>
      <c r="J39" s="17">
        <v>1252523</v>
      </c>
      <c r="K39" s="17">
        <v>255240</v>
      </c>
      <c r="L39" s="17">
        <v>255240</v>
      </c>
      <c r="M39" s="17">
        <f t="shared" si="2"/>
        <v>115325.9052924791</v>
      </c>
      <c r="N39" s="17">
        <f t="shared" si="2"/>
        <v>-42494.893221912716</v>
      </c>
      <c r="O39" s="17">
        <f t="shared" si="2"/>
        <v>1204223.7697307335</v>
      </c>
      <c r="P39" s="17">
        <f t="shared" si="2"/>
        <v>166097.4930362117</v>
      </c>
      <c r="Q39" s="17">
        <f t="shared" si="2"/>
        <v>166097.4930362117</v>
      </c>
      <c r="R39" s="17">
        <f t="shared" si="1"/>
        <v>121671.30919220056</v>
      </c>
      <c r="S39" s="17">
        <f t="shared" si="1"/>
        <v>-47229.340761374187</v>
      </c>
      <c r="T39" s="17">
        <f t="shared" si="1"/>
        <v>1162974.0018570104</v>
      </c>
      <c r="U39" s="17">
        <f t="shared" si="1"/>
        <v>236991.643454039</v>
      </c>
      <c r="V39" s="17">
        <f t="shared" si="1"/>
        <v>236991.643454039</v>
      </c>
    </row>
    <row r="40" spans="1:22">
      <c r="A40" s="14" t="s">
        <v>346</v>
      </c>
      <c r="B40" s="16">
        <v>1021</v>
      </c>
      <c r="C40" s="16">
        <v>13654</v>
      </c>
      <c r="D40" s="16">
        <v>-55868</v>
      </c>
      <c r="E40" s="16">
        <v>1894458</v>
      </c>
      <c r="F40" s="16">
        <v>1336419</v>
      </c>
      <c r="G40" s="16">
        <v>1514239</v>
      </c>
      <c r="H40" s="16">
        <v>138002</v>
      </c>
      <c r="I40" s="16">
        <v>-96227</v>
      </c>
      <c r="J40" s="16">
        <v>2550917</v>
      </c>
      <c r="K40" s="16">
        <v>1840559</v>
      </c>
      <c r="L40" s="16">
        <v>2018379</v>
      </c>
      <c r="M40" s="16">
        <f t="shared" si="2"/>
        <v>13373.163565132223</v>
      </c>
      <c r="N40" s="16">
        <f t="shared" si="2"/>
        <v>-54718.903036238982</v>
      </c>
      <c r="O40" s="16">
        <f t="shared" si="2"/>
        <v>1855492.654260529</v>
      </c>
      <c r="P40" s="16">
        <f t="shared" si="2"/>
        <v>1308931.4397649365</v>
      </c>
      <c r="Q40" s="16">
        <f t="shared" si="2"/>
        <v>1483094.02546523</v>
      </c>
      <c r="R40" s="16">
        <f t="shared" si="1"/>
        <v>135163.5651322233</v>
      </c>
      <c r="S40" s="16">
        <f t="shared" si="1"/>
        <v>-94247.796278158668</v>
      </c>
      <c r="T40" s="16">
        <f t="shared" si="1"/>
        <v>2498449.5592556316</v>
      </c>
      <c r="U40" s="16">
        <f t="shared" si="1"/>
        <v>1802702.252693438</v>
      </c>
      <c r="V40" s="16">
        <f t="shared" si="1"/>
        <v>1976864.8383937315</v>
      </c>
    </row>
    <row r="41" spans="1:22">
      <c r="A41" t="s">
        <v>347</v>
      </c>
      <c r="B41" s="17">
        <v>955</v>
      </c>
      <c r="C41" s="17">
        <v>24671</v>
      </c>
      <c r="D41" s="17">
        <v>-196250</v>
      </c>
      <c r="E41" s="17">
        <v>1792729</v>
      </c>
      <c r="F41" s="17">
        <v>1233377</v>
      </c>
      <c r="G41" s="17">
        <v>1356668</v>
      </c>
      <c r="H41" s="17">
        <v>90411</v>
      </c>
      <c r="I41" s="17">
        <v>-237857</v>
      </c>
      <c r="J41" s="17">
        <v>2460135</v>
      </c>
      <c r="K41" s="17">
        <v>1873379</v>
      </c>
      <c r="L41" s="17">
        <v>1996670</v>
      </c>
      <c r="M41" s="17">
        <f t="shared" si="2"/>
        <v>25833.507853403142</v>
      </c>
      <c r="N41" s="17">
        <f t="shared" si="2"/>
        <v>-205497.3821989529</v>
      </c>
      <c r="O41" s="17">
        <f t="shared" si="2"/>
        <v>1877203.1413612566</v>
      </c>
      <c r="P41" s="17">
        <f t="shared" si="2"/>
        <v>1291494.2408376962</v>
      </c>
      <c r="Q41" s="17">
        <f t="shared" si="2"/>
        <v>1420594.7643979057</v>
      </c>
      <c r="R41" s="17">
        <f t="shared" si="1"/>
        <v>94671.204188481686</v>
      </c>
      <c r="S41" s="17">
        <f t="shared" si="1"/>
        <v>-249064.92146596857</v>
      </c>
      <c r="T41" s="17">
        <f t="shared" si="1"/>
        <v>2576057.5916230367</v>
      </c>
      <c r="U41" s="17">
        <f t="shared" si="1"/>
        <v>1961653.4031413612</v>
      </c>
      <c r="V41" s="17">
        <f t="shared" si="1"/>
        <v>2090753.9267015709</v>
      </c>
    </row>
    <row r="42" spans="1:22">
      <c r="A42" s="14" t="s">
        <v>348</v>
      </c>
      <c r="B42" s="16">
        <v>938</v>
      </c>
      <c r="C42" s="16">
        <v>97572</v>
      </c>
      <c r="D42" s="16">
        <v>-64911</v>
      </c>
      <c r="E42" s="16">
        <v>2160377</v>
      </c>
      <c r="F42" s="16">
        <v>907314</v>
      </c>
      <c r="G42" s="16">
        <v>1188662</v>
      </c>
      <c r="H42" s="16">
        <v>121033</v>
      </c>
      <c r="I42" s="16">
        <v>-114548</v>
      </c>
      <c r="J42" s="16">
        <v>2284847</v>
      </c>
      <c r="K42" s="16">
        <v>1167315</v>
      </c>
      <c r="L42" s="16">
        <v>1448663</v>
      </c>
      <c r="M42" s="16">
        <f t="shared" si="2"/>
        <v>104021.32196162047</v>
      </c>
      <c r="N42" s="16">
        <f t="shared" si="2"/>
        <v>-69201.492537313432</v>
      </c>
      <c r="O42" s="16">
        <f t="shared" si="2"/>
        <v>2303173.7739872071</v>
      </c>
      <c r="P42" s="16">
        <f t="shared" si="2"/>
        <v>967285.71428571432</v>
      </c>
      <c r="Q42" s="16">
        <f t="shared" si="2"/>
        <v>1267230.2771855011</v>
      </c>
      <c r="R42" s="16">
        <f t="shared" si="1"/>
        <v>129033.04904051172</v>
      </c>
      <c r="S42" s="16">
        <f t="shared" si="1"/>
        <v>-122119.40298507463</v>
      </c>
      <c r="T42" s="16">
        <f t="shared" si="1"/>
        <v>2435871.0021321964</v>
      </c>
      <c r="U42" s="16">
        <f t="shared" si="1"/>
        <v>1244472.2814498935</v>
      </c>
      <c r="V42" s="16">
        <f t="shared" si="1"/>
        <v>1544416.84434968</v>
      </c>
    </row>
    <row r="43" spans="1:22">
      <c r="A43" t="s">
        <v>349</v>
      </c>
      <c r="B43" s="17">
        <v>876</v>
      </c>
      <c r="C43" s="17">
        <v>108514</v>
      </c>
      <c r="D43" s="17">
        <v>-70123</v>
      </c>
      <c r="E43" s="17">
        <v>2271398</v>
      </c>
      <c r="F43" s="17">
        <v>1397844</v>
      </c>
      <c r="G43" s="17">
        <v>1480822</v>
      </c>
      <c r="H43" s="17">
        <v>175481</v>
      </c>
      <c r="I43" s="17">
        <v>-204079</v>
      </c>
      <c r="J43" s="17">
        <v>2638567</v>
      </c>
      <c r="K43" s="17">
        <v>1555804</v>
      </c>
      <c r="L43" s="17">
        <v>1705499</v>
      </c>
      <c r="M43" s="17">
        <f t="shared" si="2"/>
        <v>123874.42922374429</v>
      </c>
      <c r="N43" s="17">
        <f t="shared" si="2"/>
        <v>-80049.086757990866</v>
      </c>
      <c r="O43" s="17">
        <f t="shared" si="2"/>
        <v>2592920.0913242009</v>
      </c>
      <c r="P43" s="17">
        <f t="shared" si="2"/>
        <v>1595712.3287671234</v>
      </c>
      <c r="Q43" s="17">
        <f t="shared" si="2"/>
        <v>1690436.0730593607</v>
      </c>
      <c r="R43" s="17">
        <f t="shared" si="1"/>
        <v>200320.77625570775</v>
      </c>
      <c r="S43" s="17">
        <f t="shared" si="1"/>
        <v>-232966.89497716894</v>
      </c>
      <c r="T43" s="17">
        <f t="shared" si="1"/>
        <v>3012062.7853881279</v>
      </c>
      <c r="U43" s="17">
        <f t="shared" si="1"/>
        <v>1776031.9634703195</v>
      </c>
      <c r="V43" s="17">
        <f t="shared" si="1"/>
        <v>1946916.6666666667</v>
      </c>
    </row>
    <row r="44" spans="1:22">
      <c r="A44" s="14" t="s">
        <v>350</v>
      </c>
      <c r="B44" s="16">
        <v>862</v>
      </c>
      <c r="C44" s="16">
        <v>30354</v>
      </c>
      <c r="D44" s="16">
        <v>-111989</v>
      </c>
      <c r="E44" s="16">
        <v>823115</v>
      </c>
      <c r="F44" s="16">
        <v>414618</v>
      </c>
      <c r="G44" s="16">
        <v>414618</v>
      </c>
      <c r="H44" s="16">
        <v>40981</v>
      </c>
      <c r="I44" s="16">
        <v>-93920</v>
      </c>
      <c r="J44" s="16">
        <v>945178</v>
      </c>
      <c r="K44" s="16">
        <v>591649</v>
      </c>
      <c r="L44" s="16">
        <v>591649</v>
      </c>
      <c r="M44" s="16">
        <f t="shared" si="2"/>
        <v>35213.457076566119</v>
      </c>
      <c r="N44" s="16">
        <f t="shared" si="2"/>
        <v>-129917.63341067286</v>
      </c>
      <c r="O44" s="16">
        <f t="shared" si="2"/>
        <v>954889.79118329461</v>
      </c>
      <c r="P44" s="16">
        <f t="shared" si="2"/>
        <v>480995.35962877033</v>
      </c>
      <c r="Q44" s="16">
        <f t="shared" si="2"/>
        <v>480995.35962877033</v>
      </c>
      <c r="R44" s="16">
        <f t="shared" si="1"/>
        <v>47541.763341067286</v>
      </c>
      <c r="S44" s="16">
        <f t="shared" si="1"/>
        <v>-108955.91647331788</v>
      </c>
      <c r="T44" s="16">
        <f t="shared" si="1"/>
        <v>1096494.1995359629</v>
      </c>
      <c r="U44" s="16">
        <f t="shared" si="1"/>
        <v>686367.74941995356</v>
      </c>
      <c r="V44" s="16">
        <f t="shared" si="1"/>
        <v>686367.74941995356</v>
      </c>
    </row>
    <row r="45" spans="1:22">
      <c r="A45" t="s">
        <v>351</v>
      </c>
      <c r="B45" s="17">
        <v>818</v>
      </c>
      <c r="C45" s="17">
        <v>59824</v>
      </c>
      <c r="D45" s="17">
        <v>-102973</v>
      </c>
      <c r="E45" s="17">
        <v>1354262</v>
      </c>
      <c r="F45" s="17">
        <v>630949</v>
      </c>
      <c r="G45" s="17">
        <v>630949</v>
      </c>
      <c r="H45" s="17">
        <v>114175</v>
      </c>
      <c r="I45" s="17">
        <v>-89286</v>
      </c>
      <c r="J45" s="17">
        <v>1559331</v>
      </c>
      <c r="K45" s="17">
        <v>818037</v>
      </c>
      <c r="L45" s="17">
        <v>828937</v>
      </c>
      <c r="M45" s="17">
        <f t="shared" si="2"/>
        <v>73134.47432762837</v>
      </c>
      <c r="N45" s="17">
        <f t="shared" si="2"/>
        <v>-125883.86308068459</v>
      </c>
      <c r="O45" s="17">
        <f t="shared" si="2"/>
        <v>1655577.0171149145</v>
      </c>
      <c r="P45" s="17">
        <f t="shared" si="2"/>
        <v>771331.29584352078</v>
      </c>
      <c r="Q45" s="17">
        <f t="shared" si="2"/>
        <v>771331.29584352078</v>
      </c>
      <c r="R45" s="17">
        <f t="shared" si="1"/>
        <v>139578.23960880196</v>
      </c>
      <c r="S45" s="17">
        <f t="shared" si="1"/>
        <v>-109151.58924205379</v>
      </c>
      <c r="T45" s="17">
        <f t="shared" si="1"/>
        <v>1906272.6161369195</v>
      </c>
      <c r="U45" s="17">
        <f t="shared" si="1"/>
        <v>1000045.2322738387</v>
      </c>
      <c r="V45" s="17">
        <f t="shared" si="1"/>
        <v>1013370.4156479217</v>
      </c>
    </row>
    <row r="46" spans="1:22">
      <c r="A46" s="14" t="s">
        <v>352</v>
      </c>
      <c r="B46" s="16">
        <v>719</v>
      </c>
      <c r="C46" s="16">
        <v>151847</v>
      </c>
      <c r="D46" s="16">
        <v>-109684</v>
      </c>
      <c r="E46" s="16">
        <v>1446241</v>
      </c>
      <c r="F46" s="16">
        <v>430166</v>
      </c>
      <c r="G46" s="16">
        <v>511200</v>
      </c>
      <c r="H46" s="16">
        <v>152065</v>
      </c>
      <c r="I46" s="16">
        <v>-68912</v>
      </c>
      <c r="J46" s="16">
        <v>1478609</v>
      </c>
      <c r="K46" s="16">
        <v>565540</v>
      </c>
      <c r="L46" s="16">
        <v>646574</v>
      </c>
      <c r="M46" s="16">
        <f t="shared" si="2"/>
        <v>211191.93324061198</v>
      </c>
      <c r="N46" s="16">
        <f t="shared" si="2"/>
        <v>-152550.76495132127</v>
      </c>
      <c r="O46" s="16">
        <f t="shared" si="2"/>
        <v>2011461.7524339361</v>
      </c>
      <c r="P46" s="16">
        <f t="shared" si="2"/>
        <v>598283.72739916551</v>
      </c>
      <c r="Q46" s="16">
        <f t="shared" si="2"/>
        <v>710987.48261474271</v>
      </c>
      <c r="R46" s="16">
        <f t="shared" si="1"/>
        <v>211495.1321279555</v>
      </c>
      <c r="S46" s="16">
        <f t="shared" si="1"/>
        <v>-95844.228094575796</v>
      </c>
      <c r="T46" s="16">
        <f t="shared" si="1"/>
        <v>2056479.8331015299</v>
      </c>
      <c r="U46" s="16">
        <f t="shared" si="1"/>
        <v>786564.67315716273</v>
      </c>
      <c r="V46" s="16">
        <f t="shared" si="1"/>
        <v>899268.42837273993</v>
      </c>
    </row>
    <row r="47" spans="1:22">
      <c r="A47" t="s">
        <v>353</v>
      </c>
      <c r="B47" s="17">
        <v>687</v>
      </c>
      <c r="C47" s="17">
        <v>49646</v>
      </c>
      <c r="D47" s="17">
        <v>-76187</v>
      </c>
      <c r="E47" s="17">
        <v>929566</v>
      </c>
      <c r="F47" s="17">
        <v>182708</v>
      </c>
      <c r="G47" s="17">
        <v>182708</v>
      </c>
      <c r="H47" s="17">
        <v>46661</v>
      </c>
      <c r="I47" s="17">
        <v>-148490</v>
      </c>
      <c r="J47" s="17">
        <v>951020</v>
      </c>
      <c r="K47" s="17">
        <v>238615</v>
      </c>
      <c r="L47" s="17">
        <v>238615</v>
      </c>
      <c r="M47" s="17">
        <f t="shared" si="2"/>
        <v>72264.91994177585</v>
      </c>
      <c r="N47" s="17">
        <f t="shared" si="2"/>
        <v>-110898.10771470159</v>
      </c>
      <c r="O47" s="17">
        <f t="shared" si="2"/>
        <v>1353080.058224163</v>
      </c>
      <c r="P47" s="17">
        <f t="shared" si="2"/>
        <v>265950.50946142653</v>
      </c>
      <c r="Q47" s="17">
        <f t="shared" si="2"/>
        <v>265950.50946142653</v>
      </c>
      <c r="R47" s="17">
        <f t="shared" si="1"/>
        <v>67919.941775836982</v>
      </c>
      <c r="S47" s="17">
        <f t="shared" si="1"/>
        <v>-216142.64919941773</v>
      </c>
      <c r="T47" s="17">
        <f t="shared" si="1"/>
        <v>1384308.5880640466</v>
      </c>
      <c r="U47" s="17">
        <f t="shared" si="1"/>
        <v>347328.96652110625</v>
      </c>
      <c r="V47" s="17">
        <f t="shared" si="1"/>
        <v>347328.96652110625</v>
      </c>
    </row>
    <row r="48" spans="1:22">
      <c r="A48" s="14" t="s">
        <v>354</v>
      </c>
      <c r="B48" s="16">
        <v>680</v>
      </c>
      <c r="C48" s="16">
        <v>67534</v>
      </c>
      <c r="D48" s="16">
        <v>-46261</v>
      </c>
      <c r="E48" s="16">
        <v>1182405</v>
      </c>
      <c r="F48" s="16">
        <v>427468</v>
      </c>
      <c r="G48" s="16">
        <v>780147</v>
      </c>
      <c r="H48" s="16">
        <v>212496</v>
      </c>
      <c r="I48" s="16">
        <v>-113352</v>
      </c>
      <c r="J48" s="16">
        <v>1616553</v>
      </c>
      <c r="K48" s="16">
        <v>735541</v>
      </c>
      <c r="L48" s="16">
        <v>1088220</v>
      </c>
      <c r="M48" s="16">
        <f t="shared" si="2"/>
        <v>99314.705882352937</v>
      </c>
      <c r="N48" s="16">
        <f t="shared" si="2"/>
        <v>-68030.882352941175</v>
      </c>
      <c r="O48" s="16">
        <f t="shared" si="2"/>
        <v>1738830.8823529412</v>
      </c>
      <c r="P48" s="16">
        <f t="shared" si="2"/>
        <v>628629.4117647059</v>
      </c>
      <c r="Q48" s="16">
        <f t="shared" si="2"/>
        <v>1147275</v>
      </c>
      <c r="R48" s="16">
        <f t="shared" si="1"/>
        <v>312494.11764705885</v>
      </c>
      <c r="S48" s="16">
        <f t="shared" si="1"/>
        <v>-166694.11764705883</v>
      </c>
      <c r="T48" s="16">
        <f t="shared" si="1"/>
        <v>2377283.8235294116</v>
      </c>
      <c r="U48" s="16">
        <f t="shared" si="1"/>
        <v>1081677.9411764706</v>
      </c>
      <c r="V48" s="16">
        <f t="shared" si="1"/>
        <v>1600323.5294117646</v>
      </c>
    </row>
    <row r="49" spans="1:22">
      <c r="A49" t="s">
        <v>355</v>
      </c>
      <c r="B49" s="17">
        <v>659</v>
      </c>
      <c r="C49" s="17">
        <v>-54325</v>
      </c>
      <c r="D49" s="17">
        <v>-103426</v>
      </c>
      <c r="E49" s="17">
        <v>1306441</v>
      </c>
      <c r="F49" s="17">
        <v>782846</v>
      </c>
      <c r="G49" s="17">
        <v>869832</v>
      </c>
      <c r="H49" s="17">
        <v>-33842</v>
      </c>
      <c r="I49" s="17">
        <v>-89514</v>
      </c>
      <c r="J49" s="17">
        <v>1618517</v>
      </c>
      <c r="K49" s="17">
        <v>573404</v>
      </c>
      <c r="L49" s="17">
        <v>660390</v>
      </c>
      <c r="M49" s="17">
        <f t="shared" si="2"/>
        <v>-82435.508345978757</v>
      </c>
      <c r="N49" s="17">
        <f t="shared" si="2"/>
        <v>-156943.85432473445</v>
      </c>
      <c r="O49" s="17">
        <f t="shared" si="2"/>
        <v>1982459.7875569044</v>
      </c>
      <c r="P49" s="17">
        <f t="shared" si="2"/>
        <v>1187930.1972685887</v>
      </c>
      <c r="Q49" s="17">
        <f t="shared" si="2"/>
        <v>1319927.1623672231</v>
      </c>
      <c r="R49" s="17">
        <f t="shared" si="1"/>
        <v>-51353.566009104703</v>
      </c>
      <c r="S49" s="17">
        <f t="shared" si="1"/>
        <v>-135833.0804248862</v>
      </c>
      <c r="T49" s="17">
        <f t="shared" si="1"/>
        <v>2456019.7268588771</v>
      </c>
      <c r="U49" s="17">
        <f t="shared" si="1"/>
        <v>870112.29135053116</v>
      </c>
      <c r="V49" s="17">
        <f t="shared" si="1"/>
        <v>1002109.2564491654</v>
      </c>
    </row>
    <row r="50" spans="1:22">
      <c r="A50" s="14" t="s">
        <v>356</v>
      </c>
      <c r="B50" s="16">
        <v>639</v>
      </c>
      <c r="C50" s="16">
        <v>-174044</v>
      </c>
      <c r="D50" s="16">
        <v>99489</v>
      </c>
      <c r="E50" s="16">
        <v>1350939</v>
      </c>
      <c r="F50" s="16">
        <v>550436</v>
      </c>
      <c r="G50" s="16">
        <v>660651</v>
      </c>
      <c r="H50" s="16">
        <v>128944</v>
      </c>
      <c r="I50" s="16">
        <v>-28935</v>
      </c>
      <c r="J50" s="16">
        <v>1495577</v>
      </c>
      <c r="K50" s="16">
        <v>541027</v>
      </c>
      <c r="L50" s="16">
        <v>651242</v>
      </c>
      <c r="M50" s="16">
        <f t="shared" si="2"/>
        <v>-272369.32707355241</v>
      </c>
      <c r="N50" s="16">
        <f t="shared" si="2"/>
        <v>155694.83568075116</v>
      </c>
      <c r="O50" s="16">
        <f t="shared" si="2"/>
        <v>2114145.5399061032</v>
      </c>
      <c r="P50" s="16">
        <f t="shared" si="2"/>
        <v>861402.19092331768</v>
      </c>
      <c r="Q50" s="16">
        <f t="shared" si="2"/>
        <v>1033882.6291079813</v>
      </c>
      <c r="R50" s="16">
        <f t="shared" si="1"/>
        <v>201790.29733959312</v>
      </c>
      <c r="S50" s="16">
        <f t="shared" si="1"/>
        <v>-45281.690140845072</v>
      </c>
      <c r="T50" s="16">
        <f t="shared" si="1"/>
        <v>2340496.0876369327</v>
      </c>
      <c r="U50" s="16">
        <f t="shared" si="1"/>
        <v>846677.62128325517</v>
      </c>
      <c r="V50" s="16">
        <f t="shared" si="1"/>
        <v>1019158.0594679186</v>
      </c>
    </row>
    <row r="51" spans="1:22">
      <c r="A51" t="s">
        <v>357</v>
      </c>
      <c r="B51" s="17">
        <v>627</v>
      </c>
      <c r="C51" s="17">
        <v>17671</v>
      </c>
      <c r="D51" s="17">
        <v>-105158</v>
      </c>
      <c r="E51" s="17">
        <v>781339</v>
      </c>
      <c r="F51" s="17">
        <v>249785</v>
      </c>
      <c r="G51" s="17">
        <v>258348</v>
      </c>
      <c r="H51" s="17">
        <v>25658</v>
      </c>
      <c r="I51" s="17">
        <v>-113319</v>
      </c>
      <c r="J51" s="17">
        <v>758094</v>
      </c>
      <c r="K51" s="17">
        <v>226529</v>
      </c>
      <c r="L51" s="17">
        <v>235092</v>
      </c>
      <c r="M51" s="17">
        <f t="shared" si="2"/>
        <v>28183.413078149923</v>
      </c>
      <c r="N51" s="17">
        <f t="shared" si="2"/>
        <v>-167716.10845295055</v>
      </c>
      <c r="O51" s="17">
        <f t="shared" si="2"/>
        <v>1246154.7049441785</v>
      </c>
      <c r="P51" s="17">
        <f t="shared" si="2"/>
        <v>398381.18022328545</v>
      </c>
      <c r="Q51" s="17">
        <f t="shared" si="2"/>
        <v>412038.2775119617</v>
      </c>
      <c r="R51" s="17">
        <f t="shared" si="1"/>
        <v>40921.850079744814</v>
      </c>
      <c r="S51" s="17">
        <f t="shared" si="1"/>
        <v>-180732.05741626793</v>
      </c>
      <c r="T51" s="17">
        <f t="shared" si="1"/>
        <v>1209081.3397129187</v>
      </c>
      <c r="U51" s="17">
        <f t="shared" si="1"/>
        <v>361290.27113237639</v>
      </c>
      <c r="V51" s="17">
        <f t="shared" si="1"/>
        <v>374947.36842105264</v>
      </c>
    </row>
    <row r="52" spans="1:22">
      <c r="A52" s="14" t="s">
        <v>358</v>
      </c>
      <c r="B52" s="16">
        <v>625</v>
      </c>
      <c r="C52" s="16">
        <v>948056</v>
      </c>
      <c r="D52" s="16">
        <v>37015</v>
      </c>
      <c r="E52" s="16">
        <v>3290548</v>
      </c>
      <c r="F52" s="16">
        <v>183658</v>
      </c>
      <c r="G52" s="16">
        <v>183658</v>
      </c>
      <c r="H52" s="16">
        <v>949549</v>
      </c>
      <c r="I52" s="16">
        <v>34801</v>
      </c>
      <c r="J52" s="16">
        <v>3310177</v>
      </c>
      <c r="K52" s="16">
        <v>182741</v>
      </c>
      <c r="L52" s="16">
        <v>182741</v>
      </c>
      <c r="M52" s="16">
        <f t="shared" si="2"/>
        <v>1516889.5999999999</v>
      </c>
      <c r="N52" s="16">
        <f t="shared" si="2"/>
        <v>59224</v>
      </c>
      <c r="O52" s="16">
        <f t="shared" si="2"/>
        <v>5264876.8</v>
      </c>
      <c r="P52" s="16">
        <f t="shared" si="2"/>
        <v>293852.79999999999</v>
      </c>
      <c r="Q52" s="16">
        <f t="shared" si="2"/>
        <v>293852.79999999999</v>
      </c>
      <c r="R52" s="16">
        <f t="shared" si="1"/>
        <v>1519278.4</v>
      </c>
      <c r="S52" s="16">
        <f t="shared" si="1"/>
        <v>55681.600000000006</v>
      </c>
      <c r="T52" s="16">
        <f t="shared" si="1"/>
        <v>5296283.2</v>
      </c>
      <c r="U52" s="16">
        <f t="shared" si="1"/>
        <v>292385.60000000003</v>
      </c>
      <c r="V52" s="16">
        <f t="shared" si="1"/>
        <v>292385.60000000003</v>
      </c>
    </row>
    <row r="53" spans="1:22">
      <c r="A53" t="s">
        <v>359</v>
      </c>
      <c r="B53" s="17">
        <v>623</v>
      </c>
      <c r="C53" s="17">
        <v>81734</v>
      </c>
      <c r="D53" s="17">
        <v>-71418</v>
      </c>
      <c r="E53" s="17">
        <v>951786</v>
      </c>
      <c r="F53" s="17">
        <v>233213</v>
      </c>
      <c r="G53" s="17">
        <v>233213</v>
      </c>
      <c r="H53" s="17">
        <v>80352</v>
      </c>
      <c r="I53" s="17">
        <v>-73565</v>
      </c>
      <c r="J53" s="17">
        <v>973545</v>
      </c>
      <c r="K53" s="17">
        <v>233213</v>
      </c>
      <c r="L53" s="17">
        <v>233213</v>
      </c>
      <c r="M53" s="17">
        <f t="shared" si="2"/>
        <v>131194.22150882825</v>
      </c>
      <c r="N53" s="17">
        <f t="shared" si="2"/>
        <v>-114635.63402889245</v>
      </c>
      <c r="O53" s="17">
        <f t="shared" si="2"/>
        <v>1527746.3884430176</v>
      </c>
      <c r="P53" s="17">
        <f t="shared" si="2"/>
        <v>374338.68378812203</v>
      </c>
      <c r="Q53" s="17">
        <f t="shared" si="2"/>
        <v>374338.68378812203</v>
      </c>
      <c r="R53" s="17">
        <f t="shared" si="1"/>
        <v>128975.92295345104</v>
      </c>
      <c r="S53" s="17">
        <f t="shared" si="1"/>
        <v>-118081.86195826645</v>
      </c>
      <c r="T53" s="17">
        <f t="shared" si="1"/>
        <v>1562672.5521669341</v>
      </c>
      <c r="U53" s="17">
        <f t="shared" si="1"/>
        <v>374338.68378812203</v>
      </c>
      <c r="V53" s="17">
        <f t="shared" si="1"/>
        <v>374338.68378812203</v>
      </c>
    </row>
    <row r="54" spans="1:22">
      <c r="A54" s="14" t="s">
        <v>360</v>
      </c>
      <c r="B54" s="16">
        <v>609</v>
      </c>
      <c r="C54" s="16">
        <v>-10688</v>
      </c>
      <c r="D54" s="16">
        <v>-96267</v>
      </c>
      <c r="E54" s="16">
        <v>1056895</v>
      </c>
      <c r="F54" s="16">
        <v>303804</v>
      </c>
      <c r="G54" s="16">
        <v>303804</v>
      </c>
      <c r="H54" s="16">
        <v>-4134</v>
      </c>
      <c r="I54" s="16">
        <v>-89573</v>
      </c>
      <c r="J54" s="16">
        <v>1056821</v>
      </c>
      <c r="K54" s="16">
        <v>330200</v>
      </c>
      <c r="L54" s="16">
        <v>330200</v>
      </c>
      <c r="M54" s="16">
        <f t="shared" si="2"/>
        <v>-17550.082101806238</v>
      </c>
      <c r="N54" s="16">
        <f t="shared" si="2"/>
        <v>-158073.89162561577</v>
      </c>
      <c r="O54" s="16">
        <f t="shared" si="2"/>
        <v>1735459.7701149425</v>
      </c>
      <c r="P54" s="16">
        <f t="shared" si="2"/>
        <v>498857.14285714284</v>
      </c>
      <c r="Q54" s="16">
        <f t="shared" si="2"/>
        <v>498857.14285714284</v>
      </c>
      <c r="R54" s="16">
        <f t="shared" si="1"/>
        <v>-6788.1773399014774</v>
      </c>
      <c r="S54" s="16">
        <f t="shared" si="1"/>
        <v>-147082.10180623975</v>
      </c>
      <c r="T54" s="16">
        <f t="shared" si="1"/>
        <v>1735338.2594417077</v>
      </c>
      <c r="U54" s="16">
        <f t="shared" si="1"/>
        <v>542200.32840722497</v>
      </c>
      <c r="V54" s="16">
        <f t="shared" si="1"/>
        <v>542200.32840722497</v>
      </c>
    </row>
    <row r="55" spans="1:22">
      <c r="A55" t="s">
        <v>361</v>
      </c>
      <c r="B55" s="17">
        <v>507</v>
      </c>
      <c r="C55" s="17">
        <v>12008</v>
      </c>
      <c r="D55" s="17">
        <v>-100399</v>
      </c>
      <c r="E55" s="17">
        <v>761038</v>
      </c>
      <c r="F55" s="17">
        <v>204934</v>
      </c>
      <c r="G55" s="17">
        <v>287554</v>
      </c>
      <c r="H55" s="17">
        <v>37565</v>
      </c>
      <c r="I55" s="17">
        <v>-184434</v>
      </c>
      <c r="J55" s="17">
        <v>931232</v>
      </c>
      <c r="K55" s="17">
        <v>217067</v>
      </c>
      <c r="L55" s="17">
        <v>299687</v>
      </c>
      <c r="M55" s="17">
        <f t="shared" si="2"/>
        <v>23684.418145956606</v>
      </c>
      <c r="N55" s="17">
        <f t="shared" si="2"/>
        <v>-198025.64102564103</v>
      </c>
      <c r="O55" s="17">
        <f t="shared" si="2"/>
        <v>1501061.1439842209</v>
      </c>
      <c r="P55" s="17">
        <f t="shared" si="2"/>
        <v>404209.07297830377</v>
      </c>
      <c r="Q55" s="17">
        <f t="shared" si="2"/>
        <v>567167.65285996057</v>
      </c>
      <c r="R55" s="17">
        <f t="shared" si="1"/>
        <v>74092.702169625234</v>
      </c>
      <c r="S55" s="17">
        <f t="shared" si="1"/>
        <v>-363775.14792899409</v>
      </c>
      <c r="T55" s="17">
        <f t="shared" si="1"/>
        <v>1836749.5069033529</v>
      </c>
      <c r="U55" s="17">
        <f t="shared" si="1"/>
        <v>428140.03944773175</v>
      </c>
      <c r="V55" s="17">
        <f t="shared" si="1"/>
        <v>591098.6193293886</v>
      </c>
    </row>
    <row r="56" spans="1:22">
      <c r="A56" s="14" t="s">
        <v>362</v>
      </c>
      <c r="B56" s="16">
        <v>501</v>
      </c>
      <c r="C56" s="16">
        <v>4032</v>
      </c>
      <c r="D56" s="16">
        <v>-71515</v>
      </c>
      <c r="E56" s="16">
        <v>777619</v>
      </c>
      <c r="F56" s="16">
        <v>712806</v>
      </c>
      <c r="G56" s="16">
        <v>723643</v>
      </c>
      <c r="H56" s="16">
        <v>105389</v>
      </c>
      <c r="I56" s="16">
        <v>-66104</v>
      </c>
      <c r="J56" s="16">
        <v>1046915</v>
      </c>
      <c r="K56" s="16">
        <v>432767</v>
      </c>
      <c r="L56" s="16">
        <v>446918</v>
      </c>
      <c r="M56" s="16">
        <f t="shared" si="2"/>
        <v>8047.9041916167662</v>
      </c>
      <c r="N56" s="16">
        <f t="shared" si="2"/>
        <v>-142744.51097804389</v>
      </c>
      <c r="O56" s="16">
        <f t="shared" si="2"/>
        <v>1552133.7325349303</v>
      </c>
      <c r="P56" s="16">
        <f t="shared" si="2"/>
        <v>1422766.4670658682</v>
      </c>
      <c r="Q56" s="16">
        <f t="shared" si="2"/>
        <v>1444397.2055888223</v>
      </c>
      <c r="R56" s="16">
        <f t="shared" si="1"/>
        <v>210357.28542914172</v>
      </c>
      <c r="S56" s="16">
        <f t="shared" si="1"/>
        <v>-131944.1117764471</v>
      </c>
      <c r="T56" s="16">
        <f t="shared" si="1"/>
        <v>2089650.6986027944</v>
      </c>
      <c r="U56" s="16">
        <f t="shared" si="1"/>
        <v>863806.38722554885</v>
      </c>
      <c r="V56" s="16">
        <f t="shared" si="1"/>
        <v>892051.89620758488</v>
      </c>
    </row>
    <row r="57" spans="1:22">
      <c r="A57" t="s">
        <v>363</v>
      </c>
      <c r="B57" s="17">
        <v>497</v>
      </c>
      <c r="C57" s="17">
        <v>173771</v>
      </c>
      <c r="D57" s="17">
        <v>-48033</v>
      </c>
      <c r="E57" s="17">
        <v>2502114</v>
      </c>
      <c r="F57" s="17">
        <v>792061</v>
      </c>
      <c r="G57" s="17">
        <v>792061</v>
      </c>
      <c r="H57" s="17">
        <v>247543</v>
      </c>
      <c r="I57" s="17">
        <v>-109799</v>
      </c>
      <c r="J57" s="17">
        <v>2343199</v>
      </c>
      <c r="K57" s="17">
        <v>986150</v>
      </c>
      <c r="L57" s="17">
        <v>986150</v>
      </c>
      <c r="M57" s="17">
        <f t="shared" si="2"/>
        <v>349639.83903420524</v>
      </c>
      <c r="N57" s="17">
        <f t="shared" si="2"/>
        <v>-96645.87525150906</v>
      </c>
      <c r="O57" s="17">
        <f t="shared" si="2"/>
        <v>5034434.6076458748</v>
      </c>
      <c r="P57" s="17">
        <f t="shared" si="2"/>
        <v>1593684.1046277666</v>
      </c>
      <c r="Q57" s="17">
        <f t="shared" si="2"/>
        <v>1593684.1046277666</v>
      </c>
      <c r="R57" s="17">
        <f t="shared" si="1"/>
        <v>498074.44668008049</v>
      </c>
      <c r="S57" s="17">
        <f t="shared" si="1"/>
        <v>-220923.54124748491</v>
      </c>
      <c r="T57" s="17">
        <f t="shared" si="1"/>
        <v>4714686.1167002013</v>
      </c>
      <c r="U57" s="17">
        <f t="shared" si="1"/>
        <v>1984205.23138833</v>
      </c>
      <c r="V57" s="17">
        <f t="shared" si="1"/>
        <v>1984205.23138833</v>
      </c>
    </row>
    <row r="58" spans="1:22">
      <c r="A58" s="14" t="s">
        <v>364</v>
      </c>
      <c r="B58" s="16">
        <v>483</v>
      </c>
      <c r="C58" s="16">
        <v>69278</v>
      </c>
      <c r="D58" s="16">
        <v>-33239</v>
      </c>
      <c r="E58" s="16">
        <v>818496</v>
      </c>
      <c r="F58" s="16">
        <v>41730</v>
      </c>
      <c r="G58" s="16">
        <v>41730</v>
      </c>
      <c r="H58" s="16">
        <v>69820</v>
      </c>
      <c r="I58" s="16">
        <v>-58232</v>
      </c>
      <c r="J58" s="16">
        <v>835329</v>
      </c>
      <c r="K58" s="16">
        <v>48856</v>
      </c>
      <c r="L58" s="16">
        <v>48856</v>
      </c>
      <c r="M58" s="16">
        <f t="shared" si="2"/>
        <v>143432.71221532091</v>
      </c>
      <c r="N58" s="16">
        <f t="shared" si="2"/>
        <v>-68817.805383022773</v>
      </c>
      <c r="O58" s="16">
        <f t="shared" si="2"/>
        <v>1694608.6956521741</v>
      </c>
      <c r="P58" s="16">
        <f t="shared" si="2"/>
        <v>86397.515527950309</v>
      </c>
      <c r="Q58" s="16">
        <f t="shared" si="2"/>
        <v>86397.515527950309</v>
      </c>
      <c r="R58" s="16">
        <f t="shared" si="1"/>
        <v>144554.86542443064</v>
      </c>
      <c r="S58" s="16">
        <f t="shared" si="1"/>
        <v>-120563.14699792961</v>
      </c>
      <c r="T58" s="16">
        <f t="shared" si="1"/>
        <v>1729459.6273291924</v>
      </c>
      <c r="U58" s="16">
        <f t="shared" si="1"/>
        <v>101151.1387163561</v>
      </c>
      <c r="V58" s="16">
        <f t="shared" si="1"/>
        <v>101151.1387163561</v>
      </c>
    </row>
    <row r="59" spans="1:22">
      <c r="A59" t="s">
        <v>365</v>
      </c>
      <c r="B59" s="17">
        <v>482</v>
      </c>
      <c r="C59" s="17">
        <v>113154</v>
      </c>
      <c r="D59" s="17">
        <v>-249209</v>
      </c>
      <c r="E59" s="17">
        <v>1449258</v>
      </c>
      <c r="F59" s="17">
        <v>859339</v>
      </c>
      <c r="G59" s="17">
        <v>904059</v>
      </c>
      <c r="H59" s="17">
        <v>127806</v>
      </c>
      <c r="I59" s="17">
        <v>-262389</v>
      </c>
      <c r="J59" s="17">
        <v>1593121</v>
      </c>
      <c r="K59" s="17">
        <v>742381</v>
      </c>
      <c r="L59" s="17">
        <v>787101</v>
      </c>
      <c r="M59" s="17">
        <f t="shared" si="2"/>
        <v>234759.33609958505</v>
      </c>
      <c r="N59" s="17">
        <f t="shared" si="2"/>
        <v>-517031.12033195019</v>
      </c>
      <c r="O59" s="17">
        <f t="shared" si="2"/>
        <v>3006759.3360995851</v>
      </c>
      <c r="P59" s="17">
        <f t="shared" si="2"/>
        <v>1782860.9958506224</v>
      </c>
      <c r="Q59" s="17">
        <f t="shared" si="2"/>
        <v>1875641.0788381742</v>
      </c>
      <c r="R59" s="17">
        <f t="shared" si="1"/>
        <v>265157.67634854774</v>
      </c>
      <c r="S59" s="17">
        <f t="shared" si="1"/>
        <v>-544375.51867219922</v>
      </c>
      <c r="T59" s="17">
        <f t="shared" si="1"/>
        <v>3305230.2904564319</v>
      </c>
      <c r="U59" s="17">
        <f t="shared" si="1"/>
        <v>1540209.5435684649</v>
      </c>
      <c r="V59" s="17">
        <f t="shared" si="1"/>
        <v>1632989.6265560167</v>
      </c>
    </row>
    <row r="60" spans="1:22">
      <c r="A60" s="14" t="s">
        <v>366</v>
      </c>
      <c r="B60" s="16">
        <v>473</v>
      </c>
      <c r="C60" s="16">
        <v>43457</v>
      </c>
      <c r="D60" s="16">
        <v>-32325</v>
      </c>
      <c r="E60" s="16">
        <v>1501866</v>
      </c>
      <c r="F60" s="16">
        <v>157509</v>
      </c>
      <c r="G60" s="16">
        <v>335515</v>
      </c>
      <c r="H60" s="16">
        <v>80606</v>
      </c>
      <c r="I60" s="16">
        <v>-24178</v>
      </c>
      <c r="J60" s="16">
        <v>1831089</v>
      </c>
      <c r="K60" s="16">
        <v>306071</v>
      </c>
      <c r="L60" s="16">
        <v>484077</v>
      </c>
      <c r="M60" s="16">
        <f t="shared" si="2"/>
        <v>91875.264270613101</v>
      </c>
      <c r="N60" s="16">
        <f t="shared" si="2"/>
        <v>-68340.380549682872</v>
      </c>
      <c r="O60" s="16">
        <f t="shared" si="2"/>
        <v>3175192.3890063427</v>
      </c>
      <c r="P60" s="16">
        <f t="shared" si="2"/>
        <v>333000</v>
      </c>
      <c r="Q60" s="16">
        <f t="shared" si="2"/>
        <v>709334.03805496823</v>
      </c>
      <c r="R60" s="16">
        <f t="shared" si="1"/>
        <v>170414.37632135308</v>
      </c>
      <c r="S60" s="16">
        <f t="shared" si="1"/>
        <v>-51116.279069767443</v>
      </c>
      <c r="T60" s="16">
        <f t="shared" si="1"/>
        <v>3871224.1014799154</v>
      </c>
      <c r="U60" s="16">
        <f t="shared" si="1"/>
        <v>647084.56659619452</v>
      </c>
      <c r="V60" s="16">
        <f t="shared" si="1"/>
        <v>1023418.6046511629</v>
      </c>
    </row>
    <row r="61" spans="1:22">
      <c r="A61" t="s">
        <v>367</v>
      </c>
      <c r="B61" s="17">
        <v>457</v>
      </c>
      <c r="C61" s="17">
        <v>-2366</v>
      </c>
      <c r="D61" s="17">
        <v>-48164</v>
      </c>
      <c r="E61" s="17">
        <v>956962</v>
      </c>
      <c r="F61" s="17">
        <v>545685</v>
      </c>
      <c r="G61" s="17">
        <v>585655</v>
      </c>
      <c r="H61" s="17">
        <v>-482</v>
      </c>
      <c r="I61" s="17">
        <v>-60010</v>
      </c>
      <c r="J61" s="17">
        <v>1042147</v>
      </c>
      <c r="K61" s="17">
        <v>708963</v>
      </c>
      <c r="L61" s="17">
        <v>748933</v>
      </c>
      <c r="M61" s="17">
        <f t="shared" si="2"/>
        <v>-5177.2428884026258</v>
      </c>
      <c r="N61" s="17">
        <f t="shared" si="2"/>
        <v>-105391.68490153173</v>
      </c>
      <c r="O61" s="17">
        <f t="shared" si="2"/>
        <v>2094008.7527352297</v>
      </c>
      <c r="P61" s="17">
        <f t="shared" si="2"/>
        <v>1194059.0809628009</v>
      </c>
      <c r="Q61" s="17">
        <f t="shared" si="2"/>
        <v>1281520.7877461708</v>
      </c>
      <c r="R61" s="17">
        <f t="shared" si="1"/>
        <v>-1054.7045951859957</v>
      </c>
      <c r="S61" s="17">
        <f t="shared" si="1"/>
        <v>-131312.9102844639</v>
      </c>
      <c r="T61" s="17">
        <f t="shared" si="1"/>
        <v>2280409.1903719916</v>
      </c>
      <c r="U61" s="17">
        <f t="shared" si="1"/>
        <v>1551341.3566739608</v>
      </c>
      <c r="V61" s="17">
        <f t="shared" si="1"/>
        <v>1638803.0634573305</v>
      </c>
    </row>
    <row r="62" spans="1:22">
      <c r="A62" s="14" t="s">
        <v>368</v>
      </c>
      <c r="B62" s="16">
        <v>371</v>
      </c>
      <c r="C62" s="16">
        <v>5454</v>
      </c>
      <c r="D62" s="16">
        <v>-83962</v>
      </c>
      <c r="E62" s="16">
        <v>574175</v>
      </c>
      <c r="F62" s="16">
        <v>144319</v>
      </c>
      <c r="G62" s="16">
        <v>144319</v>
      </c>
      <c r="H62" s="16">
        <v>9916</v>
      </c>
      <c r="I62" s="16">
        <v>-100240</v>
      </c>
      <c r="J62" s="16">
        <v>721981</v>
      </c>
      <c r="K62" s="16">
        <v>331778</v>
      </c>
      <c r="L62" s="16">
        <v>331778</v>
      </c>
      <c r="M62" s="16">
        <f t="shared" si="2"/>
        <v>14700.808625336927</v>
      </c>
      <c r="N62" s="16">
        <f t="shared" si="2"/>
        <v>-226312.66846361186</v>
      </c>
      <c r="O62" s="16">
        <f t="shared" si="2"/>
        <v>1547641.5094339622</v>
      </c>
      <c r="P62" s="16">
        <f t="shared" si="2"/>
        <v>389000</v>
      </c>
      <c r="Q62" s="16">
        <f t="shared" si="2"/>
        <v>389000</v>
      </c>
      <c r="R62" s="16">
        <f t="shared" si="1"/>
        <v>26727.762803234502</v>
      </c>
      <c r="S62" s="16">
        <f t="shared" si="1"/>
        <v>-270188.67924528301</v>
      </c>
      <c r="T62" s="16">
        <f t="shared" si="1"/>
        <v>1946040.4312668464</v>
      </c>
      <c r="U62" s="16">
        <f t="shared" si="1"/>
        <v>894280.32345013483</v>
      </c>
      <c r="V62" s="16">
        <f t="shared" si="1"/>
        <v>894280.32345013483</v>
      </c>
    </row>
    <row r="63" spans="1:22">
      <c r="A63" t="s">
        <v>369</v>
      </c>
      <c r="B63" s="17">
        <v>370</v>
      </c>
      <c r="C63" s="17">
        <v>16141.155000000001</v>
      </c>
      <c r="D63" s="17">
        <v>-17137.45</v>
      </c>
      <c r="E63" s="17">
        <v>632047.89399999997</v>
      </c>
      <c r="F63" s="17">
        <v>91233.645000000004</v>
      </c>
      <c r="G63" s="17">
        <v>172451.87400000001</v>
      </c>
      <c r="H63" s="17">
        <v>27716.987000000005</v>
      </c>
      <c r="I63" s="17">
        <v>4810.5840000000007</v>
      </c>
      <c r="J63" s="17">
        <v>728736.07100000023</v>
      </c>
      <c r="K63" s="17">
        <v>192799.65000000002</v>
      </c>
      <c r="L63" s="17">
        <v>274017.87900000002</v>
      </c>
      <c r="M63" s="17">
        <f t="shared" si="2"/>
        <v>43624.743243243247</v>
      </c>
      <c r="N63" s="17">
        <f t="shared" si="2"/>
        <v>-46317.432432432433</v>
      </c>
      <c r="O63" s="17">
        <f t="shared" si="2"/>
        <v>1708237.5513513514</v>
      </c>
      <c r="P63" s="17">
        <f t="shared" si="2"/>
        <v>246577.41891891893</v>
      </c>
      <c r="Q63" s="17">
        <f t="shared" si="2"/>
        <v>466086.14594594599</v>
      </c>
      <c r="R63" s="17">
        <f t="shared" si="1"/>
        <v>74910.775675675701</v>
      </c>
      <c r="S63" s="17">
        <f t="shared" si="1"/>
        <v>13001.578378378379</v>
      </c>
      <c r="T63" s="17">
        <f t="shared" si="1"/>
        <v>1969556.9486486493</v>
      </c>
      <c r="U63" s="17">
        <f t="shared" si="1"/>
        <v>521080.13513513515</v>
      </c>
      <c r="V63" s="17">
        <f t="shared" si="1"/>
        <v>740588.8621621622</v>
      </c>
    </row>
    <row r="64" spans="1:22">
      <c r="A64" s="14" t="s">
        <v>370</v>
      </c>
      <c r="B64" s="16">
        <v>262</v>
      </c>
      <c r="C64" s="16">
        <v>-40613</v>
      </c>
      <c r="D64" s="16">
        <v>-118240</v>
      </c>
      <c r="E64" s="16">
        <v>582972</v>
      </c>
      <c r="F64" s="16">
        <v>207829</v>
      </c>
      <c r="G64" s="16">
        <v>207829</v>
      </c>
      <c r="H64" s="16">
        <v>-30042</v>
      </c>
      <c r="I64" s="16">
        <v>-131631</v>
      </c>
      <c r="J64" s="16">
        <v>706039</v>
      </c>
      <c r="K64" s="16">
        <v>256537</v>
      </c>
      <c r="L64" s="16">
        <v>256537</v>
      </c>
      <c r="M64" s="16">
        <f t="shared" si="2"/>
        <v>-155011.4503816794</v>
      </c>
      <c r="N64" s="16">
        <f t="shared" si="2"/>
        <v>-451297.70992366411</v>
      </c>
      <c r="O64" s="16">
        <f t="shared" si="2"/>
        <v>2225083.9694656488</v>
      </c>
      <c r="P64" s="16">
        <f t="shared" si="2"/>
        <v>793240.45801526727</v>
      </c>
      <c r="Q64" s="16">
        <f t="shared" si="2"/>
        <v>793240.45801526727</v>
      </c>
      <c r="R64" s="16">
        <f t="shared" si="1"/>
        <v>-114664.12213740457</v>
      </c>
      <c r="S64" s="16">
        <f t="shared" si="1"/>
        <v>-502408.3969465649</v>
      </c>
      <c r="T64" s="16">
        <f t="shared" si="1"/>
        <v>2694805.3435114501</v>
      </c>
      <c r="U64" s="16">
        <f t="shared" si="1"/>
        <v>979148.85496183205</v>
      </c>
      <c r="V64" s="16">
        <f t="shared" si="1"/>
        <v>979148.85496183205</v>
      </c>
    </row>
    <row r="65" spans="1:22">
      <c r="A65" t="s">
        <v>371</v>
      </c>
      <c r="B65" s="17">
        <v>251</v>
      </c>
      <c r="C65" s="17">
        <v>-10915</v>
      </c>
      <c r="D65" s="17">
        <v>2493</v>
      </c>
      <c r="E65" s="17">
        <v>531170</v>
      </c>
      <c r="F65" s="17">
        <v>316946</v>
      </c>
      <c r="G65" s="17">
        <v>316946</v>
      </c>
      <c r="H65" s="17">
        <v>6889</v>
      </c>
      <c r="I65" s="17">
        <v>-9069</v>
      </c>
      <c r="J65" s="17">
        <v>590542</v>
      </c>
      <c r="K65" s="17">
        <v>313204</v>
      </c>
      <c r="L65" s="17">
        <v>313204</v>
      </c>
      <c r="M65" s="17">
        <f t="shared" si="2"/>
        <v>-43486.055776892426</v>
      </c>
      <c r="N65" s="17">
        <f t="shared" si="2"/>
        <v>9932.2709163346608</v>
      </c>
      <c r="O65" s="17">
        <f t="shared" si="2"/>
        <v>2116215.139442231</v>
      </c>
      <c r="P65" s="17">
        <f t="shared" si="2"/>
        <v>1262733.0677290836</v>
      </c>
      <c r="Q65" s="17">
        <f t="shared" si="2"/>
        <v>1262733.0677290836</v>
      </c>
      <c r="R65" s="17">
        <f t="shared" si="2"/>
        <v>27446.215139442229</v>
      </c>
      <c r="S65" s="17">
        <f t="shared" si="2"/>
        <v>-36131.474103585657</v>
      </c>
      <c r="T65" s="17">
        <f t="shared" si="2"/>
        <v>2352756.9721115539</v>
      </c>
      <c r="U65" s="17">
        <f t="shared" si="2"/>
        <v>1247824.7011952191</v>
      </c>
      <c r="V65" s="17">
        <f t="shared" si="2"/>
        <v>1247824.7011952191</v>
      </c>
    </row>
    <row r="66" spans="1:22">
      <c r="A66" s="14" t="s">
        <v>372</v>
      </c>
      <c r="B66" s="16">
        <v>251</v>
      </c>
      <c r="C66" s="16">
        <v>185266</v>
      </c>
      <c r="D66" s="16">
        <v>381</v>
      </c>
      <c r="E66" s="16">
        <v>593140</v>
      </c>
      <c r="F66" s="16">
        <v>31596</v>
      </c>
      <c r="G66" s="16">
        <v>31596</v>
      </c>
      <c r="H66" s="16">
        <v>194440</v>
      </c>
      <c r="I66" s="16">
        <v>-3163</v>
      </c>
      <c r="J66" s="16">
        <v>624836</v>
      </c>
      <c r="K66" s="16">
        <v>61289</v>
      </c>
      <c r="L66" s="16">
        <v>61289</v>
      </c>
      <c r="M66" s="16">
        <f t="shared" ref="M66:V79" si="3">(C66/$B66)*1000</f>
        <v>738111.55378486053</v>
      </c>
      <c r="N66" s="16">
        <f t="shared" si="3"/>
        <v>1517.9282868525897</v>
      </c>
      <c r="O66" s="16">
        <f t="shared" si="3"/>
        <v>2363107.5697211153</v>
      </c>
      <c r="P66" s="16">
        <f t="shared" si="3"/>
        <v>125880.4780876494</v>
      </c>
      <c r="Q66" s="16">
        <f t="shared" si="3"/>
        <v>125880.4780876494</v>
      </c>
      <c r="R66" s="16">
        <f t="shared" si="3"/>
        <v>774661.35458167328</v>
      </c>
      <c r="S66" s="16">
        <f t="shared" si="3"/>
        <v>-12601.593625498008</v>
      </c>
      <c r="T66" s="16">
        <f t="shared" si="3"/>
        <v>2489386.454183267</v>
      </c>
      <c r="U66" s="16">
        <f t="shared" si="3"/>
        <v>244179.28286852589</v>
      </c>
      <c r="V66" s="16">
        <f t="shared" si="3"/>
        <v>244179.28286852589</v>
      </c>
    </row>
    <row r="67" spans="1:22">
      <c r="A67" t="s">
        <v>373</v>
      </c>
      <c r="B67" s="17">
        <v>245</v>
      </c>
      <c r="C67" s="17">
        <v>44883</v>
      </c>
      <c r="D67" s="17">
        <v>-49406</v>
      </c>
      <c r="E67" s="17">
        <v>440605</v>
      </c>
      <c r="F67" s="17">
        <v>61210</v>
      </c>
      <c r="G67" s="17">
        <v>61210</v>
      </c>
      <c r="H67" s="17">
        <v>50179</v>
      </c>
      <c r="I67" s="17">
        <v>9461</v>
      </c>
      <c r="J67" s="17">
        <v>846504</v>
      </c>
      <c r="K67" s="17">
        <v>544980</v>
      </c>
      <c r="L67" s="17">
        <v>544980</v>
      </c>
      <c r="M67" s="17">
        <f t="shared" si="3"/>
        <v>183195.91836734692</v>
      </c>
      <c r="N67" s="17">
        <f t="shared" si="3"/>
        <v>-201657.14285714284</v>
      </c>
      <c r="O67" s="17">
        <f t="shared" si="3"/>
        <v>1798387.7551020407</v>
      </c>
      <c r="P67" s="17">
        <f t="shared" si="3"/>
        <v>249836.73469387757</v>
      </c>
      <c r="Q67" s="17">
        <f t="shared" si="3"/>
        <v>249836.73469387757</v>
      </c>
      <c r="R67" s="17">
        <f t="shared" si="3"/>
        <v>204812.24489795917</v>
      </c>
      <c r="S67" s="17">
        <f t="shared" si="3"/>
        <v>38616.326530612248</v>
      </c>
      <c r="T67" s="17">
        <f t="shared" si="3"/>
        <v>3455118.3673469387</v>
      </c>
      <c r="U67" s="17">
        <f t="shared" si="3"/>
        <v>2224408.163265306</v>
      </c>
      <c r="V67" s="17">
        <f t="shared" si="3"/>
        <v>2224408.163265306</v>
      </c>
    </row>
    <row r="68" spans="1:22">
      <c r="A68" s="14" t="s">
        <v>374</v>
      </c>
      <c r="B68" s="16">
        <v>208</v>
      </c>
      <c r="C68" s="16">
        <v>39442</v>
      </c>
      <c r="D68" s="16">
        <v>-33252</v>
      </c>
      <c r="E68" s="16">
        <v>627174</v>
      </c>
      <c r="F68" s="16">
        <v>67724</v>
      </c>
      <c r="G68" s="16">
        <v>67724</v>
      </c>
      <c r="H68" s="16">
        <v>51871</v>
      </c>
      <c r="I68" s="16">
        <v>-33252</v>
      </c>
      <c r="J68" s="16">
        <v>615671</v>
      </c>
      <c r="K68" s="16">
        <v>69744</v>
      </c>
      <c r="L68" s="16">
        <v>69744</v>
      </c>
      <c r="M68" s="16">
        <f t="shared" si="3"/>
        <v>189625</v>
      </c>
      <c r="N68" s="16">
        <f t="shared" si="3"/>
        <v>-159865.38461538462</v>
      </c>
      <c r="O68" s="16">
        <f t="shared" si="3"/>
        <v>3015259.615384615</v>
      </c>
      <c r="P68" s="16">
        <f t="shared" si="3"/>
        <v>325596.15384615387</v>
      </c>
      <c r="Q68" s="16">
        <f t="shared" si="3"/>
        <v>325596.15384615387</v>
      </c>
      <c r="R68" s="16">
        <f t="shared" si="3"/>
        <v>249379.80769230769</v>
      </c>
      <c r="S68" s="16">
        <f t="shared" si="3"/>
        <v>-159865.38461538462</v>
      </c>
      <c r="T68" s="16">
        <f t="shared" si="3"/>
        <v>2959956.730769231</v>
      </c>
      <c r="U68" s="16">
        <f t="shared" si="3"/>
        <v>335307.69230769231</v>
      </c>
      <c r="V68" s="16">
        <f t="shared" si="3"/>
        <v>335307.69230769231</v>
      </c>
    </row>
    <row r="69" spans="1:22">
      <c r="A69" t="s">
        <v>375</v>
      </c>
      <c r="B69" s="17">
        <v>205</v>
      </c>
      <c r="C69" s="17">
        <v>27981.200000000001</v>
      </c>
      <c r="D69" s="17">
        <v>-1048.5</v>
      </c>
      <c r="E69" s="17">
        <v>326394.7</v>
      </c>
      <c r="F69" s="17">
        <v>31530.799999999999</v>
      </c>
      <c r="G69" s="17">
        <v>31530.799999999999</v>
      </c>
      <c r="H69" s="17">
        <v>27982</v>
      </c>
      <c r="I69" s="17">
        <v>-1048.5</v>
      </c>
      <c r="J69" s="17">
        <v>326394.7</v>
      </c>
      <c r="K69" s="17">
        <v>31530.799999999999</v>
      </c>
      <c r="L69" s="17">
        <v>31530.799999999999</v>
      </c>
      <c r="M69" s="17">
        <f t="shared" si="3"/>
        <v>136493.65853658537</v>
      </c>
      <c r="N69" s="17">
        <f t="shared" si="3"/>
        <v>-5114.6341463414628</v>
      </c>
      <c r="O69" s="17">
        <f t="shared" si="3"/>
        <v>1592169.2682926829</v>
      </c>
      <c r="P69" s="17">
        <f t="shared" si="3"/>
        <v>153808.78048780488</v>
      </c>
      <c r="Q69" s="17">
        <f t="shared" si="3"/>
        <v>153808.78048780488</v>
      </c>
      <c r="R69" s="17">
        <f t="shared" si="3"/>
        <v>136497.56097560975</v>
      </c>
      <c r="S69" s="17">
        <f t="shared" si="3"/>
        <v>-5114.6341463414628</v>
      </c>
      <c r="T69" s="17">
        <f t="shared" si="3"/>
        <v>1592169.2682926829</v>
      </c>
      <c r="U69" s="17">
        <f t="shared" si="3"/>
        <v>153808.78048780488</v>
      </c>
      <c r="V69" s="17">
        <f t="shared" si="3"/>
        <v>153808.78048780488</v>
      </c>
    </row>
    <row r="70" spans="1:22">
      <c r="A70" s="14" t="s">
        <v>376</v>
      </c>
      <c r="B70" s="16">
        <v>124</v>
      </c>
      <c r="C70" s="16">
        <v>21202</v>
      </c>
      <c r="D70" s="16">
        <v>-16496</v>
      </c>
      <c r="E70" s="16">
        <v>265416</v>
      </c>
      <c r="F70" s="16">
        <v>21936</v>
      </c>
      <c r="G70" s="16">
        <v>21936</v>
      </c>
      <c r="H70" s="16">
        <v>21630</v>
      </c>
      <c r="I70" s="16">
        <v>-18653</v>
      </c>
      <c r="J70" s="16">
        <v>256181</v>
      </c>
      <c r="K70" s="16">
        <v>21937</v>
      </c>
      <c r="L70" s="16">
        <v>21937</v>
      </c>
      <c r="M70" s="16">
        <f t="shared" si="3"/>
        <v>170983.87096774191</v>
      </c>
      <c r="N70" s="16">
        <f t="shared" si="3"/>
        <v>-133032.25806451612</v>
      </c>
      <c r="O70" s="16">
        <f t="shared" si="3"/>
        <v>2140451.6129032257</v>
      </c>
      <c r="P70" s="16">
        <f t="shared" si="3"/>
        <v>176903.22580645161</v>
      </c>
      <c r="Q70" s="16">
        <f t="shared" si="3"/>
        <v>176903.22580645161</v>
      </c>
      <c r="R70" s="16">
        <f t="shared" si="3"/>
        <v>174435.48387096776</v>
      </c>
      <c r="S70" s="16">
        <f t="shared" si="3"/>
        <v>-150427.41935483873</v>
      </c>
      <c r="T70" s="16">
        <f t="shared" si="3"/>
        <v>2065975.8064516126</v>
      </c>
      <c r="U70" s="16">
        <f t="shared" si="3"/>
        <v>176911.29032258064</v>
      </c>
      <c r="V70" s="16">
        <f t="shared" si="3"/>
        <v>176911.29032258064</v>
      </c>
    </row>
    <row r="71" spans="1:22">
      <c r="A71" t="s">
        <v>377</v>
      </c>
      <c r="B71" s="17">
        <v>122</v>
      </c>
      <c r="C71" s="17">
        <v>16970</v>
      </c>
      <c r="D71" s="17">
        <v>-31681</v>
      </c>
      <c r="E71" s="17">
        <v>359204</v>
      </c>
      <c r="F71" s="17">
        <v>38629</v>
      </c>
      <c r="G71" s="17">
        <v>40026</v>
      </c>
      <c r="H71" s="17">
        <v>16881</v>
      </c>
      <c r="I71" s="17">
        <v>-43277</v>
      </c>
      <c r="J71" s="17">
        <v>428620</v>
      </c>
      <c r="K71" s="17">
        <v>95418</v>
      </c>
      <c r="L71" s="17">
        <v>96815</v>
      </c>
      <c r="M71" s="17">
        <f t="shared" si="3"/>
        <v>139098.36065573772</v>
      </c>
      <c r="N71" s="17">
        <f t="shared" si="3"/>
        <v>-259680.32786885247</v>
      </c>
      <c r="O71" s="17">
        <f t="shared" si="3"/>
        <v>2944295.0819672132</v>
      </c>
      <c r="P71" s="17">
        <f t="shared" si="3"/>
        <v>316631.14754098357</v>
      </c>
      <c r="Q71" s="17">
        <f t="shared" si="3"/>
        <v>328081.96721311472</v>
      </c>
      <c r="R71" s="17">
        <f t="shared" si="3"/>
        <v>138368.85245901637</v>
      </c>
      <c r="S71" s="17">
        <f t="shared" si="3"/>
        <v>-354729.50819672132</v>
      </c>
      <c r="T71" s="17">
        <f t="shared" si="3"/>
        <v>3513278.6885245899</v>
      </c>
      <c r="U71" s="17">
        <f t="shared" si="3"/>
        <v>782114.75409836066</v>
      </c>
      <c r="V71" s="17">
        <f t="shared" si="3"/>
        <v>793565.57377049187</v>
      </c>
    </row>
    <row r="72" spans="1:22">
      <c r="A72" s="14" t="s">
        <v>378</v>
      </c>
      <c r="B72" s="16">
        <v>109</v>
      </c>
      <c r="C72" s="16">
        <v>11883</v>
      </c>
      <c r="D72" s="16">
        <v>-26637</v>
      </c>
      <c r="E72" s="16">
        <v>336121</v>
      </c>
      <c r="F72" s="16">
        <v>30259</v>
      </c>
      <c r="G72" s="16">
        <v>30259</v>
      </c>
      <c r="H72" s="16">
        <v>17436</v>
      </c>
      <c r="I72" s="16">
        <v>-50305</v>
      </c>
      <c r="J72" s="16">
        <v>318477</v>
      </c>
      <c r="K72" s="16">
        <v>29804</v>
      </c>
      <c r="L72" s="16">
        <v>29804</v>
      </c>
      <c r="M72" s="16">
        <f t="shared" si="3"/>
        <v>109018.34862385322</v>
      </c>
      <c r="N72" s="16">
        <f t="shared" si="3"/>
        <v>-244376.14678899082</v>
      </c>
      <c r="O72" s="16">
        <f t="shared" si="3"/>
        <v>3083678.8990825689</v>
      </c>
      <c r="P72" s="16">
        <f t="shared" si="3"/>
        <v>277605.50458715594</v>
      </c>
      <c r="Q72" s="16">
        <f t="shared" si="3"/>
        <v>277605.50458715594</v>
      </c>
      <c r="R72" s="16">
        <f t="shared" si="3"/>
        <v>159963.30275229356</v>
      </c>
      <c r="S72" s="16">
        <f t="shared" si="3"/>
        <v>-461513.76146788994</v>
      </c>
      <c r="T72" s="16">
        <f t="shared" si="3"/>
        <v>2921807.3394495412</v>
      </c>
      <c r="U72" s="16">
        <f t="shared" si="3"/>
        <v>273431.19266055041</v>
      </c>
      <c r="V72" s="16">
        <f t="shared" si="3"/>
        <v>273431.19266055041</v>
      </c>
    </row>
    <row r="73" spans="1:22">
      <c r="A73" t="s">
        <v>379</v>
      </c>
      <c r="B73" s="17">
        <v>93</v>
      </c>
      <c r="C73" s="17">
        <v>17245.7</v>
      </c>
      <c r="D73" s="17">
        <v>-52164.4</v>
      </c>
      <c r="E73" s="17">
        <v>256678</v>
      </c>
      <c r="F73" s="17">
        <v>32046</v>
      </c>
      <c r="G73" s="17">
        <v>32046</v>
      </c>
      <c r="H73" s="17">
        <v>19628.900000000001</v>
      </c>
      <c r="I73" s="17">
        <v>-42777</v>
      </c>
      <c r="J73" s="17">
        <v>291101</v>
      </c>
      <c r="K73" s="17">
        <v>68798</v>
      </c>
      <c r="L73" s="17">
        <v>68798</v>
      </c>
      <c r="M73" s="17">
        <f t="shared" si="3"/>
        <v>185437.63440860214</v>
      </c>
      <c r="N73" s="17">
        <f t="shared" si="3"/>
        <v>-560907.52688172041</v>
      </c>
      <c r="O73" s="17">
        <f t="shared" si="3"/>
        <v>2759978.4946236559</v>
      </c>
      <c r="P73" s="17">
        <f t="shared" si="3"/>
        <v>344580.6451612903</v>
      </c>
      <c r="Q73" s="17">
        <f t="shared" si="3"/>
        <v>344580.6451612903</v>
      </c>
      <c r="R73" s="17">
        <f t="shared" si="3"/>
        <v>211063.44086021508</v>
      </c>
      <c r="S73" s="17">
        <f t="shared" si="3"/>
        <v>-459967.74193548382</v>
      </c>
      <c r="T73" s="17">
        <f t="shared" si="3"/>
        <v>3130118.2795698922</v>
      </c>
      <c r="U73" s="17">
        <f t="shared" si="3"/>
        <v>739763.44086021499</v>
      </c>
      <c r="V73" s="17">
        <f t="shared" si="3"/>
        <v>739763.44086021499</v>
      </c>
    </row>
    <row r="74" spans="1:22">
      <c r="A74" s="14" t="s">
        <v>380</v>
      </c>
      <c r="B74" s="16">
        <v>90</v>
      </c>
      <c r="C74" s="16">
        <v>26224</v>
      </c>
      <c r="D74" s="16">
        <v>0</v>
      </c>
      <c r="E74" s="16">
        <v>125119.6</v>
      </c>
      <c r="F74" s="16">
        <v>4174.7</v>
      </c>
      <c r="G74" s="16">
        <v>4174.7</v>
      </c>
      <c r="H74" s="16">
        <v>29229.200000000001</v>
      </c>
      <c r="I74" s="16">
        <v>0</v>
      </c>
      <c r="J74" s="16">
        <v>133781.79999999999</v>
      </c>
      <c r="K74" s="16">
        <v>18661.199999999997</v>
      </c>
      <c r="L74" s="16">
        <v>18661.199999999997</v>
      </c>
      <c r="M74" s="16">
        <f t="shared" si="3"/>
        <v>291377.77777777781</v>
      </c>
      <c r="N74" s="16">
        <f t="shared" si="3"/>
        <v>0</v>
      </c>
      <c r="O74" s="16">
        <f t="shared" si="3"/>
        <v>1390217.777777778</v>
      </c>
      <c r="P74" s="16">
        <f t="shared" si="3"/>
        <v>46385.555555555555</v>
      </c>
      <c r="Q74" s="16">
        <f t="shared" si="3"/>
        <v>46385.555555555555</v>
      </c>
      <c r="R74" s="16">
        <f t="shared" si="3"/>
        <v>324768.88888888893</v>
      </c>
      <c r="S74" s="16">
        <f t="shared" si="3"/>
        <v>0</v>
      </c>
      <c r="T74" s="16">
        <f t="shared" si="3"/>
        <v>1486464.4444444443</v>
      </c>
      <c r="U74" s="16">
        <f t="shared" si="3"/>
        <v>207346.66666666663</v>
      </c>
      <c r="V74" s="16">
        <f t="shared" si="3"/>
        <v>207346.66666666663</v>
      </c>
    </row>
    <row r="75" spans="1:22">
      <c r="A75" t="s">
        <v>381</v>
      </c>
      <c r="B75" s="17">
        <v>86</v>
      </c>
      <c r="C75" s="17">
        <v>29603</v>
      </c>
      <c r="D75" s="17">
        <v>-4500</v>
      </c>
      <c r="E75" s="17">
        <v>975262</v>
      </c>
      <c r="F75" s="17">
        <v>83169</v>
      </c>
      <c r="G75" s="17">
        <v>83169</v>
      </c>
      <c r="H75" s="17">
        <v>29648</v>
      </c>
      <c r="I75" s="17">
        <v>-4500</v>
      </c>
      <c r="J75" s="17">
        <v>974057</v>
      </c>
      <c r="K75" s="17">
        <v>91420</v>
      </c>
      <c r="L75" s="17">
        <v>91420</v>
      </c>
      <c r="M75" s="17">
        <f t="shared" si="3"/>
        <v>344220.93023255817</v>
      </c>
      <c r="N75" s="17">
        <f t="shared" si="3"/>
        <v>-52325.581395348832</v>
      </c>
      <c r="O75" s="17">
        <f t="shared" si="3"/>
        <v>11340255.813953489</v>
      </c>
      <c r="P75" s="17">
        <f t="shared" si="3"/>
        <v>967081.39534883713</v>
      </c>
      <c r="Q75" s="17">
        <f t="shared" si="3"/>
        <v>967081.39534883713</v>
      </c>
      <c r="R75" s="17">
        <f t="shared" si="3"/>
        <v>344744.18604651163</v>
      </c>
      <c r="S75" s="17">
        <f t="shared" si="3"/>
        <v>-52325.581395348832</v>
      </c>
      <c r="T75" s="17">
        <f t="shared" si="3"/>
        <v>11326244.186046511</v>
      </c>
      <c r="U75" s="17">
        <f t="shared" si="3"/>
        <v>1063023.2558139535</v>
      </c>
      <c r="V75" s="17">
        <f t="shared" si="3"/>
        <v>1063023.2558139535</v>
      </c>
    </row>
    <row r="76" spans="1:22">
      <c r="A76" s="14" t="s">
        <v>382</v>
      </c>
      <c r="B76" s="16">
        <v>65</v>
      </c>
      <c r="C76" s="16">
        <v>-2491</v>
      </c>
      <c r="D76" s="16">
        <v>116</v>
      </c>
      <c r="E76" s="16">
        <v>194951</v>
      </c>
      <c r="F76" s="16">
        <v>53177</v>
      </c>
      <c r="G76" s="16">
        <v>53177</v>
      </c>
      <c r="H76" s="16">
        <v>-3798</v>
      </c>
      <c r="I76" s="16">
        <v>-3682</v>
      </c>
      <c r="J76" s="16">
        <v>225987</v>
      </c>
      <c r="K76" s="16">
        <v>90481</v>
      </c>
      <c r="L76" s="16">
        <v>90481</v>
      </c>
      <c r="M76" s="16">
        <f t="shared" si="3"/>
        <v>-38323.076923076922</v>
      </c>
      <c r="N76" s="16">
        <f t="shared" si="3"/>
        <v>1784.6153846153848</v>
      </c>
      <c r="O76" s="16">
        <f t="shared" si="3"/>
        <v>2999246.153846154</v>
      </c>
      <c r="P76" s="16">
        <f t="shared" si="3"/>
        <v>818107.69230769237</v>
      </c>
      <c r="Q76" s="16">
        <f t="shared" si="3"/>
        <v>818107.69230769237</v>
      </c>
      <c r="R76" s="16">
        <f t="shared" si="3"/>
        <v>-58430.769230769227</v>
      </c>
      <c r="S76" s="16">
        <f t="shared" si="3"/>
        <v>-56646.153846153844</v>
      </c>
      <c r="T76" s="16">
        <f t="shared" si="3"/>
        <v>3476723.076923077</v>
      </c>
      <c r="U76" s="16">
        <f t="shared" si="3"/>
        <v>1392015.3846153845</v>
      </c>
      <c r="V76" s="16">
        <f t="shared" si="3"/>
        <v>1392015.3846153845</v>
      </c>
    </row>
    <row r="77" spans="1:22">
      <c r="A77" t="s">
        <v>383</v>
      </c>
      <c r="B77" s="17">
        <v>64</v>
      </c>
      <c r="C77" s="17">
        <v>10998</v>
      </c>
      <c r="D77" s="17">
        <v>1910</v>
      </c>
      <c r="E77" s="17">
        <v>120698</v>
      </c>
      <c r="F77" s="17">
        <v>16746</v>
      </c>
      <c r="G77" s="17">
        <v>16746</v>
      </c>
      <c r="H77" s="17">
        <v>12344</v>
      </c>
      <c r="I77" s="17">
        <v>-40</v>
      </c>
      <c r="J77" s="17">
        <v>94696</v>
      </c>
      <c r="K77" s="17">
        <v>18390</v>
      </c>
      <c r="L77" s="17">
        <v>18390</v>
      </c>
      <c r="M77" s="17">
        <f t="shared" si="3"/>
        <v>171843.75</v>
      </c>
      <c r="N77" s="17">
        <f t="shared" si="3"/>
        <v>29843.75</v>
      </c>
      <c r="O77" s="17">
        <f t="shared" si="3"/>
        <v>1885906.25</v>
      </c>
      <c r="P77" s="17">
        <f t="shared" si="3"/>
        <v>261656.25</v>
      </c>
      <c r="Q77" s="17">
        <f t="shared" si="3"/>
        <v>261656.25</v>
      </c>
      <c r="R77" s="17">
        <f t="shared" si="3"/>
        <v>192875</v>
      </c>
      <c r="S77" s="17">
        <f t="shared" si="3"/>
        <v>-625</v>
      </c>
      <c r="T77" s="17">
        <f t="shared" si="3"/>
        <v>1479625</v>
      </c>
      <c r="U77" s="17">
        <f t="shared" si="3"/>
        <v>287343.75</v>
      </c>
      <c r="V77" s="17">
        <f t="shared" si="3"/>
        <v>287343.75</v>
      </c>
    </row>
    <row r="78" spans="1:22">
      <c r="A78" s="14" t="s">
        <v>384</v>
      </c>
      <c r="B78" s="16">
        <v>54</v>
      </c>
      <c r="C78" s="16">
        <v>20896.899999999998</v>
      </c>
      <c r="D78" s="16">
        <v>161.6</v>
      </c>
      <c r="E78" s="16">
        <v>112819</v>
      </c>
      <c r="F78" s="16">
        <v>2011.6</v>
      </c>
      <c r="G78" s="16">
        <v>2011.6</v>
      </c>
      <c r="H78" s="16">
        <v>20896.599999999999</v>
      </c>
      <c r="I78" s="16">
        <v>162</v>
      </c>
      <c r="J78" s="16">
        <v>112820</v>
      </c>
      <c r="K78" s="16">
        <v>2012</v>
      </c>
      <c r="L78" s="16">
        <v>2012</v>
      </c>
      <c r="M78" s="16">
        <f t="shared" si="3"/>
        <v>386979.62962962961</v>
      </c>
      <c r="N78" s="16">
        <f t="shared" si="3"/>
        <v>2992.5925925925926</v>
      </c>
      <c r="O78" s="16">
        <f t="shared" si="3"/>
        <v>2089240.7407407409</v>
      </c>
      <c r="P78" s="16">
        <f t="shared" si="3"/>
        <v>37251.851851851854</v>
      </c>
      <c r="Q78" s="16">
        <f t="shared" si="3"/>
        <v>37251.851851851854</v>
      </c>
      <c r="R78" s="16">
        <f t="shared" si="3"/>
        <v>386974.07407407404</v>
      </c>
      <c r="S78" s="16">
        <f t="shared" si="3"/>
        <v>3000</v>
      </c>
      <c r="T78" s="16">
        <f t="shared" si="3"/>
        <v>2089259.2592592591</v>
      </c>
      <c r="U78" s="16">
        <f t="shared" si="3"/>
        <v>37259.259259259263</v>
      </c>
      <c r="V78" s="16">
        <f t="shared" si="3"/>
        <v>37259.259259259263</v>
      </c>
    </row>
    <row r="79" spans="1:22">
      <c r="A79" t="s">
        <v>385</v>
      </c>
      <c r="B79" s="17">
        <v>43</v>
      </c>
      <c r="C79" s="17">
        <v>2321</v>
      </c>
      <c r="D79" s="17">
        <v>2652</v>
      </c>
      <c r="E79" s="17">
        <v>101100</v>
      </c>
      <c r="F79" s="17">
        <v>10174</v>
      </c>
      <c r="G79" s="17">
        <v>10174</v>
      </c>
      <c r="H79" s="17">
        <v>3281</v>
      </c>
      <c r="I79" s="17">
        <v>-100</v>
      </c>
      <c r="J79" s="17">
        <v>100234</v>
      </c>
      <c r="K79" s="17">
        <v>10174</v>
      </c>
      <c r="L79" s="17">
        <v>10174</v>
      </c>
      <c r="M79" s="17">
        <f t="shared" si="3"/>
        <v>53976.744186046511</v>
      </c>
      <c r="N79" s="17">
        <f t="shared" si="3"/>
        <v>61674.418604651168</v>
      </c>
      <c r="O79" s="17">
        <f t="shared" si="3"/>
        <v>2351162.7906976747</v>
      </c>
      <c r="P79" s="17">
        <f t="shared" si="3"/>
        <v>236604.65116279072</v>
      </c>
      <c r="Q79" s="17">
        <f t="shared" si="3"/>
        <v>236604.65116279072</v>
      </c>
      <c r="R79" s="17">
        <f t="shared" si="3"/>
        <v>76302.325581395358</v>
      </c>
      <c r="S79" s="17">
        <f t="shared" si="3"/>
        <v>-2325.5813953488373</v>
      </c>
      <c r="T79" s="17">
        <f t="shared" si="3"/>
        <v>2331023.2558139539</v>
      </c>
      <c r="U79" s="17">
        <f t="shared" si="3"/>
        <v>236604.65116279072</v>
      </c>
      <c r="V79" s="17">
        <f t="shared" si="3"/>
        <v>236604.65116279072</v>
      </c>
    </row>
    <row r="80" spans="1:2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2:22" s="23" customFormat="1">
      <c r="B81" s="24">
        <v>364134</v>
      </c>
      <c r="C81" s="24">
        <v>34611819.555</v>
      </c>
      <c r="D81" s="24">
        <v>-36092666.149999999</v>
      </c>
      <c r="E81" s="24">
        <v>634949891.30400002</v>
      </c>
      <c r="F81" s="24">
        <v>270143881.64499998</v>
      </c>
      <c r="G81" s="24">
        <v>369204882.47399998</v>
      </c>
      <c r="H81" s="24">
        <v>70140621.487000018</v>
      </c>
      <c r="I81" s="24">
        <v>-81322220.015999988</v>
      </c>
      <c r="J81" s="24">
        <v>1239820862.5710001</v>
      </c>
      <c r="K81" s="24">
        <v>539670741.32000005</v>
      </c>
      <c r="L81" s="24">
        <v>660846621.8490001</v>
      </c>
      <c r="M81" s="24">
        <f t="shared" ref="M81:V81" si="4">(C81/$B81)*1000</f>
        <v>95052.424533276208</v>
      </c>
      <c r="N81" s="24">
        <f t="shared" si="4"/>
        <v>-99119.187304673542</v>
      </c>
      <c r="O81" s="24">
        <f t="shared" si="4"/>
        <v>1743725.9121751883</v>
      </c>
      <c r="P81" s="24">
        <f t="shared" si="4"/>
        <v>741880.41118104861</v>
      </c>
      <c r="Q81" s="24">
        <f t="shared" si="4"/>
        <v>1013925.8692514293</v>
      </c>
      <c r="R81" s="24">
        <f t="shared" si="4"/>
        <v>192623.10437091845</v>
      </c>
      <c r="S81" s="24">
        <f t="shared" si="4"/>
        <v>-223330.47728583429</v>
      </c>
      <c r="T81" s="24">
        <f t="shared" si="4"/>
        <v>3404847.837804215</v>
      </c>
      <c r="U81" s="24">
        <f t="shared" si="4"/>
        <v>1482066.3308562234</v>
      </c>
      <c r="V81" s="24">
        <f t="shared" si="4"/>
        <v>1814844.5952561421</v>
      </c>
    </row>
  </sheetData>
  <mergeCells count="2">
    <mergeCell ref="M4:Q4"/>
    <mergeCell ref="R4:V4"/>
  </mergeCells>
  <hyperlinks>
    <hyperlink ref="A1" location="Efnisyfirlit!A1" display="Efnisyfirlit" xr:uid="{07892C0A-507A-422B-9A39-68DDF15D39F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B681-8C7C-4774-95CB-0CFF3BF73224}">
  <dimension ref="A1:I81"/>
  <sheetViews>
    <sheetView workbookViewId="0">
      <selection activeCell="B1" sqref="B1"/>
    </sheetView>
  </sheetViews>
  <sheetFormatPr defaultColWidth="8.88671875" defaultRowHeight="14.4"/>
  <cols>
    <col min="1" max="1" width="5.6640625" customWidth="1"/>
    <col min="2" max="2" width="22.88671875" customWidth="1"/>
    <col min="3" max="3" width="8.6640625" hidden="1" customWidth="1"/>
    <col min="4" max="4" width="11" customWidth="1"/>
    <col min="5" max="5" width="13" customWidth="1"/>
    <col min="6" max="7" width="12" customWidth="1"/>
    <col min="8" max="8" width="11.5546875" customWidth="1"/>
    <col min="9" max="9" width="14.33203125" customWidth="1"/>
  </cols>
  <sheetData>
    <row r="1" spans="1:9">
      <c r="B1" s="311" t="s">
        <v>1293</v>
      </c>
    </row>
    <row r="2" spans="1:9" ht="15.6">
      <c r="A2" s="1" t="s">
        <v>439</v>
      </c>
      <c r="B2" s="15"/>
      <c r="C2" s="15"/>
      <c r="D2" s="60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7"/>
      <c r="B4" s="42" t="s">
        <v>440</v>
      </c>
      <c r="C4" s="3"/>
      <c r="D4" s="36" t="s">
        <v>441</v>
      </c>
      <c r="E4" s="36" t="s">
        <v>442</v>
      </c>
      <c r="F4" s="36" t="s">
        <v>442</v>
      </c>
      <c r="G4" s="36" t="s">
        <v>442</v>
      </c>
      <c r="H4" s="36" t="s">
        <v>442</v>
      </c>
      <c r="I4" s="36"/>
    </row>
    <row r="5" spans="1:9">
      <c r="A5" s="37"/>
      <c r="B5" s="37"/>
      <c r="C5" s="3"/>
      <c r="D5" s="85" t="s">
        <v>443</v>
      </c>
      <c r="E5" s="85" t="s">
        <v>444</v>
      </c>
      <c r="F5" s="85" t="s">
        <v>445</v>
      </c>
      <c r="G5" s="85" t="s">
        <v>446</v>
      </c>
      <c r="H5" s="85" t="s">
        <v>447</v>
      </c>
      <c r="I5" s="85"/>
    </row>
    <row r="6" spans="1:9">
      <c r="A6" s="60" t="s">
        <v>448</v>
      </c>
      <c r="B6" s="50" t="s">
        <v>449</v>
      </c>
      <c r="C6" s="3" t="s">
        <v>387</v>
      </c>
      <c r="D6" s="41" t="s">
        <v>450</v>
      </c>
      <c r="E6" s="41" t="s">
        <v>451</v>
      </c>
      <c r="F6" s="41" t="s">
        <v>452</v>
      </c>
      <c r="G6" s="41" t="s">
        <v>453</v>
      </c>
      <c r="H6" s="41" t="s">
        <v>454</v>
      </c>
      <c r="I6" s="41" t="s">
        <v>455</v>
      </c>
    </row>
    <row r="8" spans="1:9">
      <c r="A8" s="134">
        <v>0</v>
      </c>
      <c r="B8" s="101" t="s">
        <v>19</v>
      </c>
      <c r="C8" s="102">
        <v>131136</v>
      </c>
      <c r="D8" s="135">
        <v>0.1452</v>
      </c>
      <c r="E8" s="102">
        <v>90320495.937999994</v>
      </c>
      <c r="F8" s="102">
        <v>10947938.901575757</v>
      </c>
      <c r="G8" s="102">
        <f>E8-F8</f>
        <v>79372557.036424235</v>
      </c>
      <c r="H8" s="102">
        <f>(E8/C8)*1000</f>
        <v>688754.39191373833</v>
      </c>
      <c r="I8" s="102">
        <f>E8/D8</f>
        <v>622041983.04407716</v>
      </c>
    </row>
    <row r="9" spans="1:9">
      <c r="A9" s="30">
        <v>1000</v>
      </c>
      <c r="B9" s="30" t="s">
        <v>167</v>
      </c>
      <c r="C9" s="104">
        <v>37959</v>
      </c>
      <c r="D9" s="136">
        <v>0.14480000000000001</v>
      </c>
      <c r="E9" s="104">
        <v>26802620.727000002</v>
      </c>
      <c r="F9" s="104">
        <v>3257777.1049392261</v>
      </c>
      <c r="G9" s="104">
        <f t="shared" ref="G9:G72" si="0">E9-F9</f>
        <v>23544843.622060776</v>
      </c>
      <c r="H9" s="104">
        <f t="shared" ref="H9:H72" si="1">(E9/C9)*1000</f>
        <v>706093.9626175611</v>
      </c>
      <c r="I9" s="104">
        <f t="shared" ref="I9:I72" si="2">E9/D9</f>
        <v>185100971.87154695</v>
      </c>
    </row>
    <row r="10" spans="1:9">
      <c r="A10" s="134">
        <v>1100</v>
      </c>
      <c r="B10" s="101" t="s">
        <v>294</v>
      </c>
      <c r="C10" s="102">
        <v>4726</v>
      </c>
      <c r="D10" s="135">
        <v>0.13699999999999998</v>
      </c>
      <c r="E10" s="102">
        <v>3470221.7749999999</v>
      </c>
      <c r="F10" s="102">
        <v>445809.51270072995</v>
      </c>
      <c r="G10" s="102">
        <f t="shared" si="0"/>
        <v>3024412.2622992699</v>
      </c>
      <c r="H10" s="102">
        <f t="shared" si="1"/>
        <v>734283.06707575114</v>
      </c>
      <c r="I10" s="102">
        <f t="shared" si="2"/>
        <v>25330085.94890511</v>
      </c>
    </row>
    <row r="11" spans="1:9">
      <c r="A11" s="30">
        <v>1300</v>
      </c>
      <c r="B11" s="30" t="s">
        <v>169</v>
      </c>
      <c r="C11" s="104">
        <v>16924</v>
      </c>
      <c r="D11" s="136">
        <v>0.13699999999999998</v>
      </c>
      <c r="E11" s="104">
        <v>12270599.504000001</v>
      </c>
      <c r="F11" s="104">
        <v>1576368.9873751826</v>
      </c>
      <c r="G11" s="104">
        <f t="shared" si="0"/>
        <v>10694230.516624818</v>
      </c>
      <c r="H11" s="104">
        <f t="shared" si="1"/>
        <v>725041.33207279607</v>
      </c>
      <c r="I11" s="104">
        <f t="shared" si="2"/>
        <v>89566419.737226292</v>
      </c>
    </row>
    <row r="12" spans="1:9">
      <c r="A12" s="134">
        <v>1400</v>
      </c>
      <c r="B12" s="101" t="s">
        <v>170</v>
      </c>
      <c r="C12" s="102">
        <v>29971</v>
      </c>
      <c r="D12" s="135">
        <v>0.14480000000000001</v>
      </c>
      <c r="E12" s="102">
        <v>20159148.699999999</v>
      </c>
      <c r="F12" s="102">
        <v>2450283.2674033148</v>
      </c>
      <c r="G12" s="102">
        <f t="shared" si="0"/>
        <v>17708865.432596684</v>
      </c>
      <c r="H12" s="102">
        <f t="shared" si="1"/>
        <v>672621.82443028258</v>
      </c>
      <c r="I12" s="102">
        <f t="shared" si="2"/>
        <v>139220640.19337016</v>
      </c>
    </row>
    <row r="13" spans="1:9">
      <c r="A13" s="30">
        <v>1604</v>
      </c>
      <c r="B13" s="30" t="s">
        <v>171</v>
      </c>
      <c r="C13" s="104">
        <v>12073</v>
      </c>
      <c r="D13" s="136">
        <v>0.14480000000000001</v>
      </c>
      <c r="E13" s="104">
        <v>7938742.8099999996</v>
      </c>
      <c r="F13" s="104">
        <v>964930.06530386733</v>
      </c>
      <c r="G13" s="104">
        <f t="shared" si="0"/>
        <v>6973812.7446961319</v>
      </c>
      <c r="H13" s="104">
        <f t="shared" si="1"/>
        <v>657561.7336204754</v>
      </c>
      <c r="I13" s="104">
        <f t="shared" si="2"/>
        <v>54825571.892265186</v>
      </c>
    </row>
    <row r="14" spans="1:9">
      <c r="A14" s="134">
        <v>1606</v>
      </c>
      <c r="B14" s="101" t="s">
        <v>172</v>
      </c>
      <c r="C14" s="102">
        <v>245</v>
      </c>
      <c r="D14" s="135">
        <v>0.13730000000000001</v>
      </c>
      <c r="E14" s="102">
        <v>156210.93599999999</v>
      </c>
      <c r="F14" s="102">
        <v>20024.125809176985</v>
      </c>
      <c r="G14" s="102">
        <f t="shared" si="0"/>
        <v>136186.81019082299</v>
      </c>
      <c r="H14" s="102">
        <f t="shared" si="1"/>
        <v>637595.65714285709</v>
      </c>
      <c r="I14" s="102">
        <f t="shared" si="2"/>
        <v>1137734.420975965</v>
      </c>
    </row>
    <row r="15" spans="1:9">
      <c r="A15" s="30">
        <v>2000</v>
      </c>
      <c r="B15" s="30" t="s">
        <v>173</v>
      </c>
      <c r="C15" s="104">
        <v>19421</v>
      </c>
      <c r="D15" s="136">
        <v>0.1452</v>
      </c>
      <c r="E15" s="104">
        <v>12070865.483999999</v>
      </c>
      <c r="F15" s="104">
        <v>1463135.2101818183</v>
      </c>
      <c r="G15" s="104">
        <f t="shared" si="0"/>
        <v>10607730.27381818</v>
      </c>
      <c r="H15" s="104">
        <f t="shared" si="1"/>
        <v>621536.76350342412</v>
      </c>
      <c r="I15" s="104">
        <f t="shared" si="2"/>
        <v>83132682.396694213</v>
      </c>
    </row>
    <row r="16" spans="1:9">
      <c r="A16" s="134">
        <v>2300</v>
      </c>
      <c r="B16" s="101" t="s">
        <v>456</v>
      </c>
      <c r="C16" s="102">
        <v>3512</v>
      </c>
      <c r="D16" s="135">
        <v>0.1399</v>
      </c>
      <c r="E16" s="102">
        <v>2143039.2110000001</v>
      </c>
      <c r="F16" s="102">
        <v>269603.21739528235</v>
      </c>
      <c r="G16" s="102">
        <f t="shared" si="0"/>
        <v>1873435.9936047178</v>
      </c>
      <c r="H16" s="102">
        <f t="shared" si="1"/>
        <v>610204.78673120739</v>
      </c>
      <c r="I16" s="102">
        <f t="shared" si="2"/>
        <v>15318364.624731952</v>
      </c>
    </row>
    <row r="17" spans="1:9">
      <c r="A17" s="30">
        <v>2506</v>
      </c>
      <c r="B17" s="30" t="s">
        <v>175</v>
      </c>
      <c r="C17" s="104">
        <v>1308</v>
      </c>
      <c r="D17" s="136">
        <v>0.1452</v>
      </c>
      <c r="E17" s="104">
        <v>797887.48100000003</v>
      </c>
      <c r="F17" s="104">
        <v>96713.634060606069</v>
      </c>
      <c r="G17" s="104">
        <f t="shared" si="0"/>
        <v>701173.84693939402</v>
      </c>
      <c r="H17" s="104">
        <f t="shared" si="1"/>
        <v>610005.71941896016</v>
      </c>
      <c r="I17" s="104">
        <f t="shared" si="2"/>
        <v>5495092.8443526179</v>
      </c>
    </row>
    <row r="18" spans="1:9">
      <c r="A18" s="134">
        <v>2510</v>
      </c>
      <c r="B18" s="101" t="s">
        <v>176</v>
      </c>
      <c r="C18" s="102">
        <v>3588</v>
      </c>
      <c r="D18" s="135">
        <v>0.1452</v>
      </c>
      <c r="E18" s="102">
        <v>2116382.0090000001</v>
      </c>
      <c r="F18" s="102">
        <v>256531.15260606061</v>
      </c>
      <c r="G18" s="102">
        <f t="shared" si="0"/>
        <v>1859850.8563939393</v>
      </c>
      <c r="H18" s="102">
        <f t="shared" si="1"/>
        <v>589850.0582497213</v>
      </c>
      <c r="I18" s="102">
        <f t="shared" si="2"/>
        <v>14575633.6707989</v>
      </c>
    </row>
    <row r="19" spans="1:9">
      <c r="A19" s="30">
        <v>3000</v>
      </c>
      <c r="B19" s="30" t="s">
        <v>177</v>
      </c>
      <c r="C19" s="104">
        <v>7534</v>
      </c>
      <c r="D19" s="136">
        <v>0.1452</v>
      </c>
      <c r="E19" s="104">
        <v>4980037.8609999996</v>
      </c>
      <c r="F19" s="104">
        <v>603640.95284848486</v>
      </c>
      <c r="G19" s="104">
        <f t="shared" si="0"/>
        <v>4376396.9081515148</v>
      </c>
      <c r="H19" s="104">
        <f t="shared" si="1"/>
        <v>661008.47637377214</v>
      </c>
      <c r="I19" s="104">
        <f t="shared" si="2"/>
        <v>34297781.411845729</v>
      </c>
    </row>
    <row r="20" spans="1:9">
      <c r="A20" s="134">
        <v>3506</v>
      </c>
      <c r="B20" s="101" t="s">
        <v>178</v>
      </c>
      <c r="C20" s="102">
        <v>65</v>
      </c>
      <c r="D20" s="135">
        <v>0.1244</v>
      </c>
      <c r="E20" s="102">
        <v>35814.256000000001</v>
      </c>
      <c r="F20" s="102">
        <v>5066.9686945337617</v>
      </c>
      <c r="G20" s="102">
        <f t="shared" si="0"/>
        <v>30747.287305466241</v>
      </c>
      <c r="H20" s="102">
        <f t="shared" si="1"/>
        <v>550988.5538461539</v>
      </c>
      <c r="I20" s="102">
        <f t="shared" si="2"/>
        <v>287895.94855305465</v>
      </c>
    </row>
    <row r="21" spans="1:9">
      <c r="A21" s="30">
        <v>3511</v>
      </c>
      <c r="B21" s="30" t="s">
        <v>179</v>
      </c>
      <c r="C21" s="104">
        <v>625</v>
      </c>
      <c r="D21" s="136">
        <v>0.13689999999999999</v>
      </c>
      <c r="E21" s="104">
        <v>419440.364</v>
      </c>
      <c r="F21" s="104">
        <v>53923.669878743618</v>
      </c>
      <c r="G21" s="104">
        <f t="shared" si="0"/>
        <v>365516.69412125635</v>
      </c>
      <c r="H21" s="104">
        <f t="shared" si="1"/>
        <v>671104.58240000007</v>
      </c>
      <c r="I21" s="104">
        <f t="shared" si="2"/>
        <v>3063844.879474069</v>
      </c>
    </row>
    <row r="22" spans="1:9">
      <c r="A22" s="134">
        <v>3609</v>
      </c>
      <c r="B22" s="101" t="s">
        <v>180</v>
      </c>
      <c r="C22" s="102">
        <v>3852</v>
      </c>
      <c r="D22" s="135">
        <v>0.1452</v>
      </c>
      <c r="E22" s="102">
        <v>2319716.8160000001</v>
      </c>
      <c r="F22" s="102">
        <v>281177.79587878787</v>
      </c>
      <c r="G22" s="102">
        <f t="shared" si="0"/>
        <v>2038539.0201212121</v>
      </c>
      <c r="H22" s="102">
        <f t="shared" si="1"/>
        <v>602211.01142263762</v>
      </c>
      <c r="I22" s="102">
        <f t="shared" si="2"/>
        <v>15976011.129476584</v>
      </c>
    </row>
    <row r="23" spans="1:9">
      <c r="A23" s="30">
        <v>3709</v>
      </c>
      <c r="B23" s="30" t="s">
        <v>181</v>
      </c>
      <c r="C23" s="104">
        <v>876</v>
      </c>
      <c r="D23" s="136">
        <v>0.1452</v>
      </c>
      <c r="E23" s="104">
        <v>540079.89300000004</v>
      </c>
      <c r="F23" s="104">
        <v>65464.229454545464</v>
      </c>
      <c r="G23" s="104">
        <f t="shared" si="0"/>
        <v>474615.66354545456</v>
      </c>
      <c r="H23" s="104">
        <f t="shared" si="1"/>
        <v>616529.55821917811</v>
      </c>
      <c r="I23" s="104">
        <f t="shared" si="2"/>
        <v>3719558.4917355375</v>
      </c>
    </row>
    <row r="24" spans="1:9">
      <c r="A24" s="134">
        <v>3710</v>
      </c>
      <c r="B24" s="101" t="s">
        <v>182</v>
      </c>
      <c r="C24" s="102">
        <v>64</v>
      </c>
      <c r="D24" s="135">
        <v>0.1452</v>
      </c>
      <c r="E24" s="102">
        <v>30191.023000000001</v>
      </c>
      <c r="F24" s="102">
        <v>3659.5179393939393</v>
      </c>
      <c r="G24" s="102">
        <f t="shared" si="0"/>
        <v>26531.505060606061</v>
      </c>
      <c r="H24" s="102">
        <f t="shared" si="1"/>
        <v>471734.734375</v>
      </c>
      <c r="I24" s="102">
        <f t="shared" si="2"/>
        <v>207927.15564738293</v>
      </c>
    </row>
    <row r="25" spans="1:9">
      <c r="A25" s="30">
        <v>3711</v>
      </c>
      <c r="B25" s="30" t="s">
        <v>183</v>
      </c>
      <c r="C25" s="104">
        <v>1209</v>
      </c>
      <c r="D25" s="136">
        <v>0.1452</v>
      </c>
      <c r="E25" s="104">
        <v>748371.55500000005</v>
      </c>
      <c r="F25" s="104">
        <v>90711.703636363643</v>
      </c>
      <c r="G25" s="104">
        <f t="shared" si="0"/>
        <v>657659.85136363644</v>
      </c>
      <c r="H25" s="104">
        <f t="shared" si="1"/>
        <v>619000.45905707206</v>
      </c>
      <c r="I25" s="104">
        <f t="shared" si="2"/>
        <v>5154074.0702479342</v>
      </c>
    </row>
    <row r="26" spans="1:9">
      <c r="A26" s="134">
        <v>3713</v>
      </c>
      <c r="B26" s="101" t="s">
        <v>184</v>
      </c>
      <c r="C26" s="102">
        <v>124</v>
      </c>
      <c r="D26" s="135">
        <v>0.14480000000000001</v>
      </c>
      <c r="E26" s="102">
        <v>65076.79</v>
      </c>
      <c r="F26" s="102">
        <v>7909.8860773480665</v>
      </c>
      <c r="G26" s="102">
        <f t="shared" si="0"/>
        <v>57166.903922651938</v>
      </c>
      <c r="H26" s="102">
        <f t="shared" si="1"/>
        <v>524812.82258064521</v>
      </c>
      <c r="I26" s="102">
        <f t="shared" si="2"/>
        <v>449425.34530386736</v>
      </c>
    </row>
    <row r="27" spans="1:9">
      <c r="A27" s="30">
        <v>3714</v>
      </c>
      <c r="B27" s="30" t="s">
        <v>185</v>
      </c>
      <c r="C27" s="104">
        <v>1674</v>
      </c>
      <c r="D27" s="136">
        <v>0.1452</v>
      </c>
      <c r="E27" s="104">
        <v>1189730.2790000001</v>
      </c>
      <c r="F27" s="104">
        <v>144209.73078787877</v>
      </c>
      <c r="G27" s="104">
        <f t="shared" si="0"/>
        <v>1045520.5482121214</v>
      </c>
      <c r="H27" s="104">
        <f t="shared" si="1"/>
        <v>710711.03882915177</v>
      </c>
      <c r="I27" s="104">
        <f t="shared" si="2"/>
        <v>8193734.7038567504</v>
      </c>
    </row>
    <row r="28" spans="1:9">
      <c r="A28" s="134">
        <v>3811</v>
      </c>
      <c r="B28" s="101" t="s">
        <v>186</v>
      </c>
      <c r="C28" s="102">
        <v>639</v>
      </c>
      <c r="D28" s="135">
        <v>0.1452</v>
      </c>
      <c r="E28" s="102">
        <v>349270.82199999999</v>
      </c>
      <c r="F28" s="102">
        <v>42335.857212121213</v>
      </c>
      <c r="G28" s="102">
        <f t="shared" si="0"/>
        <v>306934.96478787879</v>
      </c>
      <c r="H28" s="102">
        <f t="shared" si="1"/>
        <v>546589.70579029736</v>
      </c>
      <c r="I28" s="102">
        <f t="shared" si="2"/>
        <v>2405446.4325068872</v>
      </c>
    </row>
    <row r="29" spans="1:9">
      <c r="A29" s="30">
        <v>4100</v>
      </c>
      <c r="B29" s="30" t="s">
        <v>187</v>
      </c>
      <c r="C29" s="104">
        <v>955</v>
      </c>
      <c r="D29" s="136">
        <v>0.1452</v>
      </c>
      <c r="E29" s="104">
        <v>628840.20499999996</v>
      </c>
      <c r="F29" s="104">
        <v>76223.05515151516</v>
      </c>
      <c r="G29" s="104">
        <f t="shared" si="0"/>
        <v>552617.14984848478</v>
      </c>
      <c r="H29" s="104">
        <f t="shared" si="1"/>
        <v>658471.41884816741</v>
      </c>
      <c r="I29" s="104">
        <f t="shared" si="2"/>
        <v>4330855.4063360877</v>
      </c>
    </row>
    <row r="30" spans="1:9">
      <c r="A30" s="134">
        <v>4200</v>
      </c>
      <c r="B30" s="101" t="s">
        <v>188</v>
      </c>
      <c r="C30" s="102">
        <v>3809</v>
      </c>
      <c r="D30" s="135">
        <v>0.1452</v>
      </c>
      <c r="E30" s="102">
        <v>2559542.0819999999</v>
      </c>
      <c r="F30" s="102">
        <v>310247.5250909091</v>
      </c>
      <c r="G30" s="102">
        <f t="shared" si="0"/>
        <v>2249294.5569090908</v>
      </c>
      <c r="H30" s="102">
        <f t="shared" si="1"/>
        <v>671972.19270149642</v>
      </c>
      <c r="I30" s="102">
        <f t="shared" si="2"/>
        <v>17627700.2892562</v>
      </c>
    </row>
    <row r="31" spans="1:9">
      <c r="A31" s="30">
        <v>4502</v>
      </c>
      <c r="B31" s="30" t="s">
        <v>189</v>
      </c>
      <c r="C31" s="104">
        <v>262</v>
      </c>
      <c r="D31" s="136">
        <v>0.1452</v>
      </c>
      <c r="E31" s="104">
        <v>135257.02799999999</v>
      </c>
      <c r="F31" s="104">
        <v>16394.791272727274</v>
      </c>
      <c r="G31" s="104">
        <f t="shared" si="0"/>
        <v>118862.23672727271</v>
      </c>
      <c r="H31" s="104">
        <f t="shared" si="1"/>
        <v>516248.19847328239</v>
      </c>
      <c r="I31" s="104">
        <f t="shared" si="2"/>
        <v>931522.23140495864</v>
      </c>
    </row>
    <row r="32" spans="1:9">
      <c r="A32" s="134">
        <v>4604</v>
      </c>
      <c r="B32" s="101" t="s">
        <v>190</v>
      </c>
      <c r="C32" s="102">
        <v>251</v>
      </c>
      <c r="D32" s="135">
        <v>0.1452</v>
      </c>
      <c r="E32" s="102">
        <v>169823.06099999999</v>
      </c>
      <c r="F32" s="102">
        <v>20584.613454545452</v>
      </c>
      <c r="G32" s="102">
        <f t="shared" si="0"/>
        <v>149238.44754545455</v>
      </c>
      <c r="H32" s="102">
        <f t="shared" si="1"/>
        <v>676585.90039840632</v>
      </c>
      <c r="I32" s="102">
        <f t="shared" si="2"/>
        <v>1169580.3099173554</v>
      </c>
    </row>
    <row r="33" spans="1:9">
      <c r="A33" s="30">
        <v>4607</v>
      </c>
      <c r="B33" s="30" t="s">
        <v>191</v>
      </c>
      <c r="C33" s="104">
        <v>1021</v>
      </c>
      <c r="D33" s="136">
        <v>0.1452</v>
      </c>
      <c r="E33" s="104">
        <v>692644.7</v>
      </c>
      <c r="F33" s="104">
        <v>83956.933333333349</v>
      </c>
      <c r="G33" s="104">
        <f t="shared" si="0"/>
        <v>608687.7666666666</v>
      </c>
      <c r="H33" s="104">
        <f t="shared" si="1"/>
        <v>678398.33496571984</v>
      </c>
      <c r="I33" s="104">
        <f t="shared" si="2"/>
        <v>4770280.3030303027</v>
      </c>
    </row>
    <row r="34" spans="1:9">
      <c r="A34" s="134">
        <v>4803</v>
      </c>
      <c r="B34" s="101" t="s">
        <v>192</v>
      </c>
      <c r="C34" s="102">
        <v>208</v>
      </c>
      <c r="D34" s="135">
        <v>0.1452</v>
      </c>
      <c r="E34" s="102">
        <v>130593.117</v>
      </c>
      <c r="F34" s="102">
        <v>15829.468727272726</v>
      </c>
      <c r="G34" s="102">
        <f t="shared" si="0"/>
        <v>114763.64827272727</v>
      </c>
      <c r="H34" s="102">
        <f t="shared" si="1"/>
        <v>627851.5240384615</v>
      </c>
      <c r="I34" s="102">
        <f t="shared" si="2"/>
        <v>899401.632231405</v>
      </c>
    </row>
    <row r="35" spans="1:9">
      <c r="A35" s="30">
        <v>4901</v>
      </c>
      <c r="B35" s="30" t="s">
        <v>193</v>
      </c>
      <c r="C35" s="104">
        <v>43</v>
      </c>
      <c r="D35" s="136">
        <v>0.1452</v>
      </c>
      <c r="E35" s="104">
        <v>27276.819</v>
      </c>
      <c r="F35" s="104">
        <v>3306.2810909090908</v>
      </c>
      <c r="G35" s="104">
        <f t="shared" si="0"/>
        <v>23970.537909090908</v>
      </c>
      <c r="H35" s="104">
        <f t="shared" si="1"/>
        <v>634344.62790697673</v>
      </c>
      <c r="I35" s="104">
        <f t="shared" si="2"/>
        <v>187856.88016528927</v>
      </c>
    </row>
    <row r="36" spans="1:9">
      <c r="A36" s="134">
        <v>4902</v>
      </c>
      <c r="B36" s="101" t="s">
        <v>194</v>
      </c>
      <c r="C36" s="102">
        <v>109</v>
      </c>
      <c r="D36" s="135">
        <v>0.1452</v>
      </c>
      <c r="E36" s="102">
        <v>77489.159</v>
      </c>
      <c r="F36" s="102">
        <v>9392.6253333333334</v>
      </c>
      <c r="G36" s="102">
        <f t="shared" si="0"/>
        <v>68096.53366666667</v>
      </c>
      <c r="H36" s="102">
        <f t="shared" si="1"/>
        <v>710909.71559633024</v>
      </c>
      <c r="I36" s="102">
        <f t="shared" si="2"/>
        <v>533671.89393939392</v>
      </c>
    </row>
    <row r="37" spans="1:9">
      <c r="A37" s="30">
        <v>4911</v>
      </c>
      <c r="B37" s="30" t="s">
        <v>195</v>
      </c>
      <c r="C37" s="104">
        <v>457</v>
      </c>
      <c r="D37" s="136">
        <v>0.1452</v>
      </c>
      <c r="E37" s="104">
        <v>297168.41700000002</v>
      </c>
      <c r="F37" s="104">
        <v>36020.414181818182</v>
      </c>
      <c r="G37" s="104">
        <f t="shared" si="0"/>
        <v>261148.00281818182</v>
      </c>
      <c r="H37" s="104">
        <f t="shared" si="1"/>
        <v>650259.11816192558</v>
      </c>
      <c r="I37" s="104">
        <f t="shared" si="2"/>
        <v>2046614.4421487604</v>
      </c>
    </row>
    <row r="38" spans="1:9">
      <c r="A38" s="134">
        <v>5200</v>
      </c>
      <c r="B38" s="101" t="s">
        <v>196</v>
      </c>
      <c r="C38" s="102">
        <v>4034</v>
      </c>
      <c r="D38" s="135">
        <v>0.1452</v>
      </c>
      <c r="E38" s="102">
        <v>2556023.9980000001</v>
      </c>
      <c r="F38" s="102">
        <v>309821.09066666669</v>
      </c>
      <c r="G38" s="102">
        <f t="shared" si="0"/>
        <v>2246202.9073333335</v>
      </c>
      <c r="H38" s="102">
        <f t="shared" si="1"/>
        <v>633620.22756569157</v>
      </c>
      <c r="I38" s="102">
        <f t="shared" si="2"/>
        <v>17603471.060606062</v>
      </c>
    </row>
    <row r="39" spans="1:9">
      <c r="A39" s="30">
        <v>5508</v>
      </c>
      <c r="B39" s="30" t="s">
        <v>197</v>
      </c>
      <c r="C39" s="104">
        <v>1211</v>
      </c>
      <c r="D39" s="136">
        <v>0.1452</v>
      </c>
      <c r="E39" s="104">
        <v>710279.24899999995</v>
      </c>
      <c r="F39" s="104">
        <v>86094.454424242416</v>
      </c>
      <c r="G39" s="104">
        <f t="shared" si="0"/>
        <v>624184.79457575758</v>
      </c>
      <c r="H39" s="104">
        <f t="shared" si="1"/>
        <v>586522.91412056144</v>
      </c>
      <c r="I39" s="104">
        <f t="shared" si="2"/>
        <v>4891730.3650137736</v>
      </c>
    </row>
    <row r="40" spans="1:9">
      <c r="A40" s="134">
        <v>5604</v>
      </c>
      <c r="B40" s="101" t="s">
        <v>457</v>
      </c>
      <c r="C40" s="102">
        <v>938</v>
      </c>
      <c r="D40" s="135">
        <v>0.1452</v>
      </c>
      <c r="E40" s="102">
        <v>569019.75699999998</v>
      </c>
      <c r="F40" s="102">
        <v>68972.091757575748</v>
      </c>
      <c r="G40" s="102">
        <f t="shared" si="0"/>
        <v>500047.66524242423</v>
      </c>
      <c r="H40" s="102">
        <f t="shared" si="1"/>
        <v>606630.87100213219</v>
      </c>
      <c r="I40" s="102">
        <f t="shared" si="2"/>
        <v>3918868.8498622589</v>
      </c>
    </row>
    <row r="41" spans="1:9">
      <c r="A41" s="30">
        <v>5609</v>
      </c>
      <c r="B41" s="30" t="s">
        <v>199</v>
      </c>
      <c r="C41" s="104">
        <v>473</v>
      </c>
      <c r="D41" s="136">
        <v>0.1452</v>
      </c>
      <c r="E41" s="104">
        <v>321865.14899999998</v>
      </c>
      <c r="F41" s="104">
        <v>39013.957454545452</v>
      </c>
      <c r="G41" s="104">
        <f t="shared" si="0"/>
        <v>282851.19154545455</v>
      </c>
      <c r="H41" s="104">
        <f t="shared" si="1"/>
        <v>680476.00211416488</v>
      </c>
      <c r="I41" s="104">
        <f t="shared" si="2"/>
        <v>2216702.1280991733</v>
      </c>
    </row>
    <row r="42" spans="1:9">
      <c r="A42" s="134">
        <v>5611</v>
      </c>
      <c r="B42" s="101" t="s">
        <v>200</v>
      </c>
      <c r="C42" s="102">
        <v>90</v>
      </c>
      <c r="D42" s="135">
        <v>0.1452</v>
      </c>
      <c r="E42" s="102">
        <v>41582.006000000001</v>
      </c>
      <c r="F42" s="102">
        <v>5040.2431515151511</v>
      </c>
      <c r="G42" s="102">
        <f t="shared" si="0"/>
        <v>36541.762848484854</v>
      </c>
      <c r="H42" s="102">
        <f t="shared" si="1"/>
        <v>462022.2888888889</v>
      </c>
      <c r="I42" s="102">
        <f t="shared" si="2"/>
        <v>286377.45179063361</v>
      </c>
    </row>
    <row r="43" spans="1:9">
      <c r="A43" s="30">
        <v>5612</v>
      </c>
      <c r="B43" s="30" t="s">
        <v>201</v>
      </c>
      <c r="C43" s="104">
        <v>371</v>
      </c>
      <c r="D43" s="136">
        <v>0.1452</v>
      </c>
      <c r="E43" s="104">
        <v>190927.62400000001</v>
      </c>
      <c r="F43" s="104">
        <v>23142.742303030303</v>
      </c>
      <c r="G43" s="104">
        <f t="shared" si="0"/>
        <v>167784.88169696971</v>
      </c>
      <c r="H43" s="104">
        <f t="shared" si="1"/>
        <v>514629.71428571426</v>
      </c>
      <c r="I43" s="104">
        <f t="shared" si="2"/>
        <v>1314928.5399449037</v>
      </c>
    </row>
    <row r="44" spans="1:9">
      <c r="A44" s="134">
        <v>5706</v>
      </c>
      <c r="B44" s="101" t="s">
        <v>202</v>
      </c>
      <c r="C44" s="102">
        <v>205</v>
      </c>
      <c r="D44" s="135">
        <v>0.1452</v>
      </c>
      <c r="E44" s="102">
        <v>101137.25199999999</v>
      </c>
      <c r="F44" s="102">
        <v>12259.060848484849</v>
      </c>
      <c r="G44" s="102">
        <f t="shared" si="0"/>
        <v>88878.191151515144</v>
      </c>
      <c r="H44" s="102">
        <f t="shared" si="1"/>
        <v>493352.44878048776</v>
      </c>
      <c r="I44" s="102">
        <f t="shared" si="2"/>
        <v>696537.54820936639</v>
      </c>
    </row>
    <row r="45" spans="1:9">
      <c r="A45" s="30">
        <v>6000</v>
      </c>
      <c r="B45" s="30" t="s">
        <v>203</v>
      </c>
      <c r="C45" s="104">
        <v>19025</v>
      </c>
      <c r="D45" s="136">
        <v>0.1452</v>
      </c>
      <c r="E45" s="104">
        <v>12062017.267000001</v>
      </c>
      <c r="F45" s="104">
        <v>1462062.6990303029</v>
      </c>
      <c r="G45" s="104">
        <f t="shared" si="0"/>
        <v>10599954.567969698</v>
      </c>
      <c r="H45" s="104">
        <f t="shared" si="1"/>
        <v>634008.79195795022</v>
      </c>
      <c r="I45" s="104">
        <f t="shared" si="2"/>
        <v>83071744.26308541</v>
      </c>
    </row>
    <row r="46" spans="1:9">
      <c r="A46" s="134">
        <v>6100</v>
      </c>
      <c r="B46" s="101" t="s">
        <v>204</v>
      </c>
      <c r="C46" s="102">
        <v>3115</v>
      </c>
      <c r="D46" s="135">
        <v>0.1452</v>
      </c>
      <c r="E46" s="102">
        <v>2076452.0379999999</v>
      </c>
      <c r="F46" s="102">
        <v>251691.15612121212</v>
      </c>
      <c r="G46" s="102">
        <f t="shared" si="0"/>
        <v>1824760.8818787879</v>
      </c>
      <c r="H46" s="102">
        <f t="shared" si="1"/>
        <v>666597.76500802569</v>
      </c>
      <c r="I46" s="102">
        <f t="shared" si="2"/>
        <v>14300633.870523416</v>
      </c>
    </row>
    <row r="47" spans="1:9">
      <c r="A47" s="30">
        <v>6250</v>
      </c>
      <c r="B47" s="30" t="s">
        <v>205</v>
      </c>
      <c r="C47" s="104">
        <v>2006</v>
      </c>
      <c r="D47" s="136">
        <v>0.14480000000000001</v>
      </c>
      <c r="E47" s="104">
        <v>1390923.4709999999</v>
      </c>
      <c r="F47" s="104">
        <v>169062.52133701657</v>
      </c>
      <c r="G47" s="104">
        <f t="shared" si="0"/>
        <v>1221860.9496629834</v>
      </c>
      <c r="H47" s="104">
        <f t="shared" si="1"/>
        <v>693381.59072781645</v>
      </c>
      <c r="I47" s="104">
        <f t="shared" si="2"/>
        <v>9605825.0759668499</v>
      </c>
    </row>
    <row r="48" spans="1:9">
      <c r="A48" s="134">
        <v>6400</v>
      </c>
      <c r="B48" s="101" t="s">
        <v>206</v>
      </c>
      <c r="C48" s="102">
        <v>1903</v>
      </c>
      <c r="D48" s="135">
        <v>0.1452</v>
      </c>
      <c r="E48" s="102">
        <v>1196556.088</v>
      </c>
      <c r="F48" s="102">
        <v>145037.10157575755</v>
      </c>
      <c r="G48" s="102">
        <f t="shared" si="0"/>
        <v>1051518.9864242424</v>
      </c>
      <c r="H48" s="102">
        <f t="shared" si="1"/>
        <v>628773.56174461369</v>
      </c>
      <c r="I48" s="102">
        <f t="shared" si="2"/>
        <v>8240744.4077134989</v>
      </c>
    </row>
    <row r="49" spans="1:9">
      <c r="A49" s="30">
        <v>6513</v>
      </c>
      <c r="B49" s="30" t="s">
        <v>207</v>
      </c>
      <c r="C49" s="104">
        <v>1077</v>
      </c>
      <c r="D49" s="136">
        <v>0.1452</v>
      </c>
      <c r="E49" s="104">
        <v>657338.66700000002</v>
      </c>
      <c r="F49" s="104">
        <v>79677.414181818182</v>
      </c>
      <c r="G49" s="104">
        <f t="shared" si="0"/>
        <v>577661.25281818188</v>
      </c>
      <c r="H49" s="104">
        <f t="shared" si="1"/>
        <v>610342.30919220054</v>
      </c>
      <c r="I49" s="104">
        <f t="shared" si="2"/>
        <v>4527125.8057851242</v>
      </c>
    </row>
    <row r="50" spans="1:9">
      <c r="A50" s="134">
        <v>6515</v>
      </c>
      <c r="B50" s="101" t="s">
        <v>208</v>
      </c>
      <c r="C50" s="102">
        <v>623</v>
      </c>
      <c r="D50" s="135">
        <v>0.1452</v>
      </c>
      <c r="E50" s="102">
        <v>348800.06699999998</v>
      </c>
      <c r="F50" s="102">
        <v>42278.796000000002</v>
      </c>
      <c r="G50" s="102">
        <f t="shared" si="0"/>
        <v>306521.27099999995</v>
      </c>
      <c r="H50" s="102">
        <f t="shared" si="1"/>
        <v>559871.69662921352</v>
      </c>
      <c r="I50" s="102">
        <f t="shared" si="2"/>
        <v>2402204.3181818184</v>
      </c>
    </row>
    <row r="51" spans="1:9">
      <c r="A51" s="30">
        <v>6601</v>
      </c>
      <c r="B51" s="30" t="s">
        <v>209</v>
      </c>
      <c r="C51" s="104">
        <v>483</v>
      </c>
      <c r="D51" s="136">
        <v>0.1452</v>
      </c>
      <c r="E51" s="104">
        <v>286282.50400000002</v>
      </c>
      <c r="F51" s="104">
        <v>34700.909575757578</v>
      </c>
      <c r="G51" s="104">
        <f t="shared" si="0"/>
        <v>251581.59442424244</v>
      </c>
      <c r="H51" s="104">
        <f t="shared" si="1"/>
        <v>592717.39958592143</v>
      </c>
      <c r="I51" s="104">
        <f t="shared" si="2"/>
        <v>1971642.5895316806</v>
      </c>
    </row>
    <row r="52" spans="1:9">
      <c r="A52" s="134">
        <v>6602</v>
      </c>
      <c r="B52" s="101" t="s">
        <v>210</v>
      </c>
      <c r="C52" s="102">
        <v>370</v>
      </c>
      <c r="D52" s="135">
        <v>0.1452</v>
      </c>
      <c r="E52" s="102">
        <v>233990.93400000001</v>
      </c>
      <c r="F52" s="102">
        <v>28362.537454545454</v>
      </c>
      <c r="G52" s="102">
        <f t="shared" si="0"/>
        <v>205628.39654545457</v>
      </c>
      <c r="H52" s="102">
        <f t="shared" si="1"/>
        <v>632407.92972972977</v>
      </c>
      <c r="I52" s="102">
        <f t="shared" si="2"/>
        <v>1611507.8099173554</v>
      </c>
    </row>
    <row r="53" spans="1:9">
      <c r="A53" s="30">
        <v>6607</v>
      </c>
      <c r="B53" s="30" t="s">
        <v>211</v>
      </c>
      <c r="C53" s="104">
        <v>507</v>
      </c>
      <c r="D53" s="136">
        <v>0.1452</v>
      </c>
      <c r="E53" s="104">
        <v>379803.03100000002</v>
      </c>
      <c r="F53" s="104">
        <v>46036.731030303032</v>
      </c>
      <c r="G53" s="104">
        <f t="shared" si="0"/>
        <v>333766.29996969696</v>
      </c>
      <c r="H53" s="104">
        <f t="shared" si="1"/>
        <v>749118.40433925053</v>
      </c>
      <c r="I53" s="104">
        <f t="shared" si="2"/>
        <v>2615723.3539944906</v>
      </c>
    </row>
    <row r="54" spans="1:9">
      <c r="A54" s="134">
        <v>6611</v>
      </c>
      <c r="B54" s="101" t="s">
        <v>212</v>
      </c>
      <c r="C54" s="102">
        <v>54</v>
      </c>
      <c r="D54" s="135">
        <v>0.14000000000000001</v>
      </c>
      <c r="E54" s="102">
        <v>36193.044999999998</v>
      </c>
      <c r="F54" s="102">
        <v>4549.9827999999989</v>
      </c>
      <c r="G54" s="102">
        <f t="shared" si="0"/>
        <v>31643.0622</v>
      </c>
      <c r="H54" s="102">
        <f t="shared" si="1"/>
        <v>670241.57407407404</v>
      </c>
      <c r="I54" s="102">
        <f t="shared" si="2"/>
        <v>258521.74999999997</v>
      </c>
    </row>
    <row r="55" spans="1:9">
      <c r="A55" s="30">
        <v>6612</v>
      </c>
      <c r="B55" s="30" t="s">
        <v>213</v>
      </c>
      <c r="C55" s="104">
        <v>862</v>
      </c>
      <c r="D55" s="136">
        <v>0.1452</v>
      </c>
      <c r="E55" s="104">
        <v>515493.80200000003</v>
      </c>
      <c r="F55" s="104">
        <v>62484.097212121218</v>
      </c>
      <c r="G55" s="104">
        <f t="shared" si="0"/>
        <v>453009.70478787879</v>
      </c>
      <c r="H55" s="104">
        <f t="shared" si="1"/>
        <v>598020.65197215776</v>
      </c>
      <c r="I55" s="104">
        <f t="shared" si="2"/>
        <v>3550232.796143251</v>
      </c>
    </row>
    <row r="56" spans="1:9">
      <c r="A56" s="134">
        <v>6706</v>
      </c>
      <c r="B56" s="101" t="s">
        <v>214</v>
      </c>
      <c r="C56" s="102">
        <v>93</v>
      </c>
      <c r="D56" s="135">
        <v>0.1452</v>
      </c>
      <c r="E56" s="102">
        <v>51828.504999999997</v>
      </c>
      <c r="F56" s="102">
        <v>6282.2430303030314</v>
      </c>
      <c r="G56" s="102">
        <f t="shared" si="0"/>
        <v>45546.261969696963</v>
      </c>
      <c r="H56" s="102">
        <f t="shared" si="1"/>
        <v>557295.75268817204</v>
      </c>
      <c r="I56" s="102">
        <f t="shared" si="2"/>
        <v>356945.62672176305</v>
      </c>
    </row>
    <row r="57" spans="1:9">
      <c r="A57" s="30">
        <v>6709</v>
      </c>
      <c r="B57" s="30" t="s">
        <v>215</v>
      </c>
      <c r="C57" s="104">
        <v>482</v>
      </c>
      <c r="D57" s="136">
        <v>0.1452</v>
      </c>
      <c r="E57" s="104">
        <v>355420.41200000001</v>
      </c>
      <c r="F57" s="104">
        <v>43081.262060606059</v>
      </c>
      <c r="G57" s="104">
        <f t="shared" si="0"/>
        <v>312339.14993939397</v>
      </c>
      <c r="H57" s="104">
        <f t="shared" si="1"/>
        <v>737386.74688796687</v>
      </c>
      <c r="I57" s="104">
        <f t="shared" si="2"/>
        <v>2447798.9807162536</v>
      </c>
    </row>
    <row r="58" spans="1:9">
      <c r="A58" s="134">
        <v>7000</v>
      </c>
      <c r="B58" s="101" t="s">
        <v>216</v>
      </c>
      <c r="C58" s="102">
        <v>680</v>
      </c>
      <c r="D58" s="135">
        <v>0.1452</v>
      </c>
      <c r="E58" s="102">
        <v>455062.821</v>
      </c>
      <c r="F58" s="102">
        <v>55159.12981818182</v>
      </c>
      <c r="G58" s="102">
        <f t="shared" si="0"/>
        <v>399903.6911818182</v>
      </c>
      <c r="H58" s="102">
        <f t="shared" si="1"/>
        <v>669210.03088235296</v>
      </c>
      <c r="I58" s="102">
        <f t="shared" si="2"/>
        <v>3134041.4669421487</v>
      </c>
    </row>
    <row r="59" spans="1:9">
      <c r="A59" s="30">
        <v>7300</v>
      </c>
      <c r="B59" s="30" t="s">
        <v>217</v>
      </c>
      <c r="C59" s="104">
        <v>5072</v>
      </c>
      <c r="D59" s="136">
        <v>0.1452</v>
      </c>
      <c r="E59" s="104">
        <v>3636255.952</v>
      </c>
      <c r="F59" s="104">
        <v>440758.29721212125</v>
      </c>
      <c r="G59" s="104">
        <f t="shared" si="0"/>
        <v>3195497.654787879</v>
      </c>
      <c r="H59" s="104">
        <f t="shared" si="1"/>
        <v>716927.43533123028</v>
      </c>
      <c r="I59" s="104">
        <f t="shared" si="2"/>
        <v>25043085.068870526</v>
      </c>
    </row>
    <row r="60" spans="1:9">
      <c r="A60" s="134">
        <v>7502</v>
      </c>
      <c r="B60" s="101" t="s">
        <v>218</v>
      </c>
      <c r="C60" s="102">
        <v>659</v>
      </c>
      <c r="D60" s="135">
        <v>0.1452</v>
      </c>
      <c r="E60" s="102">
        <v>425893.16600000003</v>
      </c>
      <c r="F60" s="102">
        <v>51623.414060606061</v>
      </c>
      <c r="G60" s="102">
        <f t="shared" si="0"/>
        <v>374269.75193939399</v>
      </c>
      <c r="H60" s="102">
        <f t="shared" si="1"/>
        <v>646271.87556904403</v>
      </c>
      <c r="I60" s="102">
        <f t="shared" si="2"/>
        <v>2933148.526170799</v>
      </c>
    </row>
    <row r="61" spans="1:9">
      <c r="A61" s="30">
        <v>7505</v>
      </c>
      <c r="B61" s="30" t="s">
        <v>219</v>
      </c>
      <c r="C61" s="104">
        <v>86</v>
      </c>
      <c r="D61" s="136">
        <v>0.13200000000000001</v>
      </c>
      <c r="E61" s="104">
        <v>49081.891000000003</v>
      </c>
      <c r="F61" s="104">
        <v>6544.2521333333325</v>
      </c>
      <c r="G61" s="104">
        <f t="shared" si="0"/>
        <v>42537.638866666668</v>
      </c>
      <c r="H61" s="104">
        <f t="shared" si="1"/>
        <v>570719.66279069777</v>
      </c>
      <c r="I61" s="104">
        <f t="shared" si="2"/>
        <v>371832.50757575757</v>
      </c>
    </row>
    <row r="62" spans="1:9">
      <c r="A62" s="134">
        <v>7509</v>
      </c>
      <c r="B62" s="101" t="s">
        <v>220</v>
      </c>
      <c r="C62" s="102">
        <v>122</v>
      </c>
      <c r="D62" s="135">
        <v>0.1452</v>
      </c>
      <c r="E62" s="102">
        <v>67696.993000000002</v>
      </c>
      <c r="F62" s="102">
        <v>8205.6961212121205</v>
      </c>
      <c r="G62" s="102">
        <f t="shared" si="0"/>
        <v>59491.296878787878</v>
      </c>
      <c r="H62" s="102">
        <f t="shared" si="1"/>
        <v>554893.38524590165</v>
      </c>
      <c r="I62" s="102">
        <f t="shared" si="2"/>
        <v>466232.73415977962</v>
      </c>
    </row>
    <row r="63" spans="1:9">
      <c r="A63" s="30">
        <v>7617</v>
      </c>
      <c r="B63" s="30" t="s">
        <v>221</v>
      </c>
      <c r="C63" s="104">
        <v>501</v>
      </c>
      <c r="D63" s="136">
        <v>0.1452</v>
      </c>
      <c r="E63" s="104">
        <v>305254.337</v>
      </c>
      <c r="F63" s="104">
        <v>37000.525696969693</v>
      </c>
      <c r="G63" s="104">
        <f t="shared" si="0"/>
        <v>268253.81130303029</v>
      </c>
      <c r="H63" s="104">
        <f t="shared" si="1"/>
        <v>609290.09381237533</v>
      </c>
      <c r="I63" s="104">
        <f t="shared" si="2"/>
        <v>2102302.5964187328</v>
      </c>
    </row>
    <row r="64" spans="1:9">
      <c r="A64" s="134">
        <v>7620</v>
      </c>
      <c r="B64" s="101" t="s">
        <v>222</v>
      </c>
      <c r="C64" s="102">
        <v>3619</v>
      </c>
      <c r="D64" s="135">
        <v>0.1452</v>
      </c>
      <c r="E64" s="102">
        <v>2280884.6770000001</v>
      </c>
      <c r="F64" s="102">
        <v>276470.86993939395</v>
      </c>
      <c r="G64" s="102">
        <f t="shared" si="0"/>
        <v>2004413.8070606063</v>
      </c>
      <c r="H64" s="102">
        <f t="shared" si="1"/>
        <v>630252.74302293453</v>
      </c>
      <c r="I64" s="102">
        <f t="shared" si="2"/>
        <v>15708572.155647384</v>
      </c>
    </row>
    <row r="65" spans="1:9">
      <c r="A65" s="30">
        <v>7708</v>
      </c>
      <c r="B65" s="30" t="s">
        <v>223</v>
      </c>
      <c r="C65" s="104">
        <v>2434</v>
      </c>
      <c r="D65" s="136">
        <v>0.1452</v>
      </c>
      <c r="E65" s="104">
        <v>1679530.4809999999</v>
      </c>
      <c r="F65" s="104">
        <v>203579.45224242425</v>
      </c>
      <c r="G65" s="104">
        <f t="shared" si="0"/>
        <v>1475951.0287575757</v>
      </c>
      <c r="H65" s="104">
        <f t="shared" si="1"/>
        <v>690028.95686113392</v>
      </c>
      <c r="I65" s="104">
        <f t="shared" si="2"/>
        <v>11567014.331955923</v>
      </c>
    </row>
    <row r="66" spans="1:9">
      <c r="A66" s="134">
        <v>8000</v>
      </c>
      <c r="B66" s="101" t="s">
        <v>224</v>
      </c>
      <c r="C66" s="102">
        <v>4355</v>
      </c>
      <c r="D66" s="135">
        <v>0.14460000000000001</v>
      </c>
      <c r="E66" s="102">
        <v>2982156.8050000002</v>
      </c>
      <c r="F66" s="102">
        <v>362973.44237897644</v>
      </c>
      <c r="G66" s="102">
        <f t="shared" si="0"/>
        <v>2619183.3626210238</v>
      </c>
      <c r="H66" s="102">
        <f t="shared" si="1"/>
        <v>684766.20091848448</v>
      </c>
      <c r="I66" s="102">
        <f t="shared" si="2"/>
        <v>20623491.044260029</v>
      </c>
    </row>
    <row r="67" spans="1:9">
      <c r="A67" s="30">
        <v>8200</v>
      </c>
      <c r="B67" s="30" t="s">
        <v>225</v>
      </c>
      <c r="C67" s="104">
        <v>10055</v>
      </c>
      <c r="D67" s="136">
        <v>0.1452</v>
      </c>
      <c r="E67" s="104">
        <v>6018707.2810000004</v>
      </c>
      <c r="F67" s="104">
        <v>729540.27648484847</v>
      </c>
      <c r="G67" s="104">
        <f t="shared" si="0"/>
        <v>5289167.0045151524</v>
      </c>
      <c r="H67" s="104">
        <f t="shared" si="1"/>
        <v>598578.54609646951</v>
      </c>
      <c r="I67" s="104">
        <f t="shared" si="2"/>
        <v>41451152.073002756</v>
      </c>
    </row>
    <row r="68" spans="1:9">
      <c r="A68" s="134">
        <v>8508</v>
      </c>
      <c r="B68" s="101" t="s">
        <v>226</v>
      </c>
      <c r="C68" s="102">
        <v>719</v>
      </c>
      <c r="D68" s="135">
        <v>0.1452</v>
      </c>
      <c r="E68" s="102">
        <v>547523.43400000001</v>
      </c>
      <c r="F68" s="102">
        <v>66366.476848484846</v>
      </c>
      <c r="G68" s="102">
        <f t="shared" si="0"/>
        <v>481156.95715151518</v>
      </c>
      <c r="H68" s="102">
        <f t="shared" si="1"/>
        <v>761506.86230876215</v>
      </c>
      <c r="I68" s="102">
        <f t="shared" si="2"/>
        <v>3770822.5482093664</v>
      </c>
    </row>
    <row r="69" spans="1:9">
      <c r="A69" s="30">
        <v>8509</v>
      </c>
      <c r="B69" s="30" t="s">
        <v>227</v>
      </c>
      <c r="C69" s="104">
        <v>627</v>
      </c>
      <c r="D69" s="136">
        <v>0.1452</v>
      </c>
      <c r="E69" s="104">
        <v>396504.11700000003</v>
      </c>
      <c r="F69" s="104">
        <v>48061.105090909092</v>
      </c>
      <c r="G69" s="104">
        <f t="shared" si="0"/>
        <v>348443.01190909091</v>
      </c>
      <c r="H69" s="104">
        <f t="shared" si="1"/>
        <v>632382.96172248805</v>
      </c>
      <c r="I69" s="104">
        <f t="shared" si="2"/>
        <v>2730744.6074380167</v>
      </c>
    </row>
    <row r="70" spans="1:9">
      <c r="A70" s="134">
        <v>8610</v>
      </c>
      <c r="B70" s="101" t="s">
        <v>228</v>
      </c>
      <c r="C70" s="102">
        <v>251</v>
      </c>
      <c r="D70" s="135">
        <v>0.1244</v>
      </c>
      <c r="E70" s="102">
        <v>145676.304</v>
      </c>
      <c r="F70" s="102">
        <v>20610.152334405146</v>
      </c>
      <c r="G70" s="102">
        <f t="shared" si="0"/>
        <v>125066.15166559487</v>
      </c>
      <c r="H70" s="102">
        <f t="shared" si="1"/>
        <v>580383.68127490033</v>
      </c>
      <c r="I70" s="102">
        <f t="shared" si="2"/>
        <v>1171031.3826366561</v>
      </c>
    </row>
    <row r="71" spans="1:9">
      <c r="A71" s="30">
        <v>8613</v>
      </c>
      <c r="B71" s="30" t="s">
        <v>229</v>
      </c>
      <c r="C71" s="104">
        <v>1961</v>
      </c>
      <c r="D71" s="136">
        <v>0.1452</v>
      </c>
      <c r="E71" s="104">
        <v>1210353.3500000001</v>
      </c>
      <c r="F71" s="104">
        <v>146709.49696969698</v>
      </c>
      <c r="G71" s="104">
        <f t="shared" si="0"/>
        <v>1063643.853030303</v>
      </c>
      <c r="H71" s="104">
        <f t="shared" si="1"/>
        <v>617212.31514533411</v>
      </c>
      <c r="I71" s="104">
        <f t="shared" si="2"/>
        <v>8335766.8732782379</v>
      </c>
    </row>
    <row r="72" spans="1:9">
      <c r="A72" s="134">
        <v>8614</v>
      </c>
      <c r="B72" s="101" t="s">
        <v>230</v>
      </c>
      <c r="C72" s="102">
        <v>1682</v>
      </c>
      <c r="D72" s="135">
        <v>0.1452</v>
      </c>
      <c r="E72" s="102">
        <v>1046400.662</v>
      </c>
      <c r="F72" s="102">
        <v>126836.44387878789</v>
      </c>
      <c r="G72" s="102">
        <f t="shared" si="0"/>
        <v>919564.21812121209</v>
      </c>
      <c r="H72" s="102">
        <f t="shared" si="1"/>
        <v>622116.92152199754</v>
      </c>
      <c r="I72" s="102">
        <f t="shared" si="2"/>
        <v>7206616.1294765845</v>
      </c>
    </row>
    <row r="73" spans="1:9">
      <c r="A73" s="30">
        <v>8710</v>
      </c>
      <c r="B73" s="30" t="s">
        <v>231</v>
      </c>
      <c r="C73" s="104">
        <v>818</v>
      </c>
      <c r="D73" s="136">
        <v>0.1452</v>
      </c>
      <c r="E73" s="104">
        <v>490192.32900000003</v>
      </c>
      <c r="F73" s="104">
        <v>59417.252</v>
      </c>
      <c r="G73" s="104">
        <f t="shared" ref="G73:G79" si="3">E73-F73</f>
        <v>430775.07700000005</v>
      </c>
      <c r="H73" s="104">
        <f t="shared" ref="H73:H81" si="4">(E73/C73)*1000</f>
        <v>599257.12591687043</v>
      </c>
      <c r="I73" s="104">
        <f t="shared" ref="I73:I79" si="5">E73/D73</f>
        <v>3375980.2272727275</v>
      </c>
    </row>
    <row r="74" spans="1:9">
      <c r="A74" s="134">
        <v>8716</v>
      </c>
      <c r="B74" s="101" t="s">
        <v>232</v>
      </c>
      <c r="C74" s="102">
        <v>2699</v>
      </c>
      <c r="D74" s="135">
        <v>0.1452</v>
      </c>
      <c r="E74" s="102">
        <v>1712013.8049999999</v>
      </c>
      <c r="F74" s="102">
        <v>207516.82484848489</v>
      </c>
      <c r="G74" s="102">
        <f t="shared" si="3"/>
        <v>1504496.980151515</v>
      </c>
      <c r="H74" s="102">
        <f t="shared" si="4"/>
        <v>634314.1181919229</v>
      </c>
      <c r="I74" s="102">
        <f t="shared" si="5"/>
        <v>11790728.684573002</v>
      </c>
    </row>
    <row r="75" spans="1:9">
      <c r="A75" s="30">
        <v>8717</v>
      </c>
      <c r="B75" s="30" t="s">
        <v>233</v>
      </c>
      <c r="C75" s="104">
        <v>2276</v>
      </c>
      <c r="D75" s="136">
        <v>0.1452</v>
      </c>
      <c r="E75" s="104">
        <v>1394756.517</v>
      </c>
      <c r="F75" s="104">
        <v>169061.39600000001</v>
      </c>
      <c r="G75" s="104">
        <f t="shared" si="3"/>
        <v>1225695.121</v>
      </c>
      <c r="H75" s="104">
        <f t="shared" si="4"/>
        <v>612810.42047451669</v>
      </c>
      <c r="I75" s="104">
        <f t="shared" si="5"/>
        <v>9605761.1363636367</v>
      </c>
    </row>
    <row r="76" spans="1:9">
      <c r="A76" s="134">
        <v>8719</v>
      </c>
      <c r="B76" s="101" t="s">
        <v>234</v>
      </c>
      <c r="C76" s="102">
        <v>497</v>
      </c>
      <c r="D76" s="135">
        <v>0.1244</v>
      </c>
      <c r="E76" s="102">
        <v>269561.28499999997</v>
      </c>
      <c r="F76" s="102">
        <v>38137.287909967847</v>
      </c>
      <c r="G76" s="102">
        <f t="shared" si="3"/>
        <v>231423.99709003212</v>
      </c>
      <c r="H76" s="102">
        <f t="shared" si="4"/>
        <v>542376.8309859155</v>
      </c>
      <c r="I76" s="102">
        <f t="shared" si="5"/>
        <v>2166891.3585209004</v>
      </c>
    </row>
    <row r="77" spans="1:9">
      <c r="A77" s="30">
        <v>8720</v>
      </c>
      <c r="B77" s="30" t="s">
        <v>235</v>
      </c>
      <c r="C77" s="104">
        <v>609</v>
      </c>
      <c r="D77" s="136">
        <v>0.14480000000000001</v>
      </c>
      <c r="E77" s="104">
        <v>353850.14600000001</v>
      </c>
      <c r="F77" s="104">
        <v>43009.410011049717</v>
      </c>
      <c r="G77" s="104">
        <f t="shared" si="3"/>
        <v>310840.7359889503</v>
      </c>
      <c r="H77" s="104">
        <f t="shared" si="4"/>
        <v>581034.72249589488</v>
      </c>
      <c r="I77" s="104">
        <f t="shared" si="5"/>
        <v>2443716.4779005526</v>
      </c>
    </row>
    <row r="78" spans="1:9">
      <c r="A78" s="134">
        <v>8721</v>
      </c>
      <c r="B78" s="101" t="s">
        <v>236</v>
      </c>
      <c r="C78" s="102">
        <v>1163</v>
      </c>
      <c r="D78" s="135">
        <v>0.1452</v>
      </c>
      <c r="E78" s="102">
        <v>720558.56499999994</v>
      </c>
      <c r="F78" s="102">
        <v>87340.432121212129</v>
      </c>
      <c r="G78" s="102">
        <f t="shared" si="3"/>
        <v>633218.13287878782</v>
      </c>
      <c r="H78" s="102">
        <f t="shared" si="4"/>
        <v>619568.84350816847</v>
      </c>
      <c r="I78" s="102">
        <f t="shared" si="5"/>
        <v>4962524.5523415972</v>
      </c>
    </row>
    <row r="79" spans="1:9">
      <c r="A79" s="30">
        <v>8722</v>
      </c>
      <c r="B79" s="30" t="s">
        <v>237</v>
      </c>
      <c r="C79" s="104">
        <v>687</v>
      </c>
      <c r="D79" s="136">
        <v>0.1452</v>
      </c>
      <c r="E79" s="104">
        <v>401408.49400000001</v>
      </c>
      <c r="F79" s="104">
        <v>48655.575030303029</v>
      </c>
      <c r="G79" s="104">
        <f t="shared" si="3"/>
        <v>352752.91896969697</v>
      </c>
      <c r="H79" s="104">
        <f t="shared" si="4"/>
        <v>584291.8398835517</v>
      </c>
      <c r="I79" s="104">
        <f t="shared" si="5"/>
        <v>2764521.3085399452</v>
      </c>
    </row>
    <row r="80" spans="1:9">
      <c r="H80" s="17"/>
    </row>
    <row r="81" spans="3:9">
      <c r="C81" s="24">
        <f>SUM(C8:C79)</f>
        <v>364134</v>
      </c>
      <c r="D81" s="23"/>
      <c r="E81" s="24">
        <f t="shared" ref="E81:G81" si="6">SUM(E8:E79)</f>
        <v>244313837.09999993</v>
      </c>
      <c r="F81" s="24">
        <f t="shared" si="6"/>
        <v>29772399.50054276</v>
      </c>
      <c r="G81" s="24">
        <f t="shared" si="6"/>
        <v>214541437.59945709</v>
      </c>
      <c r="H81" s="24">
        <f t="shared" si="4"/>
        <v>670944.86397864495</v>
      </c>
      <c r="I81" s="24">
        <f>SUM(I8:I79)</f>
        <v>1691613607.985384</v>
      </c>
    </row>
  </sheetData>
  <hyperlinks>
    <hyperlink ref="B1" location="Efnisyfirlit!A1" display="Efnisyfirlit" xr:uid="{35DF34A3-74A5-4C48-A778-D109F5EBFE8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FC29-6BCF-472B-BC4D-F64986F99609}">
  <dimension ref="A1:N81"/>
  <sheetViews>
    <sheetView workbookViewId="0">
      <selection activeCell="B1" sqref="B1"/>
    </sheetView>
  </sheetViews>
  <sheetFormatPr defaultRowHeight="14.4"/>
  <cols>
    <col min="1" max="1" width="5.6640625" customWidth="1"/>
    <col min="2" max="2" width="24.6640625" customWidth="1"/>
    <col min="3" max="3" width="8.88671875" hidden="1" customWidth="1"/>
    <col min="4" max="4" width="8.6640625" customWidth="1"/>
    <col min="5" max="6" width="8.33203125" customWidth="1"/>
    <col min="7" max="7" width="11.109375" customWidth="1"/>
    <col min="8" max="8" width="10" customWidth="1"/>
    <col min="9" max="9" width="10.88671875" customWidth="1"/>
    <col min="10" max="10" width="11" customWidth="1"/>
    <col min="11" max="11" width="10.33203125" customWidth="1"/>
    <col min="12" max="12" width="13.6640625" customWidth="1"/>
    <col min="13" max="13" width="12" customWidth="1"/>
    <col min="14" max="14" width="13.5546875" customWidth="1"/>
  </cols>
  <sheetData>
    <row r="1" spans="1:14">
      <c r="B1" s="311" t="s">
        <v>1293</v>
      </c>
    </row>
    <row r="2" spans="1:14" ht="15.6">
      <c r="A2" s="1" t="s">
        <v>458</v>
      </c>
      <c r="B2" s="60"/>
      <c r="C2" s="60"/>
      <c r="D2" s="137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138"/>
      <c r="B3" s="139"/>
      <c r="C3" s="139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7"/>
      <c r="B4" s="42" t="s">
        <v>77</v>
      </c>
      <c r="C4" s="60"/>
      <c r="D4" s="36" t="s">
        <v>459</v>
      </c>
      <c r="E4" s="36" t="s">
        <v>459</v>
      </c>
      <c r="F4" s="36" t="s">
        <v>459</v>
      </c>
      <c r="G4" s="36"/>
      <c r="H4" s="36"/>
      <c r="I4" s="36"/>
      <c r="J4" s="36"/>
      <c r="K4" s="36" t="s">
        <v>460</v>
      </c>
      <c r="L4" s="36" t="s">
        <v>441</v>
      </c>
      <c r="M4" s="36" t="s">
        <v>441</v>
      </c>
      <c r="N4" s="36" t="s">
        <v>441</v>
      </c>
    </row>
    <row r="5" spans="1:14">
      <c r="A5" s="37"/>
      <c r="B5" s="60"/>
      <c r="C5" s="60"/>
      <c r="D5" s="85" t="s">
        <v>461</v>
      </c>
      <c r="E5" s="85" t="s">
        <v>461</v>
      </c>
      <c r="F5" s="85" t="s">
        <v>461</v>
      </c>
      <c r="G5" s="85" t="s">
        <v>460</v>
      </c>
      <c r="H5" s="85" t="s">
        <v>460</v>
      </c>
      <c r="I5" s="85" t="s">
        <v>460</v>
      </c>
      <c r="J5" s="85" t="s">
        <v>165</v>
      </c>
      <c r="K5" s="85" t="s">
        <v>462</v>
      </c>
      <c r="L5" s="85" t="s">
        <v>463</v>
      </c>
      <c r="M5" s="85" t="s">
        <v>463</v>
      </c>
      <c r="N5" s="85" t="s">
        <v>463</v>
      </c>
    </row>
    <row r="6" spans="1:14">
      <c r="A6" s="37" t="s">
        <v>448</v>
      </c>
      <c r="B6" s="60" t="s">
        <v>449</v>
      </c>
      <c r="C6" s="60" t="s">
        <v>387</v>
      </c>
      <c r="D6" s="41" t="s">
        <v>464</v>
      </c>
      <c r="E6" s="41" t="s">
        <v>465</v>
      </c>
      <c r="F6" s="41" t="s">
        <v>466</v>
      </c>
      <c r="G6" s="41" t="s">
        <v>464</v>
      </c>
      <c r="H6" s="41" t="s">
        <v>465</v>
      </c>
      <c r="I6" s="41" t="s">
        <v>466</v>
      </c>
      <c r="J6" s="41" t="s">
        <v>467</v>
      </c>
      <c r="K6" s="41" t="s">
        <v>468</v>
      </c>
      <c r="L6" s="41" t="s">
        <v>464</v>
      </c>
      <c r="M6" s="41" t="s">
        <v>465</v>
      </c>
      <c r="N6" s="41" t="s">
        <v>466</v>
      </c>
    </row>
    <row r="7" spans="1:14">
      <c r="A7" s="37"/>
      <c r="B7" s="60"/>
      <c r="C7" s="6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1:14">
      <c r="A8" s="14">
        <v>0</v>
      </c>
      <c r="B8" s="14" t="s">
        <v>19</v>
      </c>
      <c r="C8" s="16">
        <v>131136</v>
      </c>
      <c r="D8" s="140">
        <v>1.8E-3</v>
      </c>
      <c r="E8" s="140">
        <v>1.32E-2</v>
      </c>
      <c r="F8" s="140">
        <v>1.6500000000000001E-2</v>
      </c>
      <c r="G8" s="16">
        <v>4803662.0640000002</v>
      </c>
      <c r="H8" s="16">
        <v>2974894.3</v>
      </c>
      <c r="I8" s="16">
        <v>14611379.403999999</v>
      </c>
      <c r="J8" s="16">
        <f>G8+H8+I8</f>
        <v>22389935.767999999</v>
      </c>
      <c r="K8" s="16">
        <f>(J8/C8)*1000</f>
        <v>170738.2852000976</v>
      </c>
      <c r="L8" s="16">
        <v>2668701146.6666665</v>
      </c>
      <c r="M8" s="16">
        <v>225370780.30303031</v>
      </c>
      <c r="N8" s="16">
        <v>885538145.69696963</v>
      </c>
    </row>
    <row r="9" spans="1:14">
      <c r="A9">
        <v>1000</v>
      </c>
      <c r="B9" t="s">
        <v>167</v>
      </c>
      <c r="C9" s="17">
        <v>37959</v>
      </c>
      <c r="D9" s="141">
        <v>2.15E-3</v>
      </c>
      <c r="E9" s="141">
        <v>1.32E-2</v>
      </c>
      <c r="F9" s="141">
        <v>1.49E-2</v>
      </c>
      <c r="G9" s="17">
        <v>1679871.551</v>
      </c>
      <c r="H9" s="17">
        <v>448301.96399999998</v>
      </c>
      <c r="I9" s="17">
        <v>2238750.4890000001</v>
      </c>
      <c r="J9" s="17">
        <f t="shared" ref="J9:J72" si="0">G9+H9+I9</f>
        <v>4366924.0040000007</v>
      </c>
      <c r="K9" s="17">
        <f t="shared" ref="K9:K72" si="1">(J9/C9)*1000</f>
        <v>115043.17827129274</v>
      </c>
      <c r="L9" s="17">
        <v>781335605.11627901</v>
      </c>
      <c r="M9" s="17">
        <v>33962270</v>
      </c>
      <c r="N9" s="17">
        <v>150251710.67114094</v>
      </c>
    </row>
    <row r="10" spans="1:14">
      <c r="A10" s="14">
        <v>1100</v>
      </c>
      <c r="B10" s="14" t="s">
        <v>294</v>
      </c>
      <c r="C10" s="16">
        <v>4726</v>
      </c>
      <c r="D10" s="140">
        <v>1.7499999999999998E-3</v>
      </c>
      <c r="E10" s="140">
        <v>1.32E-2</v>
      </c>
      <c r="F10" s="140">
        <v>1.1875E-2</v>
      </c>
      <c r="G10" s="16">
        <v>219948.19099999999</v>
      </c>
      <c r="H10" s="16">
        <v>63323.040000000001</v>
      </c>
      <c r="I10" s="16">
        <v>59949.586000000003</v>
      </c>
      <c r="J10" s="16">
        <f t="shared" si="0"/>
        <v>343220.81699999998</v>
      </c>
      <c r="K10" s="16">
        <f t="shared" si="1"/>
        <v>72623.95619974607</v>
      </c>
      <c r="L10" s="16">
        <v>125684680.57142858</v>
      </c>
      <c r="M10" s="16">
        <v>4797200</v>
      </c>
      <c r="N10" s="16">
        <v>5048386.1894736839</v>
      </c>
    </row>
    <row r="11" spans="1:14">
      <c r="A11">
        <v>1300</v>
      </c>
      <c r="B11" t="s">
        <v>169</v>
      </c>
      <c r="C11" s="17">
        <v>16924</v>
      </c>
      <c r="D11" s="141">
        <v>1.8500000000000001E-3</v>
      </c>
      <c r="E11" s="141">
        <v>1.32E-2</v>
      </c>
      <c r="F11" s="141">
        <v>1.5900000000000001E-2</v>
      </c>
      <c r="G11" s="17">
        <v>783426.43599999999</v>
      </c>
      <c r="H11" s="17">
        <v>192174.31200000001</v>
      </c>
      <c r="I11" s="17">
        <v>850906.05599999998</v>
      </c>
      <c r="J11" s="17">
        <f t="shared" si="0"/>
        <v>1826506.804</v>
      </c>
      <c r="K11" s="17">
        <f t="shared" si="1"/>
        <v>107924.06074214133</v>
      </c>
      <c r="L11" s="17">
        <v>423473749.18918914</v>
      </c>
      <c r="M11" s="17">
        <v>14558660</v>
      </c>
      <c r="N11" s="17">
        <v>53516104.150943391</v>
      </c>
    </row>
    <row r="12" spans="1:14">
      <c r="A12" s="14">
        <v>1400</v>
      </c>
      <c r="B12" s="14" t="s">
        <v>170</v>
      </c>
      <c r="C12" s="16">
        <v>29971</v>
      </c>
      <c r="D12" s="140">
        <v>2.5999999999999999E-3</v>
      </c>
      <c r="E12" s="140">
        <v>1.32E-2</v>
      </c>
      <c r="F12" s="140">
        <v>1.3999999999999999E-2</v>
      </c>
      <c r="G12" s="16">
        <v>1382925.571</v>
      </c>
      <c r="H12" s="16">
        <v>403469.484</v>
      </c>
      <c r="I12" s="16">
        <v>1948039.2960000001</v>
      </c>
      <c r="J12" s="16">
        <f t="shared" si="0"/>
        <v>3734434.3509999998</v>
      </c>
      <c r="K12" s="16">
        <f t="shared" si="1"/>
        <v>124601.59324013212</v>
      </c>
      <c r="L12" s="16">
        <v>531894450.38461542</v>
      </c>
      <c r="M12" s="16">
        <v>30565870</v>
      </c>
      <c r="N12" s="16">
        <v>139145664</v>
      </c>
    </row>
    <row r="13" spans="1:14">
      <c r="A13">
        <v>1604</v>
      </c>
      <c r="B13" t="s">
        <v>171</v>
      </c>
      <c r="C13" s="17">
        <v>12073</v>
      </c>
      <c r="D13" s="141">
        <v>2.0699999999999998E-3</v>
      </c>
      <c r="E13" s="141">
        <v>1.32E-2</v>
      </c>
      <c r="F13" s="141">
        <v>1.585E-2</v>
      </c>
      <c r="G13" s="17">
        <v>515820.24699999997</v>
      </c>
      <c r="H13" s="17">
        <v>200043.967</v>
      </c>
      <c r="I13" s="17">
        <v>436256.21399999998</v>
      </c>
      <c r="J13" s="17">
        <f t="shared" si="0"/>
        <v>1152120.4279999998</v>
      </c>
      <c r="K13" s="17">
        <f t="shared" si="1"/>
        <v>95429.506170794324</v>
      </c>
      <c r="L13" s="17">
        <v>249188525.12077299</v>
      </c>
      <c r="M13" s="17">
        <v>15154845.984848484</v>
      </c>
      <c r="N13" s="17">
        <v>27524051.356466878</v>
      </c>
    </row>
    <row r="14" spans="1:14">
      <c r="A14" s="14">
        <v>1606</v>
      </c>
      <c r="B14" s="14" t="s">
        <v>172</v>
      </c>
      <c r="C14" s="16">
        <v>245</v>
      </c>
      <c r="D14" s="140">
        <v>4.0000000000000001E-3</v>
      </c>
      <c r="E14" s="140">
        <v>1.32E-2</v>
      </c>
      <c r="F14" s="140">
        <v>4.0000000000000001E-3</v>
      </c>
      <c r="G14" s="16">
        <v>63385.383999999998</v>
      </c>
      <c r="H14" s="16">
        <v>340.03199999999998</v>
      </c>
      <c r="I14" s="16">
        <v>292.2</v>
      </c>
      <c r="J14" s="16">
        <f t="shared" si="0"/>
        <v>64017.615999999995</v>
      </c>
      <c r="K14" s="16">
        <f t="shared" si="1"/>
        <v>261296.39183673469</v>
      </c>
      <c r="L14" s="16">
        <v>15846346</v>
      </c>
      <c r="M14" s="16">
        <v>25760</v>
      </c>
      <c r="N14" s="16">
        <v>73050</v>
      </c>
    </row>
    <row r="15" spans="1:14">
      <c r="A15">
        <v>2000</v>
      </c>
      <c r="B15" t="s">
        <v>173</v>
      </c>
      <c r="C15" s="17">
        <v>19421</v>
      </c>
      <c r="D15" s="141">
        <v>3.2100000000000002E-3</v>
      </c>
      <c r="E15" s="141">
        <v>1.32E-2</v>
      </c>
      <c r="F15" s="141">
        <v>1.6E-2</v>
      </c>
      <c r="G15" s="17">
        <v>880237.11499999999</v>
      </c>
      <c r="H15" s="17">
        <v>117248.736</v>
      </c>
      <c r="I15" s="17">
        <v>911368.41599999997</v>
      </c>
      <c r="J15" s="17">
        <f t="shared" si="0"/>
        <v>1908854.267</v>
      </c>
      <c r="K15" s="17">
        <f t="shared" si="1"/>
        <v>98288.155450285776</v>
      </c>
      <c r="L15" s="17">
        <v>274217169.78193146</v>
      </c>
      <c r="M15" s="17">
        <v>8882480</v>
      </c>
      <c r="N15" s="17">
        <v>56960526</v>
      </c>
    </row>
    <row r="16" spans="1:14">
      <c r="A16" s="14">
        <v>2300</v>
      </c>
      <c r="B16" s="14" t="s">
        <v>174</v>
      </c>
      <c r="C16" s="16">
        <v>3512</v>
      </c>
      <c r="D16" s="140">
        <v>2.8000000000000004E-3</v>
      </c>
      <c r="E16" s="140">
        <v>1.32E-2</v>
      </c>
      <c r="F16" s="140">
        <v>1.32E-2</v>
      </c>
      <c r="G16" s="16">
        <v>113616.51</v>
      </c>
      <c r="H16" s="16">
        <v>27952.121999999999</v>
      </c>
      <c r="I16" s="16">
        <v>290437.34100000001</v>
      </c>
      <c r="J16" s="16">
        <f t="shared" si="0"/>
        <v>432005.973</v>
      </c>
      <c r="K16" s="16">
        <f t="shared" si="1"/>
        <v>123008.53445330296</v>
      </c>
      <c r="L16" s="16">
        <v>40577324.999999993</v>
      </c>
      <c r="M16" s="16">
        <v>2117585</v>
      </c>
      <c r="N16" s="16">
        <v>22002828.863636363</v>
      </c>
    </row>
    <row r="17" spans="1:14">
      <c r="A17">
        <v>2506</v>
      </c>
      <c r="B17" t="s">
        <v>175</v>
      </c>
      <c r="C17" s="17">
        <v>1308</v>
      </c>
      <c r="D17" s="141">
        <v>3.2000000000000002E-3</v>
      </c>
      <c r="E17" s="141">
        <v>1.32E-2</v>
      </c>
      <c r="F17" s="141">
        <v>1.6500000000000001E-2</v>
      </c>
      <c r="G17" s="17">
        <v>64142.222999999998</v>
      </c>
      <c r="H17" s="17">
        <v>7979.3339999999998</v>
      </c>
      <c r="I17" s="17">
        <v>37206.101000000002</v>
      </c>
      <c r="J17" s="17">
        <f t="shared" si="0"/>
        <v>109327.658</v>
      </c>
      <c r="K17" s="17">
        <f t="shared" si="1"/>
        <v>83583.836391437304</v>
      </c>
      <c r="L17" s="17">
        <v>20044444.6875</v>
      </c>
      <c r="M17" s="17">
        <v>604495</v>
      </c>
      <c r="N17" s="17">
        <v>2254915.2121212119</v>
      </c>
    </row>
    <row r="18" spans="1:14">
      <c r="A18" s="14">
        <v>2510</v>
      </c>
      <c r="B18" s="14" t="s">
        <v>176</v>
      </c>
      <c r="C18" s="16">
        <v>3588</v>
      </c>
      <c r="D18" s="140">
        <v>2.9499999999999999E-3</v>
      </c>
      <c r="E18" s="140">
        <v>1.32E-2</v>
      </c>
      <c r="F18" s="140">
        <v>1.6500000000000001E-2</v>
      </c>
      <c r="G18" s="16">
        <v>127178.55100000001</v>
      </c>
      <c r="H18" s="16">
        <v>22202.664000000001</v>
      </c>
      <c r="I18" s="16">
        <v>688213.01300000004</v>
      </c>
      <c r="J18" s="16">
        <f t="shared" si="0"/>
        <v>837594.228</v>
      </c>
      <c r="K18" s="16">
        <f t="shared" si="1"/>
        <v>233443.20735785953</v>
      </c>
      <c r="L18" s="16">
        <v>43111373.220338985</v>
      </c>
      <c r="M18" s="16">
        <v>1682020</v>
      </c>
      <c r="N18" s="16">
        <v>41709879.575757578</v>
      </c>
    </row>
    <row r="19" spans="1:14">
      <c r="A19">
        <v>3000</v>
      </c>
      <c r="B19" t="s">
        <v>177</v>
      </c>
      <c r="C19" s="17">
        <v>7534</v>
      </c>
      <c r="D19" s="141">
        <v>2.4069999999999999E-3</v>
      </c>
      <c r="E19" s="141">
        <v>1.32E-2</v>
      </c>
      <c r="F19" s="141">
        <v>1.3999999999999999E-2</v>
      </c>
      <c r="G19" s="17">
        <v>292209.72499999998</v>
      </c>
      <c r="H19" s="17">
        <v>91176.888000000006</v>
      </c>
      <c r="I19" s="17">
        <v>217202.856</v>
      </c>
      <c r="J19" s="17">
        <f t="shared" si="0"/>
        <v>600589.46900000004</v>
      </c>
      <c r="K19" s="17">
        <f t="shared" si="1"/>
        <v>79717.211176002122</v>
      </c>
      <c r="L19" s="17">
        <v>121399968.84088077</v>
      </c>
      <c r="M19" s="17">
        <v>6907340</v>
      </c>
      <c r="N19" s="17">
        <v>15514489.714285715</v>
      </c>
    </row>
    <row r="20" spans="1:14">
      <c r="A20" s="14">
        <v>3506</v>
      </c>
      <c r="B20" s="14" t="s">
        <v>178</v>
      </c>
      <c r="C20" s="16">
        <v>65</v>
      </c>
      <c r="D20" s="140">
        <v>3.4999999999999996E-3</v>
      </c>
      <c r="E20" s="140">
        <v>1.32E-2</v>
      </c>
      <c r="F20" s="140">
        <v>1.15E-2</v>
      </c>
      <c r="G20" s="16">
        <v>51715.409</v>
      </c>
      <c r="H20" s="16">
        <v>0</v>
      </c>
      <c r="I20" s="16">
        <v>1822.325</v>
      </c>
      <c r="J20" s="16">
        <f t="shared" si="0"/>
        <v>53537.733999999997</v>
      </c>
      <c r="K20" s="16">
        <f t="shared" si="1"/>
        <v>823657.4461538461</v>
      </c>
      <c r="L20" s="16">
        <v>14775831.142857146</v>
      </c>
      <c r="M20" s="16">
        <v>0</v>
      </c>
      <c r="N20" s="16">
        <v>158463.04347826086</v>
      </c>
    </row>
    <row r="21" spans="1:14">
      <c r="A21">
        <v>3511</v>
      </c>
      <c r="B21" t="s">
        <v>179</v>
      </c>
      <c r="C21" s="17">
        <v>625</v>
      </c>
      <c r="D21" s="141">
        <v>4.0000000000000001E-3</v>
      </c>
      <c r="E21" s="141">
        <v>1.32E-2</v>
      </c>
      <c r="F21" s="141">
        <v>1.6500000000000001E-2</v>
      </c>
      <c r="G21" s="17">
        <v>75963.33</v>
      </c>
      <c r="H21" s="17">
        <v>6677.8670000000002</v>
      </c>
      <c r="I21" s="17">
        <v>482654.21399999998</v>
      </c>
      <c r="J21" s="17">
        <f t="shared" si="0"/>
        <v>565295.41099999996</v>
      </c>
      <c r="K21" s="17">
        <f t="shared" si="1"/>
        <v>904472.65759999992</v>
      </c>
      <c r="L21" s="17">
        <v>18990832.5</v>
      </c>
      <c r="M21" s="17">
        <v>505899.01515151514</v>
      </c>
      <c r="N21" s="17">
        <v>29251770.545454543</v>
      </c>
    </row>
    <row r="22" spans="1:14">
      <c r="A22" s="14">
        <v>3609</v>
      </c>
      <c r="B22" s="14" t="s">
        <v>180</v>
      </c>
      <c r="C22" s="16">
        <v>3852</v>
      </c>
      <c r="D22" s="140">
        <v>3.5999999999999999E-3</v>
      </c>
      <c r="E22" s="140">
        <v>1.32E-2</v>
      </c>
      <c r="F22" s="140">
        <v>1.3899999999999999E-2</v>
      </c>
      <c r="G22" s="16">
        <v>282347.614</v>
      </c>
      <c r="H22" s="16">
        <v>45968.419000000002</v>
      </c>
      <c r="I22" s="16">
        <v>211894.96599999999</v>
      </c>
      <c r="J22" s="16">
        <f t="shared" si="0"/>
        <v>540210.99899999995</v>
      </c>
      <c r="K22" s="16">
        <f t="shared" si="1"/>
        <v>140241.69236760124</v>
      </c>
      <c r="L22" s="16">
        <v>78429892.777777791</v>
      </c>
      <c r="M22" s="16">
        <v>3482455.9848484849</v>
      </c>
      <c r="N22" s="16">
        <v>15244242.158273382</v>
      </c>
    </row>
    <row r="23" spans="1:14">
      <c r="A23">
        <v>3709</v>
      </c>
      <c r="B23" t="s">
        <v>181</v>
      </c>
      <c r="C23" s="17">
        <v>876</v>
      </c>
      <c r="D23" s="141">
        <v>5.0000000000000001E-3</v>
      </c>
      <c r="E23" s="141">
        <v>1.32E-2</v>
      </c>
      <c r="F23" s="141">
        <v>1.6500000000000001E-2</v>
      </c>
      <c r="G23" s="17">
        <v>44840.112000000001</v>
      </c>
      <c r="H23" s="17">
        <v>12014.31</v>
      </c>
      <c r="I23" s="17">
        <v>51397.964999999997</v>
      </c>
      <c r="J23" s="17">
        <f t="shared" si="0"/>
        <v>108252.38699999999</v>
      </c>
      <c r="K23" s="17">
        <f t="shared" si="1"/>
        <v>123575.78424657532</v>
      </c>
      <c r="L23" s="17">
        <v>8968022.4000000004</v>
      </c>
      <c r="M23" s="17">
        <v>910175</v>
      </c>
      <c r="N23" s="17">
        <v>3115028.1818181816</v>
      </c>
    </row>
    <row r="24" spans="1:14">
      <c r="A24" s="14">
        <v>3710</v>
      </c>
      <c r="B24" s="14" t="s">
        <v>182</v>
      </c>
      <c r="C24" s="16">
        <v>64</v>
      </c>
      <c r="D24" s="140">
        <v>3.5999999999999999E-3</v>
      </c>
      <c r="E24" s="140">
        <v>1.32E-2</v>
      </c>
      <c r="F24" s="140">
        <v>0.01</v>
      </c>
      <c r="G24" s="16">
        <v>5962.5389999999998</v>
      </c>
      <c r="H24" s="16">
        <v>0</v>
      </c>
      <c r="I24" s="16">
        <v>1524.76</v>
      </c>
      <c r="J24" s="16">
        <f t="shared" si="0"/>
        <v>7487.299</v>
      </c>
      <c r="K24" s="16">
        <f t="shared" si="1"/>
        <v>116989.046875</v>
      </c>
      <c r="L24" s="16">
        <v>1656260.8333333335</v>
      </c>
      <c r="M24" s="16">
        <v>0</v>
      </c>
      <c r="N24" s="16">
        <v>152476</v>
      </c>
    </row>
    <row r="25" spans="1:14">
      <c r="A25">
        <v>3711</v>
      </c>
      <c r="B25" t="s">
        <v>183</v>
      </c>
      <c r="C25" s="17">
        <v>1209</v>
      </c>
      <c r="D25" s="141">
        <v>4.0999999999999995E-3</v>
      </c>
      <c r="E25" s="141">
        <v>1.32E-2</v>
      </c>
      <c r="F25" s="141">
        <v>1.5700000000000002E-2</v>
      </c>
      <c r="G25" s="17">
        <v>68077.481</v>
      </c>
      <c r="H25" s="17">
        <v>19011.828000000001</v>
      </c>
      <c r="I25" s="17">
        <v>62185.828999999998</v>
      </c>
      <c r="J25" s="17">
        <f t="shared" si="0"/>
        <v>149275.13800000001</v>
      </c>
      <c r="K25" s="17">
        <f t="shared" si="1"/>
        <v>123469.92390405295</v>
      </c>
      <c r="L25" s="17">
        <v>16604263.658536587</v>
      </c>
      <c r="M25" s="17">
        <v>1440290</v>
      </c>
      <c r="N25" s="17">
        <v>3960880.828025477</v>
      </c>
    </row>
    <row r="26" spans="1:14">
      <c r="A26" s="14">
        <v>3713</v>
      </c>
      <c r="B26" s="14" t="s">
        <v>184</v>
      </c>
      <c r="C26" s="16">
        <v>124</v>
      </c>
      <c r="D26" s="140">
        <v>5.0000000000000001E-3</v>
      </c>
      <c r="E26" s="140">
        <v>1.32E-2</v>
      </c>
      <c r="F26" s="140">
        <v>5.0000000000000001E-3</v>
      </c>
      <c r="G26" s="16">
        <v>11961.385</v>
      </c>
      <c r="H26" s="16">
        <v>2240.5680000000002</v>
      </c>
      <c r="I26" s="16">
        <v>2454.8649999999998</v>
      </c>
      <c r="J26" s="16">
        <f t="shared" si="0"/>
        <v>16656.817999999999</v>
      </c>
      <c r="K26" s="16">
        <f t="shared" si="1"/>
        <v>134329.17741935485</v>
      </c>
      <c r="L26" s="16">
        <v>2392277</v>
      </c>
      <c r="M26" s="16">
        <v>169740</v>
      </c>
      <c r="N26" s="16">
        <v>490973</v>
      </c>
    </row>
    <row r="27" spans="1:14">
      <c r="A27">
        <v>3714</v>
      </c>
      <c r="B27" t="s">
        <v>185</v>
      </c>
      <c r="C27" s="17">
        <v>1674</v>
      </c>
      <c r="D27" s="141">
        <v>4.4000000000000003E-3</v>
      </c>
      <c r="E27" s="141">
        <v>1.32E-2</v>
      </c>
      <c r="F27" s="141">
        <v>1.55E-2</v>
      </c>
      <c r="G27" s="17">
        <v>71655.255999999994</v>
      </c>
      <c r="H27" s="17">
        <v>13705.89</v>
      </c>
      <c r="I27" s="17">
        <v>87219.517000000007</v>
      </c>
      <c r="J27" s="17">
        <f t="shared" si="0"/>
        <v>172580.663</v>
      </c>
      <c r="K27" s="17">
        <f t="shared" si="1"/>
        <v>103094.78076463559</v>
      </c>
      <c r="L27" s="17">
        <v>16285285.454545453</v>
      </c>
      <c r="M27" s="17">
        <v>1038325</v>
      </c>
      <c r="N27" s="17">
        <v>5627065.6129032262</v>
      </c>
    </row>
    <row r="28" spans="1:14">
      <c r="A28" s="14">
        <v>3811</v>
      </c>
      <c r="B28" s="14" t="s">
        <v>186</v>
      </c>
      <c r="C28" s="16">
        <v>639</v>
      </c>
      <c r="D28" s="140">
        <v>5.0000000000000001E-3</v>
      </c>
      <c r="E28" s="140">
        <v>1.32E-2</v>
      </c>
      <c r="F28" s="140">
        <v>1.4999999999999999E-2</v>
      </c>
      <c r="G28" s="16">
        <v>48671.970999999998</v>
      </c>
      <c r="H28" s="16">
        <v>9994.34</v>
      </c>
      <c r="I28" s="16">
        <v>22286.295999999998</v>
      </c>
      <c r="J28" s="16">
        <f t="shared" si="0"/>
        <v>80952.607000000004</v>
      </c>
      <c r="K28" s="16">
        <f t="shared" si="1"/>
        <v>126686.39593114241</v>
      </c>
      <c r="L28" s="16">
        <v>9734394.1999999993</v>
      </c>
      <c r="M28" s="16">
        <v>757146.96969696973</v>
      </c>
      <c r="N28" s="16">
        <v>1485753.0666666667</v>
      </c>
    </row>
    <row r="29" spans="1:14">
      <c r="A29">
        <v>4100</v>
      </c>
      <c r="B29" t="s">
        <v>187</v>
      </c>
      <c r="C29" s="17">
        <v>955</v>
      </c>
      <c r="D29" s="141">
        <v>6.2500000000000003E-3</v>
      </c>
      <c r="E29" s="141">
        <v>1.32E-2</v>
      </c>
      <c r="F29" s="141">
        <v>1.6500000000000001E-2</v>
      </c>
      <c r="G29" s="17">
        <v>33092.459000000003</v>
      </c>
      <c r="H29" s="17">
        <v>5258.0879999999997</v>
      </c>
      <c r="I29" s="17">
        <v>28320.474999999999</v>
      </c>
      <c r="J29" s="17">
        <f t="shared" si="0"/>
        <v>66671.021999999997</v>
      </c>
      <c r="K29" s="17">
        <f t="shared" si="1"/>
        <v>69812.588481675397</v>
      </c>
      <c r="L29" s="17">
        <v>5294793.4400000004</v>
      </c>
      <c r="M29" s="17">
        <v>398340</v>
      </c>
      <c r="N29" s="17">
        <v>1716392.4242424243</v>
      </c>
    </row>
    <row r="30" spans="1:14">
      <c r="A30" s="14">
        <v>4200</v>
      </c>
      <c r="B30" s="14" t="s">
        <v>188</v>
      </c>
      <c r="C30" s="16">
        <v>3809</v>
      </c>
      <c r="D30" s="140">
        <v>6.2500000000000003E-3</v>
      </c>
      <c r="E30" s="140">
        <v>1.32E-2</v>
      </c>
      <c r="F30" s="140">
        <v>1.6500000000000001E-2</v>
      </c>
      <c r="G30" s="16">
        <v>190073.26500000001</v>
      </c>
      <c r="H30" s="16">
        <v>35476.76</v>
      </c>
      <c r="I30" s="16">
        <v>138188.28</v>
      </c>
      <c r="J30" s="16">
        <f t="shared" si="0"/>
        <v>363738.30500000005</v>
      </c>
      <c r="K30" s="16">
        <f t="shared" si="1"/>
        <v>95494.43554738778</v>
      </c>
      <c r="L30" s="16">
        <v>30411722.399999999</v>
      </c>
      <c r="M30" s="16">
        <v>2687633.3333333335</v>
      </c>
      <c r="N30" s="16">
        <v>8375047.2727272725</v>
      </c>
    </row>
    <row r="31" spans="1:14">
      <c r="A31">
        <v>4502</v>
      </c>
      <c r="B31" t="s">
        <v>189</v>
      </c>
      <c r="C31" s="17">
        <v>262</v>
      </c>
      <c r="D31" s="141">
        <v>5.0000000000000001E-3</v>
      </c>
      <c r="E31" s="141">
        <v>1.32E-2</v>
      </c>
      <c r="F31" s="141">
        <v>1.6500000000000001E-2</v>
      </c>
      <c r="G31" s="17">
        <v>17242.900000000001</v>
      </c>
      <c r="H31" s="17">
        <v>2679.5210000000002</v>
      </c>
      <c r="I31" s="17">
        <v>3977.0729999999999</v>
      </c>
      <c r="J31" s="17">
        <f t="shared" si="0"/>
        <v>23899.494000000002</v>
      </c>
      <c r="K31" s="17">
        <f t="shared" si="1"/>
        <v>91219.442748091606</v>
      </c>
      <c r="L31" s="17">
        <v>3448580</v>
      </c>
      <c r="M31" s="17">
        <v>202994.01515151517</v>
      </c>
      <c r="N31" s="17">
        <v>241034.72727272726</v>
      </c>
    </row>
    <row r="32" spans="1:14">
      <c r="A32" s="14">
        <v>4604</v>
      </c>
      <c r="B32" s="14" t="s">
        <v>190</v>
      </c>
      <c r="C32" s="16">
        <v>251</v>
      </c>
      <c r="D32" s="140">
        <v>5.0000000000000001E-3</v>
      </c>
      <c r="E32" s="140">
        <v>1.32E-2</v>
      </c>
      <c r="F32" s="140">
        <v>1.6500000000000001E-2</v>
      </c>
      <c r="G32" s="16">
        <v>7690.4970000000003</v>
      </c>
      <c r="H32" s="16">
        <v>2531.1329999999998</v>
      </c>
      <c r="I32" s="16">
        <v>15246.616</v>
      </c>
      <c r="J32" s="16">
        <f t="shared" si="0"/>
        <v>25468.245999999999</v>
      </c>
      <c r="K32" s="16">
        <f t="shared" si="1"/>
        <v>101467.1155378486</v>
      </c>
      <c r="L32" s="16">
        <v>1538099.4</v>
      </c>
      <c r="M32" s="16">
        <v>191752.5</v>
      </c>
      <c r="N32" s="16">
        <v>924037.33333333326</v>
      </c>
    </row>
    <row r="33" spans="1:14">
      <c r="A33">
        <v>4607</v>
      </c>
      <c r="B33" t="s">
        <v>191</v>
      </c>
      <c r="C33" s="17">
        <v>1021</v>
      </c>
      <c r="D33" s="141">
        <v>4.5000000000000005E-3</v>
      </c>
      <c r="E33" s="141">
        <v>1.32E-2</v>
      </c>
      <c r="F33" s="141">
        <v>1.6500000000000001E-2</v>
      </c>
      <c r="G33" s="17">
        <v>33734.803</v>
      </c>
      <c r="H33" s="17">
        <v>6139.5039999999999</v>
      </c>
      <c r="I33" s="17">
        <v>31170.842000000001</v>
      </c>
      <c r="J33" s="17">
        <f t="shared" si="0"/>
        <v>71045.149000000005</v>
      </c>
      <c r="K33" s="17">
        <f t="shared" si="1"/>
        <v>69583.887365328104</v>
      </c>
      <c r="L33" s="17">
        <v>7496622.8888888881</v>
      </c>
      <c r="M33" s="17">
        <v>465113.93939393939</v>
      </c>
      <c r="N33" s="17">
        <v>1889141.9393939392</v>
      </c>
    </row>
    <row r="34" spans="1:14">
      <c r="A34" s="14">
        <v>4803</v>
      </c>
      <c r="B34" s="14" t="s">
        <v>192</v>
      </c>
      <c r="C34" s="16">
        <v>208</v>
      </c>
      <c r="D34" s="140">
        <v>4.5000000000000005E-3</v>
      </c>
      <c r="E34" s="140">
        <v>1.32E-2</v>
      </c>
      <c r="F34" s="140">
        <v>1.6500000000000001E-2</v>
      </c>
      <c r="G34" s="16">
        <v>9890.8259999999991</v>
      </c>
      <c r="H34" s="16">
        <v>1099.56</v>
      </c>
      <c r="I34" s="16">
        <v>9575.8510000000006</v>
      </c>
      <c r="J34" s="16">
        <f t="shared" si="0"/>
        <v>20566.237000000001</v>
      </c>
      <c r="K34" s="16">
        <f t="shared" si="1"/>
        <v>98876.139423076922</v>
      </c>
      <c r="L34" s="16">
        <v>2197961.333333333</v>
      </c>
      <c r="M34" s="16">
        <v>83300</v>
      </c>
      <c r="N34" s="16">
        <v>580354.60606060596</v>
      </c>
    </row>
    <row r="35" spans="1:14">
      <c r="A35">
        <v>4901</v>
      </c>
      <c r="B35" t="s">
        <v>193</v>
      </c>
      <c r="C35" s="17">
        <v>43</v>
      </c>
      <c r="D35" s="141">
        <v>6.2500000000000003E-3</v>
      </c>
      <c r="E35" s="141">
        <v>1.32E-2</v>
      </c>
      <c r="F35" s="141">
        <v>1.6500000000000001E-2</v>
      </c>
      <c r="G35" s="17">
        <v>4356.6869999999999</v>
      </c>
      <c r="H35" s="17">
        <v>173.95</v>
      </c>
      <c r="I35" s="17">
        <v>1424.3409999999999</v>
      </c>
      <c r="J35" s="17">
        <f t="shared" si="0"/>
        <v>5954.9779999999992</v>
      </c>
      <c r="K35" s="17">
        <f t="shared" si="1"/>
        <v>138487.86046511625</v>
      </c>
      <c r="L35" s="17">
        <v>697069.92</v>
      </c>
      <c r="M35" s="17">
        <v>13178.030303030302</v>
      </c>
      <c r="N35" s="17">
        <v>86323.696969696975</v>
      </c>
    </row>
    <row r="36" spans="1:14">
      <c r="A36" s="14">
        <v>4902</v>
      </c>
      <c r="B36" s="14" t="s">
        <v>194</v>
      </c>
      <c r="C36" s="16">
        <v>109</v>
      </c>
      <c r="D36" s="140">
        <v>5.0000000000000001E-3</v>
      </c>
      <c r="E36" s="140">
        <v>1.32E-2</v>
      </c>
      <c r="F36" s="140">
        <v>1.3999999999999999E-2</v>
      </c>
      <c r="G36" s="16">
        <v>4774.165</v>
      </c>
      <c r="H36" s="16">
        <v>889.42899999999997</v>
      </c>
      <c r="I36" s="16">
        <v>3088.8620000000001</v>
      </c>
      <c r="J36" s="16">
        <f t="shared" si="0"/>
        <v>8752.4560000000001</v>
      </c>
      <c r="K36" s="16">
        <f t="shared" si="1"/>
        <v>80297.761467889912</v>
      </c>
      <c r="L36" s="16">
        <v>954833</v>
      </c>
      <c r="M36" s="16">
        <v>67380.984848484848</v>
      </c>
      <c r="N36" s="16">
        <v>220633.00000000003</v>
      </c>
    </row>
    <row r="37" spans="1:14">
      <c r="A37">
        <v>4911</v>
      </c>
      <c r="B37" t="s">
        <v>195</v>
      </c>
      <c r="C37" s="17">
        <v>457</v>
      </c>
      <c r="D37" s="141">
        <v>5.0000000000000001E-3</v>
      </c>
      <c r="E37" s="141">
        <v>1.32E-2</v>
      </c>
      <c r="F37" s="141">
        <v>1.5100000000000001E-2</v>
      </c>
      <c r="G37" s="17">
        <v>20712.985000000001</v>
      </c>
      <c r="H37" s="17">
        <v>2492.3449999999998</v>
      </c>
      <c r="I37" s="17">
        <v>12178.582</v>
      </c>
      <c r="J37" s="17">
        <f t="shared" si="0"/>
        <v>35383.912000000004</v>
      </c>
      <c r="K37" s="17">
        <f t="shared" si="1"/>
        <v>77426.50328227572</v>
      </c>
      <c r="L37" s="17">
        <v>4142597</v>
      </c>
      <c r="M37" s="17">
        <v>188814.01515151517</v>
      </c>
      <c r="N37" s="17">
        <v>806528.60927152308</v>
      </c>
    </row>
    <row r="38" spans="1:14">
      <c r="A38" s="14">
        <v>5200</v>
      </c>
      <c r="B38" s="14" t="s">
        <v>196</v>
      </c>
      <c r="C38" s="16">
        <v>4034</v>
      </c>
      <c r="D38" s="140">
        <v>5.0000000000000001E-3</v>
      </c>
      <c r="E38" s="140">
        <v>1.32E-2</v>
      </c>
      <c r="F38" s="140">
        <v>1.6500000000000001E-2</v>
      </c>
      <c r="G38" s="16">
        <v>254939.228</v>
      </c>
      <c r="H38" s="16">
        <v>70101.23</v>
      </c>
      <c r="I38" s="16">
        <v>194332.56899999999</v>
      </c>
      <c r="J38" s="16">
        <f t="shared" si="0"/>
        <v>519373.027</v>
      </c>
      <c r="K38" s="16">
        <f t="shared" si="1"/>
        <v>128748.89117501241</v>
      </c>
      <c r="L38" s="16">
        <v>50987845.600000001</v>
      </c>
      <c r="M38" s="16">
        <v>5310699.2424242422</v>
      </c>
      <c r="N38" s="16">
        <v>11777731.454545453</v>
      </c>
    </row>
    <row r="39" spans="1:14">
      <c r="A39">
        <v>5508</v>
      </c>
      <c r="B39" t="s">
        <v>197</v>
      </c>
      <c r="C39" s="17">
        <v>1211</v>
      </c>
      <c r="D39" s="141">
        <v>3.8E-3</v>
      </c>
      <c r="E39" s="141">
        <v>1.32E-2</v>
      </c>
      <c r="F39" s="141">
        <v>1.32E-2</v>
      </c>
      <c r="G39" s="17">
        <v>57212.781999999999</v>
      </c>
      <c r="H39" s="17">
        <v>12245.046</v>
      </c>
      <c r="I39" s="17">
        <v>40925.190999999999</v>
      </c>
      <c r="J39" s="17">
        <f t="shared" si="0"/>
        <v>110383.019</v>
      </c>
      <c r="K39" s="17">
        <f t="shared" si="1"/>
        <v>91150.304706853844</v>
      </c>
      <c r="L39" s="17">
        <v>15055995.263157895</v>
      </c>
      <c r="M39" s="17">
        <v>927655</v>
      </c>
      <c r="N39" s="17">
        <v>3100393.2575757573</v>
      </c>
    </row>
    <row r="40" spans="1:14">
      <c r="A40" s="14">
        <v>5604</v>
      </c>
      <c r="B40" s="14" t="s">
        <v>198</v>
      </c>
      <c r="C40" s="16">
        <v>938</v>
      </c>
      <c r="D40" s="140">
        <v>5.0000000000000001E-3</v>
      </c>
      <c r="E40" s="140">
        <v>1.32E-2</v>
      </c>
      <c r="F40" s="140">
        <v>1.6500000000000001E-2</v>
      </c>
      <c r="G40" s="16">
        <v>39836.050000000003</v>
      </c>
      <c r="H40" s="16">
        <v>19043.588</v>
      </c>
      <c r="I40" s="16">
        <v>49018.125999999997</v>
      </c>
      <c r="J40" s="16">
        <f t="shared" si="0"/>
        <v>107897.764</v>
      </c>
      <c r="K40" s="16">
        <f t="shared" si="1"/>
        <v>115029.59914712152</v>
      </c>
      <c r="L40" s="16">
        <v>7967210</v>
      </c>
      <c r="M40" s="16">
        <v>1442696.0606060605</v>
      </c>
      <c r="N40" s="16">
        <v>2970795.5151515151</v>
      </c>
    </row>
    <row r="41" spans="1:14">
      <c r="A41">
        <v>5609</v>
      </c>
      <c r="B41" t="s">
        <v>199</v>
      </c>
      <c r="C41" s="17">
        <v>473</v>
      </c>
      <c r="D41" s="141">
        <v>4.7999999999999996E-3</v>
      </c>
      <c r="E41" s="141">
        <v>1.32E-2</v>
      </c>
      <c r="F41" s="141">
        <v>1.6500000000000001E-2</v>
      </c>
      <c r="G41" s="17">
        <v>14498.116</v>
      </c>
      <c r="H41" s="17">
        <v>5399.0240000000003</v>
      </c>
      <c r="I41" s="17">
        <v>15860.861999999999</v>
      </c>
      <c r="J41" s="17">
        <f t="shared" si="0"/>
        <v>35758.002</v>
      </c>
      <c r="K41" s="17">
        <f t="shared" si="1"/>
        <v>75598.312896405914</v>
      </c>
      <c r="L41" s="17">
        <v>3020440.8333333335</v>
      </c>
      <c r="M41" s="17">
        <v>409016.96969696967</v>
      </c>
      <c r="N41" s="17">
        <v>961264.36363636365</v>
      </c>
    </row>
    <row r="42" spans="1:14">
      <c r="A42" s="14">
        <v>5611</v>
      </c>
      <c r="B42" s="14" t="s">
        <v>200</v>
      </c>
      <c r="C42" s="16">
        <v>90</v>
      </c>
      <c r="D42" s="140">
        <v>4.0000000000000001E-3</v>
      </c>
      <c r="E42" s="140">
        <v>1.32E-2</v>
      </c>
      <c r="F42" s="140">
        <v>4.0000000000000001E-3</v>
      </c>
      <c r="G42" s="16">
        <v>5093.82</v>
      </c>
      <c r="H42" s="16">
        <v>0</v>
      </c>
      <c r="I42" s="16">
        <v>201.86</v>
      </c>
      <c r="J42" s="16">
        <f t="shared" si="0"/>
        <v>5295.6799999999994</v>
      </c>
      <c r="K42" s="16">
        <f t="shared" si="1"/>
        <v>58840.888888888883</v>
      </c>
      <c r="L42" s="16">
        <v>1273455</v>
      </c>
      <c r="M42" s="16">
        <v>0</v>
      </c>
      <c r="N42" s="16">
        <v>50465</v>
      </c>
    </row>
    <row r="43" spans="1:14">
      <c r="A43">
        <v>5612</v>
      </c>
      <c r="B43" t="s">
        <v>201</v>
      </c>
      <c r="C43" s="17">
        <v>371</v>
      </c>
      <c r="D43" s="141">
        <v>5.0000000000000001E-3</v>
      </c>
      <c r="E43" s="141">
        <v>1.32E-2</v>
      </c>
      <c r="F43" s="141">
        <v>1.6500000000000001E-2</v>
      </c>
      <c r="G43" s="17">
        <v>30333.035</v>
      </c>
      <c r="H43" s="17">
        <v>4193.152</v>
      </c>
      <c r="I43" s="17">
        <v>71585.175000000003</v>
      </c>
      <c r="J43" s="17">
        <f t="shared" si="0"/>
        <v>106111.36199999999</v>
      </c>
      <c r="K43" s="17">
        <f t="shared" si="1"/>
        <v>286014.45283018862</v>
      </c>
      <c r="L43" s="17">
        <v>6066607</v>
      </c>
      <c r="M43" s="17">
        <v>317663.03030303033</v>
      </c>
      <c r="N43" s="17">
        <v>5496634.9199999999</v>
      </c>
    </row>
    <row r="44" spans="1:14">
      <c r="A44" s="14">
        <v>5706</v>
      </c>
      <c r="B44" s="14" t="s">
        <v>202</v>
      </c>
      <c r="C44" s="16">
        <v>205</v>
      </c>
      <c r="D44" s="140">
        <v>5.0000000000000001E-3</v>
      </c>
      <c r="E44" s="140">
        <v>1.32E-2</v>
      </c>
      <c r="F44" s="140">
        <v>5.0000000000000001E-3</v>
      </c>
      <c r="G44" s="16">
        <v>14404.46</v>
      </c>
      <c r="H44" s="16">
        <v>0</v>
      </c>
      <c r="I44" s="16">
        <v>179.16</v>
      </c>
      <c r="J44" s="16">
        <f t="shared" si="0"/>
        <v>14583.619999999999</v>
      </c>
      <c r="K44" s="16">
        <f t="shared" si="1"/>
        <v>71139.609756097561</v>
      </c>
      <c r="L44" s="16">
        <v>2880892</v>
      </c>
      <c r="M44" s="16">
        <v>0</v>
      </c>
      <c r="N44" s="16">
        <v>35832</v>
      </c>
    </row>
    <row r="45" spans="1:14">
      <c r="A45">
        <v>6000</v>
      </c>
      <c r="B45" t="s">
        <v>203</v>
      </c>
      <c r="C45" s="17">
        <v>19025</v>
      </c>
      <c r="D45" s="141">
        <v>3.3E-3</v>
      </c>
      <c r="E45" s="141">
        <v>1.32E-2</v>
      </c>
      <c r="F45" s="141">
        <v>1.6299999999999999E-2</v>
      </c>
      <c r="G45" s="17">
        <v>1041577.578</v>
      </c>
      <c r="H45" s="17">
        <v>372888.136</v>
      </c>
      <c r="I45" s="17">
        <v>1042343.834</v>
      </c>
      <c r="J45" s="17">
        <f t="shared" si="0"/>
        <v>2456809.548</v>
      </c>
      <c r="K45" s="17">
        <f t="shared" si="1"/>
        <v>129135.85009198422</v>
      </c>
      <c r="L45" s="17">
        <v>315629569.09090912</v>
      </c>
      <c r="M45" s="17">
        <v>28249101.212121211</v>
      </c>
      <c r="N45" s="17">
        <v>63947474.478527613</v>
      </c>
    </row>
    <row r="46" spans="1:14">
      <c r="A46" s="14">
        <v>6100</v>
      </c>
      <c r="B46" s="14" t="s">
        <v>204</v>
      </c>
      <c r="C46" s="16">
        <v>3115</v>
      </c>
      <c r="D46" s="140">
        <v>5.0000000000000001E-3</v>
      </c>
      <c r="E46" s="140">
        <v>1.32E-2</v>
      </c>
      <c r="F46" s="140">
        <v>1.6E-2</v>
      </c>
      <c r="G46" s="16">
        <v>170780.02299999999</v>
      </c>
      <c r="H46" s="16">
        <v>27476.538</v>
      </c>
      <c r="I46" s="16">
        <v>170844.22200000001</v>
      </c>
      <c r="J46" s="16">
        <f t="shared" si="0"/>
        <v>369100.783</v>
      </c>
      <c r="K46" s="16">
        <f t="shared" si="1"/>
        <v>118491.42311396469</v>
      </c>
      <c r="L46" s="16">
        <v>34156004.600000001</v>
      </c>
      <c r="M46" s="16">
        <v>2081555.9090909089</v>
      </c>
      <c r="N46" s="16">
        <v>10677763.875</v>
      </c>
    </row>
    <row r="47" spans="1:14">
      <c r="A47">
        <v>6250</v>
      </c>
      <c r="B47" t="s">
        <v>205</v>
      </c>
      <c r="C47" s="17">
        <v>2006</v>
      </c>
      <c r="D47" s="141">
        <v>4.8999999999999998E-3</v>
      </c>
      <c r="E47" s="141">
        <v>1.32E-2</v>
      </c>
      <c r="F47" s="141">
        <v>1.6500000000000001E-2</v>
      </c>
      <c r="G47" s="17">
        <v>97539.142999999996</v>
      </c>
      <c r="H47" s="17">
        <v>23227.446</v>
      </c>
      <c r="I47" s="17">
        <v>70507.581999999995</v>
      </c>
      <c r="J47" s="17">
        <f t="shared" si="0"/>
        <v>191274.17099999997</v>
      </c>
      <c r="K47" s="17">
        <f t="shared" si="1"/>
        <v>95351.032402791621</v>
      </c>
      <c r="L47" s="17">
        <v>19905947.55102041</v>
      </c>
      <c r="M47" s="17">
        <v>1759655</v>
      </c>
      <c r="N47" s="17">
        <v>4273186.7878787871</v>
      </c>
    </row>
    <row r="48" spans="1:14">
      <c r="A48" s="14">
        <v>6400</v>
      </c>
      <c r="B48" s="14" t="s">
        <v>206</v>
      </c>
      <c r="C48" s="16">
        <v>1903</v>
      </c>
      <c r="D48" s="140">
        <v>5.0000000000000001E-3</v>
      </c>
      <c r="E48" s="140">
        <v>1.32E-2</v>
      </c>
      <c r="F48" s="140">
        <v>1.6500000000000001E-2</v>
      </c>
      <c r="G48" s="16">
        <v>105949.14200000001</v>
      </c>
      <c r="H48" s="16">
        <v>23167.65</v>
      </c>
      <c r="I48" s="16">
        <v>73361.293000000005</v>
      </c>
      <c r="J48" s="16">
        <f t="shared" si="0"/>
        <v>202478.08500000002</v>
      </c>
      <c r="K48" s="16">
        <f t="shared" si="1"/>
        <v>106399.41408302682</v>
      </c>
      <c r="L48" s="16">
        <v>21189828.399999999</v>
      </c>
      <c r="M48" s="16">
        <v>1755125</v>
      </c>
      <c r="N48" s="16">
        <v>4446138.9696969688</v>
      </c>
    </row>
    <row r="49" spans="1:14">
      <c r="A49">
        <v>6513</v>
      </c>
      <c r="B49" t="s">
        <v>207</v>
      </c>
      <c r="C49" s="17">
        <v>1077</v>
      </c>
      <c r="D49" s="141">
        <v>4.0999999999999995E-3</v>
      </c>
      <c r="E49" s="141">
        <v>1.32E-2</v>
      </c>
      <c r="F49" s="141">
        <v>1.2E-2</v>
      </c>
      <c r="G49" s="17">
        <v>73897.793999999994</v>
      </c>
      <c r="H49" s="17">
        <v>12111.487999999999</v>
      </c>
      <c r="I49" s="17">
        <v>7665.6840000000002</v>
      </c>
      <c r="J49" s="17">
        <f t="shared" si="0"/>
        <v>93674.965999999986</v>
      </c>
      <c r="K49" s="17">
        <f t="shared" si="1"/>
        <v>86977.684308263677</v>
      </c>
      <c r="L49" s="17">
        <v>18023852.195121951</v>
      </c>
      <c r="M49" s="17">
        <v>917536.96969696973</v>
      </c>
      <c r="N49" s="17">
        <v>638807</v>
      </c>
    </row>
    <row r="50" spans="1:14">
      <c r="A50" s="14">
        <v>6515</v>
      </c>
      <c r="B50" s="14" t="s">
        <v>208</v>
      </c>
      <c r="C50" s="16">
        <v>623</v>
      </c>
      <c r="D50" s="140">
        <v>4.0000000000000001E-3</v>
      </c>
      <c r="E50" s="140">
        <v>1.32E-2</v>
      </c>
      <c r="F50" s="140">
        <v>1.3999999999999999E-2</v>
      </c>
      <c r="G50" s="16">
        <v>37731.898000000001</v>
      </c>
      <c r="H50" s="16">
        <v>3992.8090000000002</v>
      </c>
      <c r="I50" s="16">
        <v>24533.040000000001</v>
      </c>
      <c r="J50" s="16">
        <f t="shared" si="0"/>
        <v>66257.747000000003</v>
      </c>
      <c r="K50" s="16">
        <f t="shared" si="1"/>
        <v>106352.72391653291</v>
      </c>
      <c r="L50" s="16">
        <v>9432974.5</v>
      </c>
      <c r="M50" s="16">
        <v>302485.53030303033</v>
      </c>
      <c r="N50" s="16">
        <v>1752360.0000000002</v>
      </c>
    </row>
    <row r="51" spans="1:14">
      <c r="A51">
        <v>6601</v>
      </c>
      <c r="B51" t="s">
        <v>209</v>
      </c>
      <c r="C51" s="17">
        <v>483</v>
      </c>
      <c r="D51" s="141">
        <v>3.8500000000000001E-3</v>
      </c>
      <c r="E51" s="141">
        <v>1.32E-2</v>
      </c>
      <c r="F51" s="141">
        <v>1.2E-2</v>
      </c>
      <c r="G51" s="17">
        <v>30245.239000000001</v>
      </c>
      <c r="H51" s="17">
        <v>4564.7309999999998</v>
      </c>
      <c r="I51" s="17">
        <v>20080.659</v>
      </c>
      <c r="J51" s="17">
        <f t="shared" si="0"/>
        <v>54890.629000000001</v>
      </c>
      <c r="K51" s="17">
        <f t="shared" si="1"/>
        <v>113645.19461697723</v>
      </c>
      <c r="L51" s="17">
        <v>7855906.2337662335</v>
      </c>
      <c r="M51" s="17">
        <v>345812.95454545459</v>
      </c>
      <c r="N51" s="17">
        <v>1673388.25</v>
      </c>
    </row>
    <row r="52" spans="1:14">
      <c r="A52" s="14">
        <v>6602</v>
      </c>
      <c r="B52" s="14" t="s">
        <v>210</v>
      </c>
      <c r="C52" s="16">
        <v>370</v>
      </c>
      <c r="D52" s="140">
        <v>4.7999999999999996E-3</v>
      </c>
      <c r="E52" s="140">
        <v>1.32E-2</v>
      </c>
      <c r="F52" s="140">
        <v>1.4999999999999999E-2</v>
      </c>
      <c r="G52" s="16">
        <v>22188.662</v>
      </c>
      <c r="H52" s="16">
        <v>3418.6419999999998</v>
      </c>
      <c r="I52" s="16">
        <v>7364.19</v>
      </c>
      <c r="J52" s="16">
        <f t="shared" si="0"/>
        <v>32971.493999999999</v>
      </c>
      <c r="K52" s="16">
        <f t="shared" si="1"/>
        <v>89112.145945945944</v>
      </c>
      <c r="L52" s="16">
        <v>4622637.916666667</v>
      </c>
      <c r="M52" s="16">
        <v>258988.0303030303</v>
      </c>
      <c r="N52" s="16">
        <v>490946</v>
      </c>
    </row>
    <row r="53" spans="1:14">
      <c r="A53">
        <v>6607</v>
      </c>
      <c r="B53" t="s">
        <v>211</v>
      </c>
      <c r="C53" s="17">
        <v>507</v>
      </c>
      <c r="D53" s="141">
        <v>6.2500000000000003E-3</v>
      </c>
      <c r="E53" s="141">
        <v>1.32E-2</v>
      </c>
      <c r="F53" s="141">
        <v>1.6500000000000001E-2</v>
      </c>
      <c r="G53" s="17">
        <v>31458.03</v>
      </c>
      <c r="H53" s="17">
        <v>3655.74</v>
      </c>
      <c r="I53" s="17">
        <v>76067.084000000003</v>
      </c>
      <c r="J53" s="17">
        <f t="shared" si="0"/>
        <v>111180.85399999999</v>
      </c>
      <c r="K53" s="17">
        <f t="shared" si="1"/>
        <v>219291.6252465483</v>
      </c>
      <c r="L53" s="17">
        <v>5033284.8</v>
      </c>
      <c r="M53" s="17">
        <v>276950</v>
      </c>
      <c r="N53" s="17">
        <v>4610126.3030303027</v>
      </c>
    </row>
    <row r="54" spans="1:14">
      <c r="A54" s="14">
        <v>6611</v>
      </c>
      <c r="B54" s="14" t="s">
        <v>212</v>
      </c>
      <c r="C54" s="16">
        <v>54</v>
      </c>
      <c r="D54" s="140">
        <v>4.5000000000000005E-3</v>
      </c>
      <c r="E54" s="140">
        <v>1.32E-2</v>
      </c>
      <c r="F54" s="140">
        <v>1.4999999999999999E-2</v>
      </c>
      <c r="G54" s="16">
        <v>3343.9450000000002</v>
      </c>
      <c r="H54" s="16">
        <v>0</v>
      </c>
      <c r="I54" s="16">
        <v>384.93</v>
      </c>
      <c r="J54" s="16">
        <f t="shared" si="0"/>
        <v>3728.875</v>
      </c>
      <c r="K54" s="16">
        <f t="shared" si="1"/>
        <v>69053.240740740745</v>
      </c>
      <c r="L54" s="16">
        <v>743098.88888888888</v>
      </c>
      <c r="M54" s="16">
        <v>0</v>
      </c>
      <c r="N54" s="16">
        <v>25662</v>
      </c>
    </row>
    <row r="55" spans="1:14">
      <c r="A55">
        <v>6612</v>
      </c>
      <c r="B55" t="s">
        <v>213</v>
      </c>
      <c r="C55" s="17">
        <v>862</v>
      </c>
      <c r="D55" s="141">
        <v>6.2500000000000003E-3</v>
      </c>
      <c r="E55" s="141">
        <v>1.32E-2</v>
      </c>
      <c r="F55" s="141">
        <v>1.6500000000000001E-2</v>
      </c>
      <c r="G55" s="17">
        <v>106056.789</v>
      </c>
      <c r="H55" s="17">
        <v>12857.584999999999</v>
      </c>
      <c r="I55" s="17">
        <v>101963.31600000001</v>
      </c>
      <c r="J55" s="17">
        <f t="shared" si="0"/>
        <v>220877.69</v>
      </c>
      <c r="K55" s="17">
        <f t="shared" si="1"/>
        <v>256238.61948955915</v>
      </c>
      <c r="L55" s="17">
        <v>16969086.239999998</v>
      </c>
      <c r="M55" s="17">
        <v>974059.46969696973</v>
      </c>
      <c r="N55" s="17">
        <v>6179594.9090909092</v>
      </c>
    </row>
    <row r="56" spans="1:14">
      <c r="A56" s="14">
        <v>6706</v>
      </c>
      <c r="B56" s="14" t="s">
        <v>214</v>
      </c>
      <c r="C56" s="16">
        <v>93</v>
      </c>
      <c r="D56" s="140">
        <v>5.0000000000000001E-3</v>
      </c>
      <c r="E56" s="140">
        <v>1.32E-2</v>
      </c>
      <c r="F56" s="140">
        <v>5.0000000000000001E-3</v>
      </c>
      <c r="G56" s="16">
        <v>4051.7150000000001</v>
      </c>
      <c r="H56" s="16">
        <v>258.85199999999998</v>
      </c>
      <c r="I56" s="16">
        <v>493.32</v>
      </c>
      <c r="J56" s="16">
        <f t="shared" si="0"/>
        <v>4803.8869999999997</v>
      </c>
      <c r="K56" s="16">
        <f t="shared" si="1"/>
        <v>51654.698924731179</v>
      </c>
      <c r="L56" s="16">
        <v>810343</v>
      </c>
      <c r="M56" s="16">
        <v>19610</v>
      </c>
      <c r="N56" s="16">
        <v>98664</v>
      </c>
    </row>
    <row r="57" spans="1:14">
      <c r="A57">
        <v>6709</v>
      </c>
      <c r="B57" t="s">
        <v>215</v>
      </c>
      <c r="C57" s="17">
        <v>482</v>
      </c>
      <c r="D57" s="141">
        <v>6.2500000000000003E-3</v>
      </c>
      <c r="E57" s="141">
        <v>1.32E-2</v>
      </c>
      <c r="F57" s="141">
        <v>1.6500000000000001E-2</v>
      </c>
      <c r="G57" s="17">
        <v>16885.169000000002</v>
      </c>
      <c r="H57" s="17">
        <v>7169.3950000000004</v>
      </c>
      <c r="I57" s="17">
        <v>22377.934000000001</v>
      </c>
      <c r="J57" s="17">
        <f t="shared" si="0"/>
        <v>46432.498000000007</v>
      </c>
      <c r="K57" s="17">
        <f t="shared" si="1"/>
        <v>96332.983402489641</v>
      </c>
      <c r="L57" s="17">
        <v>2701627.04</v>
      </c>
      <c r="M57" s="17">
        <v>543135.98484848486</v>
      </c>
      <c r="N57" s="17">
        <v>1356238.4242424243</v>
      </c>
    </row>
    <row r="58" spans="1:14">
      <c r="A58" s="14">
        <v>7000</v>
      </c>
      <c r="B58" s="14" t="s">
        <v>216</v>
      </c>
      <c r="C58" s="16">
        <v>680</v>
      </c>
      <c r="D58" s="140">
        <v>5.6249999999999998E-3</v>
      </c>
      <c r="E58" s="140">
        <v>1.32E-2</v>
      </c>
      <c r="F58" s="140">
        <v>1.6500000000000001E-2</v>
      </c>
      <c r="G58" s="16">
        <v>25454.983</v>
      </c>
      <c r="H58" s="16">
        <v>6467.7359999999999</v>
      </c>
      <c r="I58" s="16">
        <v>52522.983999999997</v>
      </c>
      <c r="J58" s="16">
        <f t="shared" si="0"/>
        <v>84445.702999999994</v>
      </c>
      <c r="K58" s="16">
        <f t="shared" si="1"/>
        <v>124184.85735294117</v>
      </c>
      <c r="L58" s="16">
        <v>4525330.3111111112</v>
      </c>
      <c r="M58" s="16">
        <v>489980</v>
      </c>
      <c r="N58" s="16">
        <v>3183211.1515151514</v>
      </c>
    </row>
    <row r="59" spans="1:14">
      <c r="A59">
        <v>7300</v>
      </c>
      <c r="B59" t="s">
        <v>217</v>
      </c>
      <c r="C59" s="17">
        <v>5072</v>
      </c>
      <c r="D59" s="141">
        <v>5.0000000000000001E-3</v>
      </c>
      <c r="E59" s="141">
        <v>1.32E-2</v>
      </c>
      <c r="F59" s="141">
        <v>1.6500000000000001E-2</v>
      </c>
      <c r="G59" s="17">
        <v>209580.516</v>
      </c>
      <c r="H59" s="17">
        <v>67636.827000000005</v>
      </c>
      <c r="I59" s="17">
        <v>255167.851</v>
      </c>
      <c r="J59" s="17">
        <f t="shared" si="0"/>
        <v>532385.19400000002</v>
      </c>
      <c r="K59" s="17">
        <f t="shared" si="1"/>
        <v>104965.53509463723</v>
      </c>
      <c r="L59" s="17">
        <v>41916103.200000003</v>
      </c>
      <c r="M59" s="17">
        <v>5124002.0454545449</v>
      </c>
      <c r="N59" s="17">
        <v>15464718.242424242</v>
      </c>
    </row>
    <row r="60" spans="1:14">
      <c r="A60" s="14">
        <v>7502</v>
      </c>
      <c r="B60" s="14" t="s">
        <v>218</v>
      </c>
      <c r="C60" s="16">
        <v>659</v>
      </c>
      <c r="D60" s="140">
        <v>5.5000000000000005E-3</v>
      </c>
      <c r="E60" s="140">
        <v>1.32E-2</v>
      </c>
      <c r="F60" s="140">
        <v>1.6500000000000001E-2</v>
      </c>
      <c r="G60" s="16">
        <v>35534.697</v>
      </c>
      <c r="H60" s="16">
        <v>4302.2359999999999</v>
      </c>
      <c r="I60" s="16">
        <v>25123.147000000001</v>
      </c>
      <c r="J60" s="16">
        <f t="shared" si="0"/>
        <v>64960.08</v>
      </c>
      <c r="K60" s="16">
        <f t="shared" si="1"/>
        <v>98573.717754172991</v>
      </c>
      <c r="L60" s="16">
        <v>6460853.9999999991</v>
      </c>
      <c r="M60" s="16">
        <v>325926.96969696967</v>
      </c>
      <c r="N60" s="16">
        <v>1522614.9696969695</v>
      </c>
    </row>
    <row r="61" spans="1:14">
      <c r="A61">
        <v>7505</v>
      </c>
      <c r="B61" t="s">
        <v>219</v>
      </c>
      <c r="C61" s="17">
        <v>86</v>
      </c>
      <c r="D61" s="141">
        <v>4.0000000000000001E-3</v>
      </c>
      <c r="E61" s="141">
        <v>1.32E-2</v>
      </c>
      <c r="F61" s="141">
        <v>1.6500000000000001E-2</v>
      </c>
      <c r="G61" s="17">
        <v>5685.3320000000003</v>
      </c>
      <c r="H61" s="17">
        <v>0</v>
      </c>
      <c r="I61" s="17">
        <v>139964.15700000001</v>
      </c>
      <c r="J61" s="17">
        <f t="shared" si="0"/>
        <v>145649.489</v>
      </c>
      <c r="K61" s="17">
        <f t="shared" si="1"/>
        <v>1693598.7093023257</v>
      </c>
      <c r="L61" s="17">
        <v>1421333</v>
      </c>
      <c r="M61" s="17">
        <v>0</v>
      </c>
      <c r="N61" s="17">
        <v>8482676.1818181816</v>
      </c>
    </row>
    <row r="62" spans="1:14">
      <c r="A62" s="14">
        <v>7509</v>
      </c>
      <c r="B62" s="14" t="s">
        <v>220</v>
      </c>
      <c r="C62" s="16">
        <v>122</v>
      </c>
      <c r="D62" s="140">
        <v>4.5000000000000005E-3</v>
      </c>
      <c r="E62" s="140">
        <v>1.32E-2</v>
      </c>
      <c r="F62" s="140">
        <v>1.4499999999999999E-2</v>
      </c>
      <c r="G62" s="16">
        <v>5391.3969999999999</v>
      </c>
      <c r="H62" s="16">
        <v>620.51800000000003</v>
      </c>
      <c r="I62" s="16">
        <v>3988.442</v>
      </c>
      <c r="J62" s="16">
        <f t="shared" si="0"/>
        <v>10000.357</v>
      </c>
      <c r="K62" s="16">
        <f t="shared" si="1"/>
        <v>81970.139344262294</v>
      </c>
      <c r="L62" s="16">
        <v>1198088.222222222</v>
      </c>
      <c r="M62" s="16">
        <v>47008.939393939392</v>
      </c>
      <c r="N62" s="16">
        <v>275064.96551724139</v>
      </c>
    </row>
    <row r="63" spans="1:14">
      <c r="A63">
        <v>7617</v>
      </c>
      <c r="B63" t="s">
        <v>221</v>
      </c>
      <c r="C63" s="17">
        <v>501</v>
      </c>
      <c r="D63" s="141">
        <v>6.2500000000000003E-3</v>
      </c>
      <c r="E63" s="141">
        <v>1.32E-2</v>
      </c>
      <c r="F63" s="141">
        <v>1.6500000000000001E-2</v>
      </c>
      <c r="G63" s="17">
        <v>20095.909</v>
      </c>
      <c r="H63" s="17">
        <v>3643.6219999999998</v>
      </c>
      <c r="I63" s="17">
        <v>20897.417000000001</v>
      </c>
      <c r="J63" s="17">
        <f t="shared" si="0"/>
        <v>44636.948000000004</v>
      </c>
      <c r="K63" s="17">
        <f t="shared" si="1"/>
        <v>89095.704590818365</v>
      </c>
      <c r="L63" s="17">
        <v>3215345.44</v>
      </c>
      <c r="M63" s="17">
        <v>276031.96969696967</v>
      </c>
      <c r="N63" s="17">
        <v>1266510.1212121213</v>
      </c>
    </row>
    <row r="64" spans="1:14">
      <c r="A64" s="14">
        <v>7620</v>
      </c>
      <c r="B64" s="14" t="s">
        <v>222</v>
      </c>
      <c r="C64" s="16">
        <v>3619</v>
      </c>
      <c r="D64" s="140">
        <v>5.0000000000000001E-3</v>
      </c>
      <c r="E64" s="140">
        <v>1.32E-2</v>
      </c>
      <c r="F64" s="140">
        <v>1.6500000000000001E-2</v>
      </c>
      <c r="G64" s="16">
        <v>239318.24600000001</v>
      </c>
      <c r="H64" s="16">
        <v>54333.444000000003</v>
      </c>
      <c r="I64" s="16">
        <v>167819.55100000001</v>
      </c>
      <c r="J64" s="16">
        <f t="shared" si="0"/>
        <v>461471.24100000004</v>
      </c>
      <c r="K64" s="16">
        <f t="shared" si="1"/>
        <v>127513.46808510639</v>
      </c>
      <c r="L64" s="16">
        <v>47863649.200000003</v>
      </c>
      <c r="M64" s="16">
        <v>4116170</v>
      </c>
      <c r="N64" s="16">
        <v>10170881.878787879</v>
      </c>
    </row>
    <row r="65" spans="1:14">
      <c r="A65">
        <v>7708</v>
      </c>
      <c r="B65" t="s">
        <v>223</v>
      </c>
      <c r="C65" s="17">
        <v>2434</v>
      </c>
      <c r="D65" s="141">
        <v>4.5000000000000005E-3</v>
      </c>
      <c r="E65" s="141">
        <v>1.32E-2</v>
      </c>
      <c r="F65" s="141">
        <v>1.6500000000000001E-2</v>
      </c>
      <c r="G65" s="17">
        <v>108999.52099999999</v>
      </c>
      <c r="H65" s="17">
        <v>18447.276999999998</v>
      </c>
      <c r="I65" s="17">
        <v>115239.595</v>
      </c>
      <c r="J65" s="17">
        <f t="shared" si="0"/>
        <v>242686.39299999998</v>
      </c>
      <c r="K65" s="17">
        <f t="shared" si="1"/>
        <v>99706.817173377145</v>
      </c>
      <c r="L65" s="17">
        <v>24222115.777777776</v>
      </c>
      <c r="M65" s="17">
        <v>1397520.9848484849</v>
      </c>
      <c r="N65" s="17">
        <v>6984217.878787878</v>
      </c>
    </row>
    <row r="66" spans="1:14">
      <c r="A66" s="14">
        <v>8000</v>
      </c>
      <c r="B66" s="14" t="s">
        <v>224</v>
      </c>
      <c r="C66" s="16">
        <v>4355</v>
      </c>
      <c r="D66" s="140">
        <v>2.9099999999999998E-3</v>
      </c>
      <c r="E66" s="140">
        <v>1.32E-2</v>
      </c>
      <c r="F66" s="140">
        <v>1.55E-2</v>
      </c>
      <c r="G66" s="16">
        <v>159446.69099999999</v>
      </c>
      <c r="H66" s="16">
        <v>39330.06</v>
      </c>
      <c r="I66" s="16">
        <v>213281.122</v>
      </c>
      <c r="J66" s="16">
        <f t="shared" si="0"/>
        <v>412057.87300000002</v>
      </c>
      <c r="K66" s="16">
        <f t="shared" si="1"/>
        <v>94617.192422502878</v>
      </c>
      <c r="L66" s="16">
        <v>54792677.319587633</v>
      </c>
      <c r="M66" s="16">
        <v>2979550</v>
      </c>
      <c r="N66" s="16">
        <v>13760072.387096776</v>
      </c>
    </row>
    <row r="67" spans="1:14">
      <c r="A67">
        <v>8200</v>
      </c>
      <c r="B67" t="s">
        <v>225</v>
      </c>
      <c r="C67" s="17">
        <v>10055</v>
      </c>
      <c r="D67" s="141">
        <v>2.5440000000000003E-3</v>
      </c>
      <c r="E67" s="141">
        <v>1.32E-2</v>
      </c>
      <c r="F67" s="141">
        <v>1.6E-2</v>
      </c>
      <c r="G67" s="17">
        <v>385955.01699999999</v>
      </c>
      <c r="H67" s="17">
        <v>128562.89200000001</v>
      </c>
      <c r="I67" s="17">
        <v>454089.93800000002</v>
      </c>
      <c r="J67" s="17">
        <f t="shared" si="0"/>
        <v>968607.84700000007</v>
      </c>
      <c r="K67" s="17">
        <f t="shared" si="1"/>
        <v>96330.964395822972</v>
      </c>
      <c r="L67" s="17">
        <v>151711877.75157234</v>
      </c>
      <c r="M67" s="17">
        <v>9739613.0303030293</v>
      </c>
      <c r="N67" s="17">
        <v>28380621.125</v>
      </c>
    </row>
    <row r="68" spans="1:14">
      <c r="A68" s="14">
        <v>8508</v>
      </c>
      <c r="B68" s="14" t="s">
        <v>226</v>
      </c>
      <c r="C68" s="16">
        <v>719</v>
      </c>
      <c r="D68" s="140">
        <v>4.7999999999999996E-3</v>
      </c>
      <c r="E68" s="140">
        <v>1.32E-2</v>
      </c>
      <c r="F68" s="140">
        <v>1.6500000000000001E-2</v>
      </c>
      <c r="G68" s="16">
        <v>37507.561000000002</v>
      </c>
      <c r="H68" s="16">
        <v>4597.4939999999997</v>
      </c>
      <c r="I68" s="16">
        <v>57290.921000000002</v>
      </c>
      <c r="J68" s="16">
        <f t="shared" si="0"/>
        <v>99395.975999999995</v>
      </c>
      <c r="K68" s="16">
        <f t="shared" si="1"/>
        <v>138241.96940194714</v>
      </c>
      <c r="L68" s="16">
        <v>7814075.208333334</v>
      </c>
      <c r="M68" s="16">
        <v>348295</v>
      </c>
      <c r="N68" s="16">
        <v>3472177.0303030298</v>
      </c>
    </row>
    <row r="69" spans="1:14">
      <c r="A69">
        <v>8509</v>
      </c>
      <c r="B69" t="s">
        <v>227</v>
      </c>
      <c r="C69" s="17">
        <v>627</v>
      </c>
      <c r="D69" s="141">
        <v>6.2500000000000003E-3</v>
      </c>
      <c r="E69" s="141">
        <v>1.32E-2</v>
      </c>
      <c r="F69" s="141">
        <v>1.6500000000000001E-2</v>
      </c>
      <c r="G69" s="17">
        <v>53323.982000000004</v>
      </c>
      <c r="H69" s="17">
        <v>5016.99</v>
      </c>
      <c r="I69" s="17">
        <v>43698.428</v>
      </c>
      <c r="J69" s="17">
        <f t="shared" si="0"/>
        <v>102039.4</v>
      </c>
      <c r="K69" s="17">
        <f t="shared" si="1"/>
        <v>162742.26475279106</v>
      </c>
      <c r="L69" s="17">
        <v>8531837.1199999992</v>
      </c>
      <c r="M69" s="17">
        <v>380075</v>
      </c>
      <c r="N69" s="17">
        <v>2648389.5757575757</v>
      </c>
    </row>
    <row r="70" spans="1:14">
      <c r="A70" s="14">
        <v>8610</v>
      </c>
      <c r="B70" s="14" t="s">
        <v>228</v>
      </c>
      <c r="C70" s="16">
        <v>251</v>
      </c>
      <c r="D70" s="140">
        <v>2.2000000000000001E-3</v>
      </c>
      <c r="E70" s="140">
        <v>1.32E-2</v>
      </c>
      <c r="F70" s="140">
        <v>1.6500000000000001E-2</v>
      </c>
      <c r="G70" s="16">
        <v>8375.6170000000002</v>
      </c>
      <c r="H70" s="16">
        <v>0</v>
      </c>
      <c r="I70" s="16">
        <v>267592.36800000002</v>
      </c>
      <c r="J70" s="16">
        <f t="shared" si="0"/>
        <v>275967.98500000004</v>
      </c>
      <c r="K70" s="16">
        <f t="shared" si="1"/>
        <v>1099474.0438247013</v>
      </c>
      <c r="L70" s="16">
        <v>3807098.6363636362</v>
      </c>
      <c r="M70" s="16">
        <v>0</v>
      </c>
      <c r="N70" s="16">
        <v>16217719.272727272</v>
      </c>
    </row>
    <row r="71" spans="1:14">
      <c r="A71">
        <v>8613</v>
      </c>
      <c r="B71" t="s">
        <v>229</v>
      </c>
      <c r="C71" s="17">
        <v>1961</v>
      </c>
      <c r="D71" s="141">
        <v>3.4999999999999996E-3</v>
      </c>
      <c r="E71" s="141">
        <v>1.32E-2</v>
      </c>
      <c r="F71" s="141">
        <v>1.4999999999999999E-2</v>
      </c>
      <c r="G71" s="17">
        <v>105727.72900000001</v>
      </c>
      <c r="H71" s="17">
        <v>17933.018</v>
      </c>
      <c r="I71" s="17">
        <v>96458.323999999993</v>
      </c>
      <c r="J71" s="17">
        <f t="shared" si="0"/>
        <v>220119.071</v>
      </c>
      <c r="K71" s="17">
        <f t="shared" si="1"/>
        <v>112248.37888832227</v>
      </c>
      <c r="L71" s="17">
        <v>30207922.571428575</v>
      </c>
      <c r="M71" s="17">
        <v>1358561.9696969697</v>
      </c>
      <c r="N71" s="17">
        <v>6430554.9333333336</v>
      </c>
    </row>
    <row r="72" spans="1:14">
      <c r="A72" s="14">
        <v>8614</v>
      </c>
      <c r="B72" s="14" t="s">
        <v>230</v>
      </c>
      <c r="C72" s="16">
        <v>1682</v>
      </c>
      <c r="D72" s="140">
        <v>3.5999999999999999E-3</v>
      </c>
      <c r="E72" s="140">
        <v>1.32E-2</v>
      </c>
      <c r="F72" s="140">
        <v>1.6500000000000001E-2</v>
      </c>
      <c r="G72" s="16">
        <v>120577.36599999999</v>
      </c>
      <c r="H72" s="16">
        <v>21834.001</v>
      </c>
      <c r="I72" s="16">
        <v>114814.22500000001</v>
      </c>
      <c r="J72" s="16">
        <f t="shared" si="0"/>
        <v>257225.592</v>
      </c>
      <c r="K72" s="16">
        <f t="shared" si="1"/>
        <v>152928.41379310345</v>
      </c>
      <c r="L72" s="16">
        <v>33493712.77777778</v>
      </c>
      <c r="M72" s="16">
        <v>1654090.9848484849</v>
      </c>
      <c r="N72" s="16">
        <v>6958437.878787878</v>
      </c>
    </row>
    <row r="73" spans="1:14">
      <c r="A73">
        <v>8710</v>
      </c>
      <c r="B73" t="s">
        <v>231</v>
      </c>
      <c r="C73" s="17">
        <v>818</v>
      </c>
      <c r="D73" s="141">
        <v>4.8999999999999998E-3</v>
      </c>
      <c r="E73" s="141">
        <v>1.32E-2</v>
      </c>
      <c r="F73" s="141">
        <v>1.32E-2</v>
      </c>
      <c r="G73" s="17">
        <v>105071.07399999999</v>
      </c>
      <c r="H73" s="17">
        <v>8268.9030000000002</v>
      </c>
      <c r="I73" s="17">
        <v>33905.269</v>
      </c>
      <c r="J73" s="17">
        <f t="shared" ref="J73:J79" si="2">G73+H73+I73</f>
        <v>147245.24599999998</v>
      </c>
      <c r="K73" s="17">
        <f t="shared" ref="K73:K81" si="3">(J73/C73)*1000</f>
        <v>180006.41320293397</v>
      </c>
      <c r="L73" s="17">
        <v>21443076.326530613</v>
      </c>
      <c r="M73" s="17">
        <v>626432.04545454553</v>
      </c>
      <c r="N73" s="17">
        <v>2568580.9848484849</v>
      </c>
    </row>
    <row r="74" spans="1:14">
      <c r="A74" s="14">
        <v>8716</v>
      </c>
      <c r="B74" s="14" t="s">
        <v>232</v>
      </c>
      <c r="C74" s="16">
        <v>2699</v>
      </c>
      <c r="D74" s="140">
        <v>4.3E-3</v>
      </c>
      <c r="E74" s="140">
        <v>1.32E-2</v>
      </c>
      <c r="F74" s="140">
        <v>1.4999999999999999E-2</v>
      </c>
      <c r="G74" s="16">
        <v>190122.65400000001</v>
      </c>
      <c r="H74" s="16">
        <v>55718.256000000001</v>
      </c>
      <c r="I74" s="16">
        <v>78988.39</v>
      </c>
      <c r="J74" s="16">
        <f t="shared" si="2"/>
        <v>324829.3</v>
      </c>
      <c r="K74" s="16">
        <f t="shared" si="3"/>
        <v>120351.72286031864</v>
      </c>
      <c r="L74" s="16">
        <v>44214570.697674416</v>
      </c>
      <c r="M74" s="16">
        <v>4221080</v>
      </c>
      <c r="N74" s="16">
        <v>5265892.666666667</v>
      </c>
    </row>
    <row r="75" spans="1:14">
      <c r="A75">
        <v>8717</v>
      </c>
      <c r="B75" t="s">
        <v>233</v>
      </c>
      <c r="C75" s="17">
        <v>2276</v>
      </c>
      <c r="D75" s="141">
        <v>3.4000000000000002E-3</v>
      </c>
      <c r="E75" s="141">
        <v>1.32E-2</v>
      </c>
      <c r="F75" s="141">
        <v>1.6500000000000001E-2</v>
      </c>
      <c r="G75" s="17">
        <v>99853.616999999998</v>
      </c>
      <c r="H75" s="17">
        <v>28102.325000000001</v>
      </c>
      <c r="I75" s="17">
        <v>304858.94699999999</v>
      </c>
      <c r="J75" s="17">
        <f t="shared" si="2"/>
        <v>432814.88899999997</v>
      </c>
      <c r="K75" s="17">
        <f t="shared" si="3"/>
        <v>190164.71397188047</v>
      </c>
      <c r="L75" s="17">
        <v>29368710.882352941</v>
      </c>
      <c r="M75" s="17">
        <v>2128964.0151515151</v>
      </c>
      <c r="N75" s="17">
        <v>18476299.818181816</v>
      </c>
    </row>
    <row r="76" spans="1:14">
      <c r="A76" s="14">
        <v>8719</v>
      </c>
      <c r="B76" s="14" t="s">
        <v>234</v>
      </c>
      <c r="C76" s="16">
        <v>497</v>
      </c>
      <c r="D76" s="140">
        <v>4.6500000000000005E-3</v>
      </c>
      <c r="E76" s="140">
        <v>1.32E-2</v>
      </c>
      <c r="F76" s="140">
        <v>1.6500000000000001E-2</v>
      </c>
      <c r="G76" s="16">
        <v>377708.28899999999</v>
      </c>
      <c r="H76" s="16">
        <v>9405.2900000000009</v>
      </c>
      <c r="I76" s="16">
        <v>215927.04000000001</v>
      </c>
      <c r="J76" s="16">
        <f t="shared" si="2"/>
        <v>603040.61899999995</v>
      </c>
      <c r="K76" s="16">
        <f t="shared" si="3"/>
        <v>1213361.4064386317</v>
      </c>
      <c r="L76" s="16">
        <v>81227589.032258064</v>
      </c>
      <c r="M76" s="16">
        <v>712521.96969696973</v>
      </c>
      <c r="N76" s="16">
        <v>13086487.272727272</v>
      </c>
    </row>
    <row r="77" spans="1:14">
      <c r="A77">
        <v>8720</v>
      </c>
      <c r="B77" t="s">
        <v>235</v>
      </c>
      <c r="C77" s="17">
        <v>609</v>
      </c>
      <c r="D77" s="141">
        <v>4.0000000000000001E-3</v>
      </c>
      <c r="E77" s="141">
        <v>1.32E-2</v>
      </c>
      <c r="F77" s="141">
        <v>1.6500000000000001E-2</v>
      </c>
      <c r="G77" s="17">
        <v>55240.578000000001</v>
      </c>
      <c r="H77" s="17">
        <v>6615.8530000000001</v>
      </c>
      <c r="I77" s="17">
        <v>216197.715</v>
      </c>
      <c r="J77" s="17">
        <f t="shared" si="2"/>
        <v>278054.14600000001</v>
      </c>
      <c r="K77" s="17">
        <f t="shared" si="3"/>
        <v>456574.95238095237</v>
      </c>
      <c r="L77" s="17">
        <v>13810144.5</v>
      </c>
      <c r="M77" s="17">
        <v>501200.98484848486</v>
      </c>
      <c r="N77" s="17">
        <v>13102891.818181818</v>
      </c>
    </row>
    <row r="78" spans="1:14">
      <c r="A78" s="14">
        <v>8721</v>
      </c>
      <c r="B78" s="14" t="s">
        <v>236</v>
      </c>
      <c r="C78" s="16">
        <v>1163</v>
      </c>
      <c r="D78" s="140">
        <v>5.0000000000000001E-3</v>
      </c>
      <c r="E78" s="140">
        <v>1.32E-2</v>
      </c>
      <c r="F78" s="140">
        <v>1.4999999999999999E-2</v>
      </c>
      <c r="G78" s="16">
        <v>303785.78600000002</v>
      </c>
      <c r="H78" s="16">
        <v>24427.853999999999</v>
      </c>
      <c r="I78" s="16">
        <v>103200.63099999999</v>
      </c>
      <c r="J78" s="16">
        <f t="shared" si="2"/>
        <v>431414.27100000001</v>
      </c>
      <c r="K78" s="16">
        <f t="shared" si="3"/>
        <v>370949.50214961305</v>
      </c>
      <c r="L78" s="16">
        <v>60757157.200000003</v>
      </c>
      <c r="M78" s="16">
        <v>1850595</v>
      </c>
      <c r="N78" s="16">
        <v>6880042.0666666673</v>
      </c>
    </row>
    <row r="79" spans="1:14">
      <c r="A79">
        <v>8722</v>
      </c>
      <c r="B79" t="s">
        <v>237</v>
      </c>
      <c r="C79" s="17">
        <v>687</v>
      </c>
      <c r="D79" s="141">
        <v>5.0000000000000001E-3</v>
      </c>
      <c r="E79" s="141">
        <v>1.32E-2</v>
      </c>
      <c r="F79" s="141">
        <v>1.6500000000000001E-2</v>
      </c>
      <c r="G79" s="17">
        <v>60942.858</v>
      </c>
      <c r="H79" s="17">
        <v>4065.9960000000001</v>
      </c>
      <c r="I79" s="17">
        <v>21642.695</v>
      </c>
      <c r="J79" s="17">
        <f t="shared" si="2"/>
        <v>86651.548999999999</v>
      </c>
      <c r="K79" s="17">
        <f t="shared" si="3"/>
        <v>126130.3478893741</v>
      </c>
      <c r="L79" s="17">
        <v>12188571.6</v>
      </c>
      <c r="M79" s="17">
        <v>308030</v>
      </c>
      <c r="N79" s="17">
        <v>1311678.4848484849</v>
      </c>
    </row>
    <row r="80" spans="1:14">
      <c r="K80" s="17"/>
    </row>
    <row r="81" spans="3:14">
      <c r="C81" s="24">
        <f>SUM(C8:C79)</f>
        <v>364134</v>
      </c>
      <c r="D81" s="24"/>
      <c r="E81" s="24"/>
      <c r="F81" s="24"/>
      <c r="G81" s="24">
        <f t="shared" ref="G81:N81" si="4">SUM(G8:G79)</f>
        <v>16780909.290000003</v>
      </c>
      <c r="H81" s="24">
        <f t="shared" si="4"/>
        <v>5830561.998999998</v>
      </c>
      <c r="I81" s="24">
        <f t="shared" si="4"/>
        <v>28449371.819000006</v>
      </c>
      <c r="J81" s="24">
        <f t="shared" si="4"/>
        <v>51060843.108000003</v>
      </c>
      <c r="K81" s="24">
        <f t="shared" si="3"/>
        <v>140225.42005964837</v>
      </c>
      <c r="L81" s="24">
        <f t="shared" si="4"/>
        <v>6748012570.8567295</v>
      </c>
      <c r="M81" s="24">
        <f t="shared" si="4"/>
        <v>441709242.34848499</v>
      </c>
      <c r="N81" s="24">
        <f t="shared" si="4"/>
        <v>1784339105.6899495</v>
      </c>
    </row>
  </sheetData>
  <hyperlinks>
    <hyperlink ref="B1" location="Efnisyfirlit!A1" display="Efnisyfirlit" xr:uid="{56E4A731-F8CD-4DD4-8440-0E30FCF5001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E609-0AE3-4F77-BCB7-34AEA06530DA}">
  <dimension ref="A1:N94"/>
  <sheetViews>
    <sheetView workbookViewId="0">
      <selection activeCell="B1" sqref="B1"/>
    </sheetView>
  </sheetViews>
  <sheetFormatPr defaultColWidth="10" defaultRowHeight="13.2"/>
  <cols>
    <col min="1" max="1" width="7.33203125" style="37" customWidth="1"/>
    <col min="2" max="2" width="25.44140625" style="60" customWidth="1"/>
    <col min="3" max="3" width="8.33203125" style="60" customWidth="1"/>
    <col min="4" max="4" width="9.88671875" style="60" customWidth="1"/>
    <col min="5" max="5" width="9.109375" style="60" customWidth="1"/>
    <col min="6" max="6" width="10" style="60"/>
    <col min="7" max="7" width="12.6640625" style="60" customWidth="1"/>
    <col min="8" max="8" width="13" style="60" customWidth="1"/>
    <col min="9" max="9" width="12.6640625" style="60" customWidth="1"/>
    <col min="10" max="10" width="12.33203125" style="60" customWidth="1"/>
    <col min="11" max="11" width="11.5546875" style="60" customWidth="1"/>
    <col min="12" max="12" width="13.5546875" style="60" customWidth="1"/>
    <col min="13" max="13" width="5.6640625" style="60" customWidth="1"/>
    <col min="14" max="16384" width="10" style="60"/>
  </cols>
  <sheetData>
    <row r="1" spans="1:14" ht="14.4">
      <c r="B1" s="311" t="s">
        <v>1293</v>
      </c>
    </row>
    <row r="2" spans="1:14" ht="18.600000000000001" customHeight="1">
      <c r="B2" s="1" t="s">
        <v>469</v>
      </c>
      <c r="C2" s="1"/>
    </row>
    <row r="3" spans="1:14" ht="12" customHeight="1">
      <c r="B3" s="1"/>
      <c r="C3" s="1"/>
    </row>
    <row r="4" spans="1:14">
      <c r="C4" s="142" t="s">
        <v>78</v>
      </c>
      <c r="D4" s="331" t="s">
        <v>79</v>
      </c>
      <c r="E4" s="332"/>
      <c r="F4" s="333"/>
      <c r="G4" s="142" t="s">
        <v>470</v>
      </c>
      <c r="H4" s="143" t="s">
        <v>471</v>
      </c>
      <c r="I4" s="144" t="s">
        <v>472</v>
      </c>
      <c r="J4" s="31" t="s">
        <v>472</v>
      </c>
      <c r="K4" s="331" t="s">
        <v>473</v>
      </c>
      <c r="L4" s="333"/>
    </row>
    <row r="5" spans="1:14" ht="14.4">
      <c r="C5" s="145"/>
      <c r="D5" s="32" t="s">
        <v>474</v>
      </c>
      <c r="E5" s="146" t="s">
        <v>475</v>
      </c>
      <c r="F5" s="32" t="s">
        <v>476</v>
      </c>
      <c r="H5" s="145"/>
      <c r="I5" s="147" t="s">
        <v>477</v>
      </c>
      <c r="J5" s="38" t="s">
        <v>478</v>
      </c>
      <c r="K5" s="148"/>
      <c r="L5" s="149"/>
    </row>
    <row r="6" spans="1:14" ht="14.4">
      <c r="C6" s="150"/>
      <c r="D6" s="32" t="s">
        <v>479</v>
      </c>
      <c r="E6" s="32" t="s">
        <v>479</v>
      </c>
      <c r="F6" s="32" t="s">
        <v>479</v>
      </c>
      <c r="G6" s="37" t="s">
        <v>479</v>
      </c>
      <c r="H6" s="85" t="s">
        <v>479</v>
      </c>
      <c r="I6" s="98" t="s">
        <v>480</v>
      </c>
      <c r="J6" s="85"/>
      <c r="K6" s="85" t="s">
        <v>481</v>
      </c>
      <c r="L6" s="85" t="s">
        <v>482</v>
      </c>
      <c r="M6" s="149" t="s">
        <v>483</v>
      </c>
    </row>
    <row r="7" spans="1:14" ht="14.4">
      <c r="A7" s="151"/>
      <c r="B7" s="15" t="s">
        <v>484</v>
      </c>
      <c r="C7" s="41" t="s">
        <v>485</v>
      </c>
      <c r="D7" s="39" t="s">
        <v>486</v>
      </c>
      <c r="E7" s="39" t="s">
        <v>486</v>
      </c>
      <c r="F7" s="39" t="s">
        <v>486</v>
      </c>
      <c r="G7" s="40" t="s">
        <v>486</v>
      </c>
      <c r="H7" s="41" t="s">
        <v>486</v>
      </c>
      <c r="I7" s="100" t="s">
        <v>487</v>
      </c>
      <c r="J7" s="41" t="s">
        <v>481</v>
      </c>
      <c r="K7" s="41" t="s">
        <v>488</v>
      </c>
      <c r="L7" s="41" t="s">
        <v>488</v>
      </c>
      <c r="M7" s="152" t="s">
        <v>489</v>
      </c>
    </row>
    <row r="8" spans="1:14" ht="14.4">
      <c r="A8" s="151"/>
      <c r="B8" s="15"/>
      <c r="C8" s="37"/>
      <c r="D8" s="37"/>
      <c r="E8" s="37"/>
      <c r="F8" s="37"/>
      <c r="G8" s="37"/>
      <c r="H8" s="37"/>
      <c r="I8" s="153"/>
      <c r="J8" s="37"/>
      <c r="K8" s="37"/>
      <c r="L8" s="37"/>
      <c r="M8" s="154"/>
    </row>
    <row r="9" spans="1:14" ht="14.4" customHeight="1">
      <c r="A9" s="155" t="s">
        <v>490</v>
      </c>
      <c r="B9" s="14" t="s">
        <v>491</v>
      </c>
      <c r="C9" s="156">
        <v>14.52</v>
      </c>
      <c r="D9" s="157">
        <v>0.18</v>
      </c>
      <c r="E9" s="156">
        <v>1.32</v>
      </c>
      <c r="F9" s="157">
        <v>1.65</v>
      </c>
      <c r="G9" s="158" t="s">
        <v>492</v>
      </c>
      <c r="H9" s="158" t="s">
        <v>493</v>
      </c>
      <c r="I9" s="159">
        <v>23900</v>
      </c>
      <c r="J9" s="159">
        <v>12840</v>
      </c>
      <c r="K9" s="160">
        <v>0.2</v>
      </c>
      <c r="L9" s="160">
        <v>1</v>
      </c>
      <c r="M9" s="161">
        <v>9</v>
      </c>
      <c r="N9"/>
    </row>
    <row r="10" spans="1:14" ht="14.4" customHeight="1">
      <c r="A10" s="162">
        <v>1000</v>
      </c>
      <c r="B10" s="163" t="s">
        <v>167</v>
      </c>
      <c r="C10" s="164">
        <v>14.48</v>
      </c>
      <c r="D10" s="165">
        <v>0.215</v>
      </c>
      <c r="E10" s="164">
        <v>1.32</v>
      </c>
      <c r="F10" s="165">
        <v>1.49</v>
      </c>
      <c r="G10" s="166">
        <v>0.09</v>
      </c>
      <c r="H10" s="166">
        <v>6.5000000000000002E-2</v>
      </c>
      <c r="I10" s="167"/>
      <c r="J10" s="167">
        <v>34300</v>
      </c>
      <c r="K10" s="168" t="s">
        <v>494</v>
      </c>
      <c r="L10" s="168" t="s">
        <v>495</v>
      </c>
      <c r="M10" s="163">
        <v>8</v>
      </c>
    </row>
    <row r="11" spans="1:14" ht="14.4" customHeight="1">
      <c r="A11" s="155">
        <v>1100</v>
      </c>
      <c r="B11" s="161" t="s">
        <v>294</v>
      </c>
      <c r="C11" s="156">
        <v>13.7</v>
      </c>
      <c r="D11" s="157">
        <v>0.17499999999999999</v>
      </c>
      <c r="E11" s="156">
        <v>1.32</v>
      </c>
      <c r="F11" s="169">
        <v>1.1875</v>
      </c>
      <c r="G11" s="170">
        <v>0.15</v>
      </c>
      <c r="H11" s="171">
        <v>0.09</v>
      </c>
      <c r="I11" s="172">
        <v>39458</v>
      </c>
      <c r="J11" s="172"/>
      <c r="K11" s="160">
        <v>0.4</v>
      </c>
      <c r="L11" s="160">
        <v>1.75</v>
      </c>
      <c r="M11" s="161">
        <v>10</v>
      </c>
      <c r="N11"/>
    </row>
    <row r="12" spans="1:14" ht="14.4" customHeight="1">
      <c r="A12" s="162">
        <v>1300</v>
      </c>
      <c r="B12" s="163" t="s">
        <v>169</v>
      </c>
      <c r="C12" s="164">
        <v>13.7</v>
      </c>
      <c r="D12" s="165">
        <v>0.185</v>
      </c>
      <c r="E12" s="164">
        <v>1.32</v>
      </c>
      <c r="F12" s="173">
        <v>1.59</v>
      </c>
      <c r="G12" s="166">
        <v>0.1</v>
      </c>
      <c r="H12" s="166">
        <v>9.5000000000000001E-2</v>
      </c>
      <c r="I12" s="167">
        <v>31000</v>
      </c>
      <c r="J12" s="167"/>
      <c r="K12" s="168">
        <v>0.4</v>
      </c>
      <c r="L12" s="168">
        <v>1</v>
      </c>
      <c r="M12" s="163">
        <v>10</v>
      </c>
    </row>
    <row r="13" spans="1:14" ht="14.4" customHeight="1">
      <c r="A13" s="155">
        <v>1400</v>
      </c>
      <c r="B13" s="161" t="s">
        <v>170</v>
      </c>
      <c r="C13" s="156">
        <v>14.48</v>
      </c>
      <c r="D13" s="157">
        <v>0.26</v>
      </c>
      <c r="E13" s="156">
        <v>1.32</v>
      </c>
      <c r="F13" s="157">
        <v>1.4</v>
      </c>
      <c r="G13" s="170">
        <v>0.12</v>
      </c>
      <c r="H13" s="171">
        <v>5.3999999999999999E-2</v>
      </c>
      <c r="I13" s="172">
        <v>42759</v>
      </c>
      <c r="J13" s="172"/>
      <c r="K13" s="160">
        <v>0.33</v>
      </c>
      <c r="L13" s="160">
        <v>1.17</v>
      </c>
      <c r="M13" s="161">
        <v>10</v>
      </c>
    </row>
    <row r="14" spans="1:14" ht="14.4" customHeight="1">
      <c r="A14" s="162">
        <v>1604</v>
      </c>
      <c r="B14" s="163" t="s">
        <v>171</v>
      </c>
      <c r="C14" s="164">
        <v>14.48</v>
      </c>
      <c r="D14" s="165">
        <v>0.20699999999999999</v>
      </c>
      <c r="E14" s="164">
        <v>1.32</v>
      </c>
      <c r="F14" s="165">
        <v>1.585</v>
      </c>
      <c r="G14" s="166">
        <v>0.105</v>
      </c>
      <c r="H14" s="174">
        <v>7.0000000000000007E-2</v>
      </c>
      <c r="I14" s="167">
        <v>29725</v>
      </c>
      <c r="J14" s="167"/>
      <c r="K14" s="166">
        <v>0.316</v>
      </c>
      <c r="L14" s="175">
        <v>1.1000000000000001</v>
      </c>
      <c r="M14" s="163">
        <v>9</v>
      </c>
    </row>
    <row r="15" spans="1:14" ht="14.4" customHeight="1">
      <c r="A15" s="155">
        <v>2000</v>
      </c>
      <c r="B15" s="14" t="s">
        <v>496</v>
      </c>
      <c r="C15" s="156">
        <v>14.52</v>
      </c>
      <c r="D15" s="157">
        <v>0.32100000000000001</v>
      </c>
      <c r="E15" s="156">
        <v>1.32</v>
      </c>
      <c r="F15" s="157">
        <v>1.6</v>
      </c>
      <c r="G15" s="170">
        <v>0.1</v>
      </c>
      <c r="H15" s="158" t="s">
        <v>497</v>
      </c>
      <c r="I15" s="172">
        <v>17346</v>
      </c>
      <c r="J15" s="172">
        <v>28299</v>
      </c>
      <c r="K15" s="158">
        <v>2</v>
      </c>
      <c r="L15" s="158">
        <v>2</v>
      </c>
      <c r="M15" s="14">
        <v>10</v>
      </c>
      <c r="N15"/>
    </row>
    <row r="16" spans="1:14" ht="14.4" customHeight="1">
      <c r="A16" s="162">
        <v>2300</v>
      </c>
      <c r="B16" s="163" t="s">
        <v>174</v>
      </c>
      <c r="C16" s="164">
        <v>13.99</v>
      </c>
      <c r="D16" s="165">
        <v>0.28000000000000003</v>
      </c>
      <c r="E16" s="164">
        <v>1.32</v>
      </c>
      <c r="F16" s="165">
        <v>1.32</v>
      </c>
      <c r="G16" s="166">
        <v>0.09</v>
      </c>
      <c r="H16" s="174">
        <v>5.5E-2</v>
      </c>
      <c r="I16" s="167">
        <v>17346</v>
      </c>
      <c r="J16" s="167">
        <v>28299</v>
      </c>
      <c r="K16" s="175">
        <v>1</v>
      </c>
      <c r="L16" s="175">
        <v>1.6</v>
      </c>
      <c r="M16" s="163">
        <v>10</v>
      </c>
      <c r="N16"/>
    </row>
    <row r="17" spans="1:14" ht="14.4" customHeight="1">
      <c r="A17" s="155">
        <v>2506</v>
      </c>
      <c r="B17" s="161" t="s">
        <v>175</v>
      </c>
      <c r="C17" s="156">
        <v>14.52</v>
      </c>
      <c r="D17" s="157">
        <v>0.32</v>
      </c>
      <c r="E17" s="156">
        <v>1.32</v>
      </c>
      <c r="F17" s="157">
        <v>1.65</v>
      </c>
      <c r="G17" s="170">
        <v>0.13</v>
      </c>
      <c r="H17" s="171">
        <v>0.155</v>
      </c>
      <c r="I17" s="172">
        <v>17350</v>
      </c>
      <c r="J17" s="172">
        <v>28610</v>
      </c>
      <c r="K17" s="158">
        <v>1.1499999999999999</v>
      </c>
      <c r="L17" s="158">
        <v>1.1499999999999999</v>
      </c>
      <c r="M17" s="14">
        <v>10</v>
      </c>
      <c r="N17"/>
    </row>
    <row r="18" spans="1:14" ht="14.4" customHeight="1">
      <c r="A18" s="162">
        <v>2510</v>
      </c>
      <c r="B18" s="163" t="s">
        <v>176</v>
      </c>
      <c r="C18" s="164">
        <v>14.52</v>
      </c>
      <c r="D18" s="165">
        <v>0.29499999999999998</v>
      </c>
      <c r="E18" s="164">
        <v>1.32</v>
      </c>
      <c r="F18" s="165">
        <v>1.65</v>
      </c>
      <c r="G18" s="166">
        <v>0.12</v>
      </c>
      <c r="H18" s="174">
        <v>0.16</v>
      </c>
      <c r="I18" s="167">
        <v>17346</v>
      </c>
      <c r="J18" s="167">
        <v>28299</v>
      </c>
      <c r="K18" s="168">
        <v>1.5</v>
      </c>
      <c r="L18" s="168">
        <v>1.5</v>
      </c>
      <c r="M18">
        <v>10</v>
      </c>
      <c r="N18"/>
    </row>
    <row r="19" spans="1:14" ht="14.4" customHeight="1">
      <c r="A19" s="155">
        <v>3000</v>
      </c>
      <c r="B19" s="14" t="s">
        <v>498</v>
      </c>
      <c r="C19" s="156">
        <v>14.52</v>
      </c>
      <c r="D19" s="169">
        <v>0.2407</v>
      </c>
      <c r="E19" s="156">
        <v>1.32</v>
      </c>
      <c r="F19" s="157">
        <v>1.4</v>
      </c>
      <c r="G19" s="158" t="s">
        <v>492</v>
      </c>
      <c r="H19" s="158" t="s">
        <v>493</v>
      </c>
      <c r="I19" s="172">
        <v>18786</v>
      </c>
      <c r="J19" s="172">
        <v>16021</v>
      </c>
      <c r="K19" s="176">
        <v>0.3034</v>
      </c>
      <c r="L19" s="171">
        <v>1.1990000000000001</v>
      </c>
      <c r="M19" s="161">
        <v>10</v>
      </c>
    </row>
    <row r="20" spans="1:14" ht="14.4" customHeight="1">
      <c r="A20" s="162">
        <v>3511</v>
      </c>
      <c r="B20" t="s">
        <v>499</v>
      </c>
      <c r="C20" s="164">
        <v>13.69</v>
      </c>
      <c r="D20" s="165">
        <v>0.4</v>
      </c>
      <c r="E20" s="164">
        <v>1.32</v>
      </c>
      <c r="F20" s="165">
        <v>1.65</v>
      </c>
      <c r="G20" s="174"/>
      <c r="H20" s="168" t="s">
        <v>493</v>
      </c>
      <c r="I20" s="167">
        <v>37775</v>
      </c>
      <c r="J20" s="167">
        <v>3790</v>
      </c>
      <c r="K20" s="168">
        <v>1</v>
      </c>
      <c r="L20" s="168">
        <v>1</v>
      </c>
      <c r="M20" s="163">
        <v>8</v>
      </c>
    </row>
    <row r="21" spans="1:14" ht="14.4" customHeight="1">
      <c r="A21" s="155">
        <v>3609</v>
      </c>
      <c r="B21" s="14" t="s">
        <v>500</v>
      </c>
      <c r="C21" s="156">
        <v>14.52</v>
      </c>
      <c r="D21" s="157">
        <v>0.36</v>
      </c>
      <c r="E21" s="156">
        <v>1.32</v>
      </c>
      <c r="F21" s="157">
        <v>1.39</v>
      </c>
      <c r="G21" s="158" t="s">
        <v>501</v>
      </c>
      <c r="H21" s="158" t="s">
        <v>502</v>
      </c>
      <c r="I21" s="172">
        <v>55460</v>
      </c>
      <c r="J21" s="172"/>
      <c r="K21" s="158">
        <v>1.5</v>
      </c>
      <c r="L21" s="158">
        <v>2</v>
      </c>
      <c r="M21" s="14">
        <v>10</v>
      </c>
    </row>
    <row r="22" spans="1:14" ht="14.4" customHeight="1">
      <c r="A22" s="162">
        <v>3709</v>
      </c>
      <c r="B22" t="s">
        <v>503</v>
      </c>
      <c r="C22" s="164">
        <v>14.52</v>
      </c>
      <c r="D22" s="165">
        <v>0.5</v>
      </c>
      <c r="E22" s="164">
        <v>1.32</v>
      </c>
      <c r="F22" s="165">
        <v>1.65</v>
      </c>
      <c r="G22" s="166">
        <v>0.2</v>
      </c>
      <c r="H22" s="168" t="s">
        <v>504</v>
      </c>
      <c r="I22" s="167">
        <v>45000</v>
      </c>
      <c r="J22" s="167"/>
      <c r="K22" s="175">
        <v>1.9</v>
      </c>
      <c r="L22" s="175">
        <v>4</v>
      </c>
      <c r="M22" s="163">
        <v>10</v>
      </c>
    </row>
    <row r="23" spans="1:14" ht="14.4" customHeight="1">
      <c r="A23" s="155">
        <v>3711</v>
      </c>
      <c r="B23" s="14" t="s">
        <v>505</v>
      </c>
      <c r="C23" s="156">
        <v>14.52</v>
      </c>
      <c r="D23" s="177">
        <v>0.41</v>
      </c>
      <c r="E23" s="156">
        <v>1.32</v>
      </c>
      <c r="F23" s="157">
        <v>1.57</v>
      </c>
      <c r="G23" s="170">
        <v>0.18</v>
      </c>
      <c r="H23" s="158" t="s">
        <v>506</v>
      </c>
      <c r="I23" s="172">
        <v>51600</v>
      </c>
      <c r="J23" s="172"/>
      <c r="K23" s="160">
        <v>1.04</v>
      </c>
      <c r="L23" s="160">
        <v>2.15</v>
      </c>
      <c r="M23" s="161">
        <v>9</v>
      </c>
    </row>
    <row r="24" spans="1:14" ht="14.4" customHeight="1">
      <c r="A24" s="162">
        <v>3714</v>
      </c>
      <c r="B24" s="163" t="s">
        <v>185</v>
      </c>
      <c r="C24" s="164">
        <v>14.52</v>
      </c>
      <c r="D24" s="165">
        <v>0.44</v>
      </c>
      <c r="E24" s="164">
        <v>1.32</v>
      </c>
      <c r="F24" s="165">
        <v>1.55</v>
      </c>
      <c r="G24" s="166">
        <v>0.15</v>
      </c>
      <c r="H24" s="166">
        <v>0.3</v>
      </c>
      <c r="I24" s="167">
        <v>37500</v>
      </c>
      <c r="J24" s="167"/>
      <c r="K24" s="168">
        <v>1.8</v>
      </c>
      <c r="L24" s="168">
        <v>2.5</v>
      </c>
      <c r="M24">
        <v>8</v>
      </c>
    </row>
    <row r="25" spans="1:14" ht="14.4" customHeight="1">
      <c r="A25" s="155">
        <v>3811</v>
      </c>
      <c r="B25" s="14" t="s">
        <v>186</v>
      </c>
      <c r="C25" s="156">
        <v>14.52</v>
      </c>
      <c r="D25" s="177">
        <v>0.5</v>
      </c>
      <c r="E25" s="156">
        <v>1.32</v>
      </c>
      <c r="F25" s="157">
        <v>1.5</v>
      </c>
      <c r="G25" s="157">
        <v>0.17</v>
      </c>
      <c r="H25" s="157">
        <v>0.28999999999999998</v>
      </c>
      <c r="I25" s="159">
        <v>14494</v>
      </c>
      <c r="J25" s="172">
        <v>29000</v>
      </c>
      <c r="K25" s="158">
        <v>1.7</v>
      </c>
      <c r="L25" s="158">
        <v>2</v>
      </c>
      <c r="M25" s="161">
        <v>6</v>
      </c>
    </row>
    <row r="26" spans="1:14" ht="14.4" customHeight="1">
      <c r="A26" s="162">
        <v>4100</v>
      </c>
      <c r="B26" s="163" t="s">
        <v>187</v>
      </c>
      <c r="C26" s="164">
        <v>14.52</v>
      </c>
      <c r="D26" s="165">
        <v>0.625</v>
      </c>
      <c r="E26" s="164">
        <v>1.32</v>
      </c>
      <c r="F26" s="165">
        <v>1.65</v>
      </c>
      <c r="G26" s="166">
        <v>0.27500000000000002</v>
      </c>
      <c r="H26" s="166">
        <v>0.4</v>
      </c>
      <c r="I26" s="167">
        <v>28650</v>
      </c>
      <c r="J26" s="167">
        <v>22500</v>
      </c>
      <c r="K26" s="168">
        <v>1.4</v>
      </c>
      <c r="L26" s="168">
        <v>2.5</v>
      </c>
      <c r="M26">
        <v>10</v>
      </c>
    </row>
    <row r="27" spans="1:14" ht="14.4" customHeight="1">
      <c r="A27" s="155">
        <v>4200</v>
      </c>
      <c r="B27" s="14" t="s">
        <v>188</v>
      </c>
      <c r="C27" s="156">
        <v>14.52</v>
      </c>
      <c r="D27" s="157">
        <v>0.625</v>
      </c>
      <c r="E27" s="156">
        <v>1.32</v>
      </c>
      <c r="F27" s="157">
        <v>1.65</v>
      </c>
      <c r="G27" s="157">
        <v>0.2</v>
      </c>
      <c r="H27" s="157">
        <v>0.1</v>
      </c>
      <c r="I27" s="159">
        <v>15741</v>
      </c>
      <c r="J27" s="172">
        <v>29984</v>
      </c>
      <c r="K27" s="158">
        <v>1.8</v>
      </c>
      <c r="L27" s="158">
        <v>3</v>
      </c>
      <c r="M27" s="161">
        <v>10</v>
      </c>
      <c r="N27" s="178"/>
    </row>
    <row r="28" spans="1:14" ht="14.4" customHeight="1">
      <c r="A28" s="162">
        <v>4502</v>
      </c>
      <c r="B28" s="163" t="s">
        <v>189</v>
      </c>
      <c r="C28" s="164">
        <v>14.52</v>
      </c>
      <c r="D28" s="165">
        <v>0.5</v>
      </c>
      <c r="E28" s="164">
        <v>1.32</v>
      </c>
      <c r="F28" s="165">
        <v>1.65</v>
      </c>
      <c r="G28" s="166">
        <v>0.2</v>
      </c>
      <c r="H28" s="166">
        <v>0.5</v>
      </c>
      <c r="I28" s="167"/>
      <c r="J28" s="167">
        <v>32835</v>
      </c>
      <c r="K28" s="168">
        <v>4</v>
      </c>
      <c r="L28" s="168">
        <v>4</v>
      </c>
      <c r="M28">
        <v>5</v>
      </c>
    </row>
    <row r="29" spans="1:14" ht="14.4" customHeight="1">
      <c r="A29" s="155">
        <v>4604</v>
      </c>
      <c r="B29" s="14" t="s">
        <v>190</v>
      </c>
      <c r="C29" s="156">
        <v>14.52</v>
      </c>
      <c r="D29" s="157">
        <v>0.5</v>
      </c>
      <c r="E29" s="156">
        <v>1.32</v>
      </c>
      <c r="F29" s="157">
        <v>1.65</v>
      </c>
      <c r="G29" s="157">
        <v>0.4</v>
      </c>
      <c r="H29" s="157">
        <v>0.35</v>
      </c>
      <c r="I29" s="159">
        <v>20500</v>
      </c>
      <c r="J29" s="172">
        <v>33300</v>
      </c>
      <c r="K29" s="158">
        <v>2.5</v>
      </c>
      <c r="L29" s="158">
        <v>3</v>
      </c>
      <c r="M29" s="161">
        <v>7</v>
      </c>
    </row>
    <row r="30" spans="1:14" ht="14.4" customHeight="1">
      <c r="A30" s="162">
        <v>4607</v>
      </c>
      <c r="B30" s="163" t="s">
        <v>191</v>
      </c>
      <c r="C30" s="164">
        <v>14.52</v>
      </c>
      <c r="D30" s="165">
        <v>0.45</v>
      </c>
      <c r="E30" s="164">
        <v>1.32</v>
      </c>
      <c r="F30" s="165">
        <v>1.65</v>
      </c>
      <c r="G30" s="166">
        <v>0.4</v>
      </c>
      <c r="H30" s="166">
        <v>0.4</v>
      </c>
      <c r="I30" s="167">
        <v>21200</v>
      </c>
      <c r="J30" s="167">
        <v>33300</v>
      </c>
      <c r="K30" s="168">
        <v>3.75</v>
      </c>
      <c r="L30" s="168">
        <v>3.75</v>
      </c>
      <c r="M30">
        <v>9</v>
      </c>
      <c r="N30"/>
    </row>
    <row r="31" spans="1:14" ht="14.4" customHeight="1">
      <c r="A31" s="155">
        <v>4803</v>
      </c>
      <c r="B31" s="14" t="s">
        <v>192</v>
      </c>
      <c r="C31" s="156">
        <v>14.52</v>
      </c>
      <c r="D31" s="157">
        <v>0.45</v>
      </c>
      <c r="E31" s="156">
        <v>1.32</v>
      </c>
      <c r="F31" s="157">
        <v>1.65</v>
      </c>
      <c r="G31" s="157">
        <v>0.22</v>
      </c>
      <c r="H31" s="157">
        <v>0.35</v>
      </c>
      <c r="I31" s="159">
        <v>17439</v>
      </c>
      <c r="J31" s="172">
        <v>21800</v>
      </c>
      <c r="K31" s="158">
        <v>2</v>
      </c>
      <c r="L31" s="158">
        <v>2</v>
      </c>
      <c r="M31" s="161">
        <v>6</v>
      </c>
    </row>
    <row r="32" spans="1:14" ht="14.4" customHeight="1">
      <c r="A32" s="162">
        <v>4911</v>
      </c>
      <c r="B32" s="163" t="s">
        <v>195</v>
      </c>
      <c r="C32" s="164">
        <v>14.52</v>
      </c>
      <c r="D32" s="165">
        <v>0.5</v>
      </c>
      <c r="E32" s="164">
        <v>1.32</v>
      </c>
      <c r="F32" s="165">
        <v>1.51</v>
      </c>
      <c r="G32" s="166">
        <v>0.25</v>
      </c>
      <c r="H32" s="166">
        <v>0.3</v>
      </c>
      <c r="I32" s="167">
        <v>43967</v>
      </c>
      <c r="J32" s="167"/>
      <c r="K32" s="168">
        <v>2.5</v>
      </c>
      <c r="L32" s="168">
        <v>2.5</v>
      </c>
      <c r="M32">
        <v>8</v>
      </c>
    </row>
    <row r="33" spans="1:14" ht="14.4" customHeight="1">
      <c r="A33" s="155">
        <v>5200</v>
      </c>
      <c r="B33" s="14" t="s">
        <v>196</v>
      </c>
      <c r="C33" s="156">
        <v>14.52</v>
      </c>
      <c r="D33" s="157">
        <v>0.5</v>
      </c>
      <c r="E33" s="156">
        <v>1.32</v>
      </c>
      <c r="F33" s="157">
        <v>1.65</v>
      </c>
      <c r="G33" s="157">
        <v>0.186</v>
      </c>
      <c r="H33" s="157">
        <v>0.16</v>
      </c>
      <c r="I33" s="159">
        <v>20578</v>
      </c>
      <c r="J33" s="172">
        <v>18157</v>
      </c>
      <c r="K33" s="158">
        <v>1.5</v>
      </c>
      <c r="L33" s="158">
        <v>2.5</v>
      </c>
      <c r="M33" s="161">
        <v>9</v>
      </c>
    </row>
    <row r="34" spans="1:14" ht="14.4" customHeight="1">
      <c r="A34" s="162">
        <v>5508</v>
      </c>
      <c r="B34" s="163" t="s">
        <v>197</v>
      </c>
      <c r="C34" s="164">
        <v>14.52</v>
      </c>
      <c r="D34" s="165">
        <v>0.38</v>
      </c>
      <c r="E34" s="164">
        <v>1.32</v>
      </c>
      <c r="F34" s="165">
        <v>1.32</v>
      </c>
      <c r="G34" s="166">
        <v>0.21</v>
      </c>
      <c r="H34" s="174">
        <v>0.27</v>
      </c>
      <c r="I34" s="167">
        <v>38800</v>
      </c>
      <c r="J34" s="167"/>
      <c r="K34" s="168" t="s">
        <v>507</v>
      </c>
      <c r="L34" s="168" t="s">
        <v>507</v>
      </c>
      <c r="M34" s="163">
        <v>6</v>
      </c>
      <c r="N34"/>
    </row>
    <row r="35" spans="1:14" ht="14.4" customHeight="1">
      <c r="A35" s="155">
        <v>5604</v>
      </c>
      <c r="B35" s="161" t="s">
        <v>457</v>
      </c>
      <c r="C35" s="156">
        <v>14.52</v>
      </c>
      <c r="D35" s="157">
        <v>0.5</v>
      </c>
      <c r="E35" s="156">
        <v>1.32</v>
      </c>
      <c r="F35" s="157">
        <v>1.65</v>
      </c>
      <c r="G35" s="170">
        <v>0.25</v>
      </c>
      <c r="H35" s="171">
        <v>0.27500000000000002</v>
      </c>
      <c r="I35" s="172">
        <v>22700</v>
      </c>
      <c r="J35" s="172">
        <v>22700</v>
      </c>
      <c r="K35" s="160">
        <v>2</v>
      </c>
      <c r="L35" s="160">
        <v>2</v>
      </c>
      <c r="M35" s="179">
        <v>9</v>
      </c>
    </row>
    <row r="36" spans="1:14" ht="14.4" customHeight="1">
      <c r="A36" s="162">
        <v>5609</v>
      </c>
      <c r="B36" t="s">
        <v>199</v>
      </c>
      <c r="C36" s="164">
        <v>14.52</v>
      </c>
      <c r="D36" s="165">
        <v>0.48</v>
      </c>
      <c r="E36" s="164">
        <v>1.32</v>
      </c>
      <c r="F36" s="165">
        <v>1.65</v>
      </c>
      <c r="G36" s="174">
        <v>0.24</v>
      </c>
      <c r="H36" s="174">
        <v>0.3</v>
      </c>
      <c r="I36" s="167">
        <v>45255</v>
      </c>
      <c r="J36" s="167"/>
      <c r="K36" s="168">
        <v>1.65</v>
      </c>
      <c r="L36" s="168">
        <v>1.65</v>
      </c>
      <c r="M36" s="163">
        <v>6</v>
      </c>
      <c r="N36"/>
    </row>
    <row r="37" spans="1:14" ht="14.4" customHeight="1">
      <c r="A37" s="155">
        <v>5612</v>
      </c>
      <c r="B37" s="14" t="s">
        <v>201</v>
      </c>
      <c r="C37" s="156">
        <v>14.52</v>
      </c>
      <c r="D37" s="157">
        <v>0.5</v>
      </c>
      <c r="E37" s="156">
        <v>1.32</v>
      </c>
      <c r="F37" s="157">
        <v>1.65</v>
      </c>
      <c r="G37" s="171"/>
      <c r="H37" s="171">
        <v>0.27500000000000002</v>
      </c>
      <c r="I37" s="172">
        <v>31600</v>
      </c>
      <c r="J37" s="172"/>
      <c r="K37" s="158">
        <v>2</v>
      </c>
      <c r="L37" s="158">
        <v>2</v>
      </c>
      <c r="M37" s="14">
        <v>3</v>
      </c>
      <c r="N37"/>
    </row>
    <row r="38" spans="1:14" ht="14.4" customHeight="1">
      <c r="A38" s="162">
        <v>6000</v>
      </c>
      <c r="B38" t="s">
        <v>508</v>
      </c>
      <c r="C38" s="164">
        <v>14.52</v>
      </c>
      <c r="D38" s="165">
        <v>0.33</v>
      </c>
      <c r="E38" s="164">
        <v>1.32</v>
      </c>
      <c r="F38" s="165">
        <v>1.63</v>
      </c>
      <c r="G38" s="168" t="s">
        <v>509</v>
      </c>
      <c r="H38" s="168" t="s">
        <v>510</v>
      </c>
      <c r="I38" s="167">
        <v>39609</v>
      </c>
      <c r="J38" s="167"/>
      <c r="K38" s="168">
        <v>0.5</v>
      </c>
      <c r="L38" s="168">
        <v>2.8</v>
      </c>
      <c r="M38">
        <v>8</v>
      </c>
      <c r="N38"/>
    </row>
    <row r="39" spans="1:14" ht="14.4" customHeight="1">
      <c r="A39" s="155">
        <v>6100</v>
      </c>
      <c r="B39" s="161" t="s">
        <v>204</v>
      </c>
      <c r="C39" s="156">
        <v>14.52</v>
      </c>
      <c r="D39" s="157">
        <v>0.5</v>
      </c>
      <c r="E39" s="156">
        <v>1.32</v>
      </c>
      <c r="F39" s="157">
        <v>1.6</v>
      </c>
      <c r="G39" s="170">
        <v>0.1</v>
      </c>
      <c r="H39" s="171">
        <v>0.1</v>
      </c>
      <c r="I39" s="159">
        <v>47270</v>
      </c>
      <c r="J39" s="172"/>
      <c r="K39" s="160">
        <v>1.5</v>
      </c>
      <c r="L39" s="160">
        <v>2.5</v>
      </c>
      <c r="M39" s="161">
        <v>7</v>
      </c>
    </row>
    <row r="40" spans="1:14" ht="14.4" customHeight="1">
      <c r="A40" s="162">
        <v>6250</v>
      </c>
      <c r="B40" s="163" t="s">
        <v>205</v>
      </c>
      <c r="C40" s="164">
        <v>14.48</v>
      </c>
      <c r="D40" s="165">
        <v>0.49</v>
      </c>
      <c r="E40" s="164">
        <v>1.32</v>
      </c>
      <c r="F40" s="165">
        <v>1.65</v>
      </c>
      <c r="G40" s="166">
        <v>0.28999999999999998</v>
      </c>
      <c r="H40" s="166">
        <v>0.28999999999999998</v>
      </c>
      <c r="I40" s="167">
        <v>45500</v>
      </c>
      <c r="J40" s="167"/>
      <c r="K40" s="168">
        <v>1.9</v>
      </c>
      <c r="L40" s="168">
        <v>3.5</v>
      </c>
      <c r="M40">
        <v>10</v>
      </c>
      <c r="N40"/>
    </row>
    <row r="41" spans="1:14" ht="14.4" customHeight="1">
      <c r="A41" s="155">
        <v>6400</v>
      </c>
      <c r="B41" s="14" t="s">
        <v>511</v>
      </c>
      <c r="C41" s="156">
        <v>14.52</v>
      </c>
      <c r="D41" s="157">
        <v>0.5</v>
      </c>
      <c r="E41" s="156">
        <v>1.32</v>
      </c>
      <c r="F41" s="157">
        <v>1.65</v>
      </c>
      <c r="G41" s="158" t="s">
        <v>512</v>
      </c>
      <c r="H41" s="158" t="s">
        <v>513</v>
      </c>
      <c r="I41" s="172">
        <v>44948</v>
      </c>
      <c r="J41" s="172"/>
      <c r="K41" s="160">
        <v>1</v>
      </c>
      <c r="L41" s="160">
        <v>3</v>
      </c>
      <c r="M41" s="161">
        <v>10</v>
      </c>
      <c r="N41"/>
    </row>
    <row r="42" spans="1:14" ht="14.4" customHeight="1">
      <c r="A42" s="162">
        <v>6513</v>
      </c>
      <c r="B42" t="s">
        <v>514</v>
      </c>
      <c r="C42" s="164">
        <v>14.52</v>
      </c>
      <c r="D42" s="165">
        <v>0.41</v>
      </c>
      <c r="E42" s="164">
        <v>1.32</v>
      </c>
      <c r="F42" s="165">
        <v>1.2</v>
      </c>
      <c r="G42" s="174">
        <v>0.1</v>
      </c>
      <c r="H42" s="168" t="s">
        <v>510</v>
      </c>
      <c r="I42" s="180">
        <v>33375</v>
      </c>
      <c r="J42" s="167"/>
      <c r="K42" s="168">
        <v>0.75</v>
      </c>
      <c r="L42" s="168">
        <v>0.75</v>
      </c>
      <c r="M42">
        <v>5</v>
      </c>
    </row>
    <row r="43" spans="1:14" ht="14.4" customHeight="1">
      <c r="A43" s="155">
        <v>6515</v>
      </c>
      <c r="B43" s="14" t="s">
        <v>515</v>
      </c>
      <c r="C43" s="156">
        <v>14.52</v>
      </c>
      <c r="D43" s="157">
        <v>0.4</v>
      </c>
      <c r="E43" s="156">
        <v>1.32</v>
      </c>
      <c r="F43" s="157">
        <v>1.4</v>
      </c>
      <c r="G43" s="170">
        <v>0.18</v>
      </c>
      <c r="H43" s="158" t="s">
        <v>510</v>
      </c>
      <c r="I43" s="172">
        <v>58100</v>
      </c>
      <c r="J43" s="172"/>
      <c r="K43" s="160">
        <v>1</v>
      </c>
      <c r="L43" s="160">
        <v>3</v>
      </c>
      <c r="M43" s="179">
        <v>8</v>
      </c>
      <c r="N43"/>
    </row>
    <row r="44" spans="1:14" ht="14.4" customHeight="1">
      <c r="A44" s="162">
        <v>6601</v>
      </c>
      <c r="B44" t="s">
        <v>516</v>
      </c>
      <c r="C44" s="164">
        <v>14.52</v>
      </c>
      <c r="D44" s="165">
        <v>0.38500000000000001</v>
      </c>
      <c r="E44" s="164">
        <v>1.32</v>
      </c>
      <c r="F44" s="165">
        <v>1.2</v>
      </c>
      <c r="G44" s="174">
        <v>0.19</v>
      </c>
      <c r="H44" s="168" t="s">
        <v>510</v>
      </c>
      <c r="I44" s="167">
        <v>44800</v>
      </c>
      <c r="J44" s="167"/>
      <c r="K44" s="168">
        <v>1.75</v>
      </c>
      <c r="L44" s="168">
        <v>1.75</v>
      </c>
      <c r="M44" s="163">
        <v>8</v>
      </c>
    </row>
    <row r="45" spans="1:14" ht="14.4" customHeight="1">
      <c r="A45" s="155">
        <v>6602</v>
      </c>
      <c r="B45" s="161" t="s">
        <v>210</v>
      </c>
      <c r="C45" s="156">
        <v>14.52</v>
      </c>
      <c r="D45" s="157">
        <v>0.48</v>
      </c>
      <c r="E45" s="156">
        <v>1.32</v>
      </c>
      <c r="F45" s="157">
        <v>1.5</v>
      </c>
      <c r="G45" s="171">
        <v>0.25</v>
      </c>
      <c r="H45" s="171">
        <v>0.25</v>
      </c>
      <c r="I45" s="172">
        <v>32180</v>
      </c>
      <c r="J45" s="172"/>
      <c r="K45" s="160">
        <v>0.75</v>
      </c>
      <c r="L45" s="160">
        <v>0.75</v>
      </c>
      <c r="M45" s="179">
        <v>7</v>
      </c>
      <c r="N45"/>
    </row>
    <row r="46" spans="1:14" ht="14.4" customHeight="1">
      <c r="A46" s="162">
        <v>6607</v>
      </c>
      <c r="B46" t="s">
        <v>211</v>
      </c>
      <c r="C46" s="164">
        <v>14.52</v>
      </c>
      <c r="D46" s="165">
        <v>0.625</v>
      </c>
      <c r="E46" s="164">
        <v>1.32</v>
      </c>
      <c r="F46" s="165">
        <v>1.65</v>
      </c>
      <c r="G46" s="174">
        <v>0.22500000000000001</v>
      </c>
      <c r="H46" s="174">
        <v>0.15</v>
      </c>
      <c r="I46" s="167">
        <v>45228</v>
      </c>
      <c r="J46" s="167"/>
      <c r="K46" s="168" t="s">
        <v>517</v>
      </c>
      <c r="L46" s="168" t="s">
        <v>517</v>
      </c>
      <c r="M46" s="163">
        <v>10</v>
      </c>
      <c r="N46"/>
    </row>
    <row r="47" spans="1:14" ht="14.4" customHeight="1">
      <c r="A47" s="155">
        <v>6612</v>
      </c>
      <c r="B47" s="161" t="s">
        <v>213</v>
      </c>
      <c r="C47" s="156">
        <v>14.52</v>
      </c>
      <c r="D47" s="157">
        <v>0.625</v>
      </c>
      <c r="E47" s="156">
        <v>1.32</v>
      </c>
      <c r="F47" s="157">
        <v>1.65</v>
      </c>
      <c r="G47" s="170">
        <v>0.12</v>
      </c>
      <c r="H47" s="171">
        <v>0.21</v>
      </c>
      <c r="I47" s="159">
        <v>53303</v>
      </c>
      <c r="J47" s="172"/>
      <c r="K47" s="160">
        <v>1</v>
      </c>
      <c r="L47" s="160">
        <v>1</v>
      </c>
      <c r="M47" s="179">
        <v>8</v>
      </c>
    </row>
    <row r="48" spans="1:14" ht="14.4" customHeight="1">
      <c r="A48" s="162">
        <v>6709</v>
      </c>
      <c r="B48" t="s">
        <v>215</v>
      </c>
      <c r="C48" s="164">
        <v>14.52</v>
      </c>
      <c r="D48" s="165">
        <v>0.625</v>
      </c>
      <c r="E48" s="164">
        <v>1.32</v>
      </c>
      <c r="F48" s="165">
        <v>1.65</v>
      </c>
      <c r="G48" s="174">
        <v>0.25900000000000001</v>
      </c>
      <c r="H48" s="174">
        <v>0.3</v>
      </c>
      <c r="I48" s="167">
        <v>22442</v>
      </c>
      <c r="J48" s="167">
        <v>22442</v>
      </c>
      <c r="K48" s="168">
        <v>1.5</v>
      </c>
      <c r="L48" s="168">
        <v>2.5</v>
      </c>
      <c r="M48" s="163">
        <v>8</v>
      </c>
    </row>
    <row r="49" spans="1:14" ht="14.4" customHeight="1">
      <c r="A49" s="155">
        <v>7000</v>
      </c>
      <c r="B49" s="161" t="s">
        <v>216</v>
      </c>
      <c r="C49" s="156">
        <v>14.52</v>
      </c>
      <c r="D49" s="169">
        <v>0.5625</v>
      </c>
      <c r="E49" s="156">
        <v>1.32</v>
      </c>
      <c r="F49" s="157">
        <v>1.65</v>
      </c>
      <c r="G49" s="170">
        <v>0.33500000000000002</v>
      </c>
      <c r="H49" s="171">
        <v>0.32</v>
      </c>
      <c r="I49" s="159">
        <v>19834</v>
      </c>
      <c r="J49" s="172">
        <v>8699</v>
      </c>
      <c r="K49" s="160">
        <v>2</v>
      </c>
      <c r="L49" s="160">
        <v>2</v>
      </c>
      <c r="M49" s="179">
        <v>8</v>
      </c>
      <c r="N49"/>
    </row>
    <row r="50" spans="1:14" ht="14.4" customHeight="1">
      <c r="A50" s="162">
        <v>7300</v>
      </c>
      <c r="B50" t="s">
        <v>217</v>
      </c>
      <c r="C50" s="164">
        <v>14.52</v>
      </c>
      <c r="D50" s="165">
        <v>0.5</v>
      </c>
      <c r="E50" s="164">
        <v>1.32</v>
      </c>
      <c r="F50" s="165">
        <v>1.65</v>
      </c>
      <c r="G50" s="174">
        <v>0.27500000000000002</v>
      </c>
      <c r="H50" s="174">
        <v>0.29399999999999998</v>
      </c>
      <c r="I50" s="167">
        <v>30406</v>
      </c>
      <c r="J50" s="167">
        <v>14431</v>
      </c>
      <c r="K50" s="168">
        <v>0.7</v>
      </c>
      <c r="L50" s="168">
        <v>3</v>
      </c>
      <c r="M50" s="163">
        <v>8</v>
      </c>
      <c r="N50"/>
    </row>
    <row r="51" spans="1:14" ht="14.4" customHeight="1">
      <c r="A51" s="155">
        <v>7502</v>
      </c>
      <c r="B51" s="161" t="s">
        <v>218</v>
      </c>
      <c r="C51" s="156">
        <v>14.52</v>
      </c>
      <c r="D51" s="157">
        <v>0.55000000000000004</v>
      </c>
      <c r="E51" s="156">
        <v>1.32</v>
      </c>
      <c r="F51" s="157">
        <v>1.65</v>
      </c>
      <c r="G51" s="170">
        <v>0.32</v>
      </c>
      <c r="H51" s="171">
        <v>0.3</v>
      </c>
      <c r="I51" s="159">
        <v>14468</v>
      </c>
      <c r="J51" s="172">
        <v>14468</v>
      </c>
      <c r="K51" s="160">
        <v>2</v>
      </c>
      <c r="L51" s="160">
        <v>2</v>
      </c>
      <c r="M51" s="179">
        <v>10</v>
      </c>
    </row>
    <row r="52" spans="1:14" ht="14.4" customHeight="1">
      <c r="A52" s="162">
        <v>7509</v>
      </c>
      <c r="B52" t="s">
        <v>220</v>
      </c>
      <c r="C52" s="164">
        <v>14.52</v>
      </c>
      <c r="D52" s="165">
        <v>0.45</v>
      </c>
      <c r="E52" s="164">
        <v>1.32</v>
      </c>
      <c r="F52" s="165">
        <v>1.45</v>
      </c>
      <c r="G52" s="174">
        <v>0.17</v>
      </c>
      <c r="H52" s="174">
        <v>0.35</v>
      </c>
      <c r="I52" s="167">
        <v>15000</v>
      </c>
      <c r="J52" s="167">
        <v>7500</v>
      </c>
      <c r="K52" s="168">
        <v>2</v>
      </c>
      <c r="L52" s="168">
        <v>2</v>
      </c>
      <c r="M52" s="163">
        <v>6</v>
      </c>
    </row>
    <row r="53" spans="1:14" ht="14.4" customHeight="1">
      <c r="A53" s="155">
        <v>7617</v>
      </c>
      <c r="B53" s="14" t="s">
        <v>221</v>
      </c>
      <c r="C53" s="156">
        <v>14.52</v>
      </c>
      <c r="D53" s="157">
        <v>0.625</v>
      </c>
      <c r="E53" s="156">
        <v>1.32</v>
      </c>
      <c r="F53" s="157">
        <v>1.65</v>
      </c>
      <c r="G53" s="171">
        <v>0.3</v>
      </c>
      <c r="H53" s="171">
        <v>0.35</v>
      </c>
      <c r="I53" s="172">
        <v>17908</v>
      </c>
      <c r="J53" s="172">
        <v>15990</v>
      </c>
      <c r="K53" s="158">
        <v>1</v>
      </c>
      <c r="L53" s="158">
        <v>1</v>
      </c>
      <c r="M53" s="161">
        <v>6</v>
      </c>
      <c r="N53"/>
    </row>
    <row r="54" spans="1:14" ht="14.4" customHeight="1">
      <c r="A54" s="162">
        <v>7620</v>
      </c>
      <c r="B54" t="s">
        <v>518</v>
      </c>
      <c r="C54" s="164">
        <v>14.52</v>
      </c>
      <c r="D54" s="165">
        <v>0.5</v>
      </c>
      <c r="E54" s="164">
        <v>1.32</v>
      </c>
      <c r="F54" s="165">
        <v>1.65</v>
      </c>
      <c r="G54" s="166">
        <v>0.32</v>
      </c>
      <c r="H54" s="168" t="s">
        <v>519</v>
      </c>
      <c r="I54" s="167">
        <v>30608</v>
      </c>
      <c r="J54" s="167"/>
      <c r="K54" s="168">
        <v>0.75</v>
      </c>
      <c r="L54" s="168">
        <v>0.75</v>
      </c>
      <c r="M54">
        <v>8</v>
      </c>
    </row>
    <row r="55" spans="1:14" ht="14.4" customHeight="1">
      <c r="A55" s="155">
        <v>7708</v>
      </c>
      <c r="B55" s="14" t="s">
        <v>223</v>
      </c>
      <c r="C55" s="156">
        <v>14.52</v>
      </c>
      <c r="D55" s="157">
        <v>0.45</v>
      </c>
      <c r="E55" s="156">
        <v>1.32</v>
      </c>
      <c r="F55" s="157">
        <v>1.65</v>
      </c>
      <c r="G55" s="170">
        <v>0.3</v>
      </c>
      <c r="H55" s="171">
        <v>0.15</v>
      </c>
      <c r="I55" s="172">
        <v>21995</v>
      </c>
      <c r="J55" s="172">
        <v>13826</v>
      </c>
      <c r="K55" s="160">
        <v>1</v>
      </c>
      <c r="L55" s="160">
        <v>1</v>
      </c>
      <c r="M55" s="161">
        <v>5</v>
      </c>
      <c r="N55"/>
    </row>
    <row r="56" spans="1:14" ht="14.4" customHeight="1">
      <c r="A56" s="162">
        <v>8000</v>
      </c>
      <c r="B56" s="163" t="s">
        <v>224</v>
      </c>
      <c r="C56" s="164">
        <v>14.46</v>
      </c>
      <c r="D56" s="165">
        <v>0.29099999999999998</v>
      </c>
      <c r="E56" s="164">
        <v>1.32</v>
      </c>
      <c r="F56" s="165">
        <v>1.55</v>
      </c>
      <c r="G56" s="166">
        <v>0.2</v>
      </c>
      <c r="H56" s="168" t="s">
        <v>520</v>
      </c>
      <c r="I56" s="167">
        <v>17788</v>
      </c>
      <c r="J56" s="167">
        <v>40183</v>
      </c>
      <c r="K56" s="168">
        <v>1</v>
      </c>
      <c r="L56" s="168">
        <v>3.5</v>
      </c>
      <c r="M56" s="163">
        <v>10</v>
      </c>
    </row>
    <row r="57" spans="1:14" ht="14.4" customHeight="1">
      <c r="A57" s="155">
        <v>8200</v>
      </c>
      <c r="B57" s="14" t="s">
        <v>225</v>
      </c>
      <c r="C57" s="156">
        <v>14.52</v>
      </c>
      <c r="D57" s="169">
        <v>0.25440000000000002</v>
      </c>
      <c r="E57" s="156">
        <v>1.32</v>
      </c>
      <c r="F57" s="157">
        <v>1.6</v>
      </c>
      <c r="G57" s="181">
        <v>0.25119999999999998</v>
      </c>
      <c r="H57" s="176">
        <v>0.1721</v>
      </c>
      <c r="I57" s="172">
        <v>28570</v>
      </c>
      <c r="J57" s="172">
        <v>23430</v>
      </c>
      <c r="K57" s="160">
        <v>1</v>
      </c>
      <c r="L57" s="160">
        <v>1</v>
      </c>
      <c r="M57" s="161">
        <v>10</v>
      </c>
    </row>
    <row r="58" spans="1:14" ht="14.4" customHeight="1">
      <c r="A58" s="162">
        <v>8508</v>
      </c>
      <c r="B58" t="s">
        <v>226</v>
      </c>
      <c r="C58" s="164">
        <v>14.52</v>
      </c>
      <c r="D58" s="173">
        <v>0.48</v>
      </c>
      <c r="E58" s="164">
        <v>1.32</v>
      </c>
      <c r="F58" s="173">
        <v>1.65</v>
      </c>
      <c r="G58" s="174">
        <v>0.2</v>
      </c>
      <c r="H58" s="174">
        <v>0.15</v>
      </c>
      <c r="I58" s="167">
        <v>21891</v>
      </c>
      <c r="J58" s="167">
        <v>22763</v>
      </c>
      <c r="K58" s="168">
        <v>1.5</v>
      </c>
      <c r="L58" s="168">
        <v>1.5</v>
      </c>
      <c r="M58" s="163">
        <v>9</v>
      </c>
      <c r="N58"/>
    </row>
    <row r="59" spans="1:14" ht="14.4" customHeight="1">
      <c r="A59" s="155">
        <v>8509</v>
      </c>
      <c r="B59" s="161" t="s">
        <v>227</v>
      </c>
      <c r="C59" s="156">
        <v>14.52</v>
      </c>
      <c r="D59" s="157">
        <v>0.625</v>
      </c>
      <c r="E59" s="156">
        <v>1.32</v>
      </c>
      <c r="F59" s="157">
        <v>1.65</v>
      </c>
      <c r="G59" s="170">
        <v>0.25</v>
      </c>
      <c r="H59" s="171"/>
      <c r="I59" s="159">
        <v>23345</v>
      </c>
      <c r="J59" s="172">
        <v>8340</v>
      </c>
      <c r="K59" s="158"/>
      <c r="L59" s="158"/>
      <c r="M59" s="161">
        <v>9</v>
      </c>
      <c r="N59"/>
    </row>
    <row r="60" spans="1:14" ht="14.4" customHeight="1">
      <c r="A60" s="162">
        <v>8613</v>
      </c>
      <c r="B60" t="s">
        <v>229</v>
      </c>
      <c r="C60" s="164">
        <v>14.52</v>
      </c>
      <c r="D60" s="173">
        <v>0.35</v>
      </c>
      <c r="E60" s="164">
        <v>1.32</v>
      </c>
      <c r="F60" s="173">
        <v>1.5</v>
      </c>
      <c r="G60" s="174">
        <v>0.25</v>
      </c>
      <c r="H60" s="174">
        <v>0.23</v>
      </c>
      <c r="I60" s="167">
        <v>23700</v>
      </c>
      <c r="J60" s="167">
        <v>21700</v>
      </c>
      <c r="K60" s="168">
        <v>1</v>
      </c>
      <c r="L60" s="168">
        <v>1</v>
      </c>
      <c r="M60" s="163">
        <v>7</v>
      </c>
    </row>
    <row r="61" spans="1:14" ht="14.4" customHeight="1">
      <c r="A61" s="155">
        <v>8614</v>
      </c>
      <c r="B61" s="161" t="s">
        <v>230</v>
      </c>
      <c r="C61" s="156">
        <v>14.52</v>
      </c>
      <c r="D61" s="157">
        <v>0.36</v>
      </c>
      <c r="E61" s="156">
        <v>1.32</v>
      </c>
      <c r="F61" s="157">
        <v>1.65</v>
      </c>
      <c r="G61" s="170">
        <v>0.25</v>
      </c>
      <c r="H61" s="171">
        <v>0.28999999999999998</v>
      </c>
      <c r="I61" s="159">
        <v>23700</v>
      </c>
      <c r="J61" s="172">
        <v>21700</v>
      </c>
      <c r="K61" s="158">
        <v>1</v>
      </c>
      <c r="L61" s="158">
        <v>1</v>
      </c>
      <c r="M61" s="161">
        <v>8</v>
      </c>
    </row>
    <row r="62" spans="1:14" ht="14.4" customHeight="1">
      <c r="A62" s="162">
        <v>8710</v>
      </c>
      <c r="B62" t="s">
        <v>231</v>
      </c>
      <c r="C62" s="164">
        <v>14.52</v>
      </c>
      <c r="D62" s="173">
        <v>0.49</v>
      </c>
      <c r="E62" s="164">
        <v>1.32</v>
      </c>
      <c r="F62" s="173">
        <v>1.32</v>
      </c>
      <c r="G62" s="174" t="s">
        <v>521</v>
      </c>
      <c r="H62" s="174">
        <v>0.22</v>
      </c>
      <c r="I62" s="167">
        <v>41000</v>
      </c>
      <c r="J62" s="167">
        <v>24700</v>
      </c>
      <c r="K62" s="168">
        <v>0.5</v>
      </c>
      <c r="L62" s="168">
        <v>0.5</v>
      </c>
      <c r="M62" s="163">
        <v>8</v>
      </c>
      <c r="N62"/>
    </row>
    <row r="63" spans="1:14" ht="14.4" customHeight="1">
      <c r="A63" s="155">
        <v>8716</v>
      </c>
      <c r="B63" s="161" t="s">
        <v>232</v>
      </c>
      <c r="C63" s="156">
        <v>14.52</v>
      </c>
      <c r="D63" s="157">
        <v>0.43</v>
      </c>
      <c r="E63" s="156">
        <v>1.32</v>
      </c>
      <c r="F63" s="157">
        <v>1.5</v>
      </c>
      <c r="G63" s="170">
        <v>0.155</v>
      </c>
      <c r="H63" s="171">
        <v>0.02</v>
      </c>
      <c r="I63" s="159">
        <v>15400</v>
      </c>
      <c r="J63" s="172">
        <v>21500</v>
      </c>
      <c r="K63" s="158">
        <v>0.44</v>
      </c>
      <c r="L63" s="158">
        <v>1.5</v>
      </c>
      <c r="M63" s="161">
        <v>10</v>
      </c>
      <c r="N63"/>
    </row>
    <row r="64" spans="1:14" ht="14.4" customHeight="1">
      <c r="A64" s="162">
        <v>8717</v>
      </c>
      <c r="B64" t="s">
        <v>233</v>
      </c>
      <c r="C64" s="164">
        <v>14.52</v>
      </c>
      <c r="D64" s="173">
        <v>0.34</v>
      </c>
      <c r="E64" s="164">
        <v>1.32</v>
      </c>
      <c r="F64" s="173">
        <v>1.65</v>
      </c>
      <c r="G64" s="174">
        <v>0.2</v>
      </c>
      <c r="H64" s="174">
        <v>0.1</v>
      </c>
      <c r="I64" s="167">
        <v>20400</v>
      </c>
      <c r="J64" s="167">
        <v>21425</v>
      </c>
      <c r="K64" s="168">
        <v>0.7</v>
      </c>
      <c r="L64" s="168">
        <v>0.7</v>
      </c>
      <c r="M64" s="163">
        <v>8</v>
      </c>
    </row>
    <row r="65" spans="1:14" ht="14.4" customHeight="1">
      <c r="A65" s="155">
        <v>8719</v>
      </c>
      <c r="B65" s="161" t="s">
        <v>522</v>
      </c>
      <c r="C65" s="156">
        <v>12.44</v>
      </c>
      <c r="D65" s="157">
        <v>0.46500000000000002</v>
      </c>
      <c r="E65" s="156">
        <v>1.32</v>
      </c>
      <c r="F65" s="157">
        <v>1.65</v>
      </c>
      <c r="G65" s="170">
        <v>0.23</v>
      </c>
      <c r="H65" s="171">
        <v>0.23</v>
      </c>
      <c r="I65" s="159">
        <v>40959</v>
      </c>
      <c r="J65" s="172">
        <v>24150</v>
      </c>
      <c r="K65" s="158">
        <v>1</v>
      </c>
      <c r="L65" s="158">
        <v>1</v>
      </c>
      <c r="M65" s="161">
        <v>5</v>
      </c>
    </row>
    <row r="66" spans="1:14" ht="14.4" customHeight="1">
      <c r="A66" s="162">
        <v>8720</v>
      </c>
      <c r="B66" t="s">
        <v>297</v>
      </c>
      <c r="C66" s="164">
        <v>14.48</v>
      </c>
      <c r="D66" s="173">
        <v>0.4</v>
      </c>
      <c r="E66" s="164">
        <v>1.32</v>
      </c>
      <c r="F66" s="173">
        <v>1.65</v>
      </c>
      <c r="G66" s="174">
        <v>0.25</v>
      </c>
      <c r="H66" s="174">
        <v>0.2</v>
      </c>
      <c r="I66" s="167">
        <v>32000</v>
      </c>
      <c r="J66" s="167">
        <v>18400</v>
      </c>
      <c r="K66" s="168"/>
      <c r="L66" s="168"/>
      <c r="M66" s="163">
        <v>10</v>
      </c>
      <c r="N66"/>
    </row>
    <row r="67" spans="1:14" ht="14.4" customHeight="1">
      <c r="A67" s="155">
        <v>8721</v>
      </c>
      <c r="B67" s="161" t="s">
        <v>236</v>
      </c>
      <c r="C67" s="156">
        <v>14.52</v>
      </c>
      <c r="D67" s="157">
        <v>0.5</v>
      </c>
      <c r="E67" s="156">
        <v>1.32</v>
      </c>
      <c r="F67" s="157">
        <v>1.5</v>
      </c>
      <c r="G67" s="170">
        <v>0.25</v>
      </c>
      <c r="H67" s="171">
        <v>0.3</v>
      </c>
      <c r="I67" s="159">
        <v>40959</v>
      </c>
      <c r="J67" s="172">
        <v>24150</v>
      </c>
      <c r="K67" s="158">
        <v>1</v>
      </c>
      <c r="L67" s="158">
        <v>1</v>
      </c>
      <c r="M67" s="161">
        <v>6</v>
      </c>
    </row>
    <row r="68" spans="1:14" ht="14.4" customHeight="1">
      <c r="A68" s="162">
        <v>8722</v>
      </c>
      <c r="B68" t="s">
        <v>237</v>
      </c>
      <c r="C68" s="164">
        <v>14.52</v>
      </c>
      <c r="D68" s="165">
        <v>0.5</v>
      </c>
      <c r="E68" s="164">
        <v>1.32</v>
      </c>
      <c r="F68" s="165">
        <v>1.65</v>
      </c>
      <c r="G68" s="166"/>
      <c r="H68" s="174">
        <v>0.2</v>
      </c>
      <c r="I68" s="180">
        <v>16801</v>
      </c>
      <c r="J68" s="167">
        <v>17157</v>
      </c>
      <c r="K68" s="168">
        <v>1</v>
      </c>
      <c r="L68" s="168">
        <v>1</v>
      </c>
      <c r="M68" s="163">
        <v>9</v>
      </c>
    </row>
    <row r="69" spans="1:14" ht="6.6" customHeight="1">
      <c r="A69" s="60"/>
      <c r="D69" s="182"/>
      <c r="E69" s="182"/>
      <c r="F69" s="182"/>
      <c r="H69" s="183"/>
      <c r="I69" s="184"/>
      <c r="J69" s="184"/>
      <c r="K69" s="154"/>
      <c r="L69" s="185"/>
      <c r="M69" s="185"/>
    </row>
    <row r="70" spans="1:14">
      <c r="F70" s="182"/>
      <c r="H70" s="182"/>
    </row>
    <row r="71" spans="1:14">
      <c r="B71" s="186" t="s">
        <v>523</v>
      </c>
      <c r="F71" s="182"/>
    </row>
    <row r="72" spans="1:14">
      <c r="B72" s="186" t="s">
        <v>524</v>
      </c>
      <c r="F72" s="182"/>
      <c r="H72" s="182"/>
    </row>
    <row r="73" spans="1:14">
      <c r="B73" s="186" t="s">
        <v>525</v>
      </c>
      <c r="F73" s="182"/>
      <c r="H73" s="182"/>
    </row>
    <row r="74" spans="1:14">
      <c r="B74" s="186" t="s">
        <v>526</v>
      </c>
      <c r="F74" s="182"/>
      <c r="H74" s="182"/>
    </row>
    <row r="75" spans="1:14">
      <c r="B75" s="186" t="s">
        <v>527</v>
      </c>
      <c r="F75" s="182"/>
      <c r="H75" s="182"/>
    </row>
    <row r="76" spans="1:14">
      <c r="B76" s="186" t="s">
        <v>528</v>
      </c>
      <c r="F76" s="182"/>
      <c r="H76" s="182"/>
    </row>
    <row r="77" spans="1:14">
      <c r="B77" s="186" t="s">
        <v>529</v>
      </c>
      <c r="F77" s="182"/>
      <c r="H77" s="182"/>
    </row>
    <row r="78" spans="1:14" ht="14.4">
      <c r="B78" s="186" t="s">
        <v>530</v>
      </c>
      <c r="F78" s="173"/>
      <c r="H78" s="182"/>
    </row>
    <row r="79" spans="1:14" ht="14.4">
      <c r="B79" s="186" t="s">
        <v>531</v>
      </c>
      <c r="F79" s="173"/>
      <c r="H79" s="182"/>
    </row>
    <row r="80" spans="1:14" ht="14.4">
      <c r="B80" s="186" t="s">
        <v>532</v>
      </c>
      <c r="F80" s="173"/>
      <c r="H80" s="182"/>
    </row>
    <row r="81" spans="2:8">
      <c r="B81" s="186" t="s">
        <v>533</v>
      </c>
      <c r="F81" s="182"/>
      <c r="H81" s="182"/>
    </row>
    <row r="82" spans="2:8">
      <c r="B82" s="186" t="s">
        <v>534</v>
      </c>
      <c r="F82" s="182"/>
      <c r="H82" s="182"/>
    </row>
    <row r="83" spans="2:8">
      <c r="H83" s="182"/>
    </row>
    <row r="84" spans="2:8">
      <c r="H84" s="182"/>
    </row>
    <row r="85" spans="2:8">
      <c r="H85" s="182"/>
    </row>
    <row r="86" spans="2:8">
      <c r="H86" s="182"/>
    </row>
    <row r="87" spans="2:8">
      <c r="H87" s="182"/>
    </row>
    <row r="88" spans="2:8">
      <c r="H88" s="182"/>
    </row>
    <row r="89" spans="2:8">
      <c r="H89" s="182"/>
    </row>
    <row r="90" spans="2:8">
      <c r="H90" s="182"/>
    </row>
    <row r="91" spans="2:8">
      <c r="H91" s="182"/>
    </row>
    <row r="92" spans="2:8">
      <c r="H92" s="182"/>
    </row>
    <row r="93" spans="2:8">
      <c r="H93" s="182"/>
    </row>
    <row r="94" spans="2:8">
      <c r="H94" s="182"/>
    </row>
  </sheetData>
  <mergeCells count="2">
    <mergeCell ref="D4:F4"/>
    <mergeCell ref="K4:L4"/>
  </mergeCells>
  <hyperlinks>
    <hyperlink ref="B1" location="Efnisyfirlit!A1" display="Efnisyfirlit" xr:uid="{40C940C8-955A-429E-8EDE-4A1858CD753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9D9A-A652-4D2C-85C7-EFD91D8F5E0E}">
  <dimension ref="A1:G80"/>
  <sheetViews>
    <sheetView workbookViewId="0">
      <selection activeCell="D1" sqref="D1"/>
    </sheetView>
  </sheetViews>
  <sheetFormatPr defaultRowHeight="14.4"/>
  <cols>
    <col min="1" max="1" width="8" customWidth="1"/>
    <col min="2" max="2" width="6.109375" customWidth="1"/>
    <col min="3" max="3" width="6.88671875" hidden="1" customWidth="1"/>
    <col min="4" max="4" width="28.88671875" customWidth="1"/>
    <col min="5" max="7" width="14" customWidth="1"/>
  </cols>
  <sheetData>
    <row r="1" spans="1:7">
      <c r="D1" s="311" t="s">
        <v>1293</v>
      </c>
    </row>
    <row r="2" spans="1:7" ht="15.6">
      <c r="A2" s="1" t="s">
        <v>535</v>
      </c>
    </row>
    <row r="4" spans="1:7" ht="15.6">
      <c r="A4" s="187"/>
      <c r="B4" s="188"/>
      <c r="C4" s="188"/>
      <c r="D4" s="188"/>
      <c r="E4" s="189" t="s">
        <v>22</v>
      </c>
      <c r="F4" s="189" t="s">
        <v>22</v>
      </c>
      <c r="G4" s="190" t="s">
        <v>65</v>
      </c>
    </row>
    <row r="5" spans="1:7" ht="15.6">
      <c r="A5" s="187"/>
      <c r="B5" s="188"/>
      <c r="C5" s="191" t="s">
        <v>303</v>
      </c>
      <c r="D5" s="192" t="s">
        <v>484</v>
      </c>
      <c r="E5" s="193" t="s">
        <v>536</v>
      </c>
      <c r="F5" s="193" t="s">
        <v>537</v>
      </c>
      <c r="G5" s="190" t="s">
        <v>538</v>
      </c>
    </row>
    <row r="6" spans="1:7" ht="15.6">
      <c r="A6" s="187"/>
      <c r="B6" s="194"/>
      <c r="C6" s="188"/>
      <c r="D6" s="191"/>
      <c r="E6" s="191"/>
      <c r="F6" s="191"/>
      <c r="G6" s="188"/>
    </row>
    <row r="7" spans="1:7" ht="15.6">
      <c r="A7" s="187"/>
      <c r="B7" s="195">
        <v>1</v>
      </c>
      <c r="C7" s="196">
        <v>0</v>
      </c>
      <c r="D7" s="197" t="s">
        <v>19</v>
      </c>
      <c r="E7" s="198">
        <v>131136</v>
      </c>
      <c r="F7" s="198">
        <v>128793</v>
      </c>
      <c r="G7" s="199">
        <f t="shared" ref="G7:G70" si="0">E7/F7-1</f>
        <v>1.8191982483520164E-2</v>
      </c>
    </row>
    <row r="8" spans="1:7" ht="15.6">
      <c r="A8" s="187"/>
      <c r="B8" s="194">
        <v>2</v>
      </c>
      <c r="C8" s="188">
        <v>1000</v>
      </c>
      <c r="D8" s="188" t="s">
        <v>167</v>
      </c>
      <c r="E8" s="200">
        <v>37959</v>
      </c>
      <c r="F8" s="200">
        <v>36975</v>
      </c>
      <c r="G8" s="201">
        <f t="shared" si="0"/>
        <v>2.6612576064908744E-2</v>
      </c>
    </row>
    <row r="9" spans="1:7" ht="15.6">
      <c r="A9" s="187"/>
      <c r="B9" s="195">
        <v>3</v>
      </c>
      <c r="C9" s="196">
        <v>1400</v>
      </c>
      <c r="D9" s="197" t="s">
        <v>170</v>
      </c>
      <c r="E9" s="198">
        <v>29971</v>
      </c>
      <c r="F9" s="198">
        <v>29799</v>
      </c>
      <c r="G9" s="199">
        <f t="shared" si="0"/>
        <v>5.7720057720058726E-3</v>
      </c>
    </row>
    <row r="10" spans="1:7" ht="15.6">
      <c r="A10" s="187"/>
      <c r="B10" s="194">
        <v>4</v>
      </c>
      <c r="C10" s="202">
        <v>2000</v>
      </c>
      <c r="D10" s="188" t="s">
        <v>173</v>
      </c>
      <c r="E10" s="200">
        <v>19421</v>
      </c>
      <c r="F10" s="200">
        <v>18920</v>
      </c>
      <c r="G10" s="201">
        <f t="shared" si="0"/>
        <v>2.6479915433403889E-2</v>
      </c>
    </row>
    <row r="11" spans="1:7" ht="15.6">
      <c r="A11" s="187"/>
      <c r="B11" s="195">
        <v>5</v>
      </c>
      <c r="C11" s="196">
        <v>6000</v>
      </c>
      <c r="D11" s="197" t="s">
        <v>203</v>
      </c>
      <c r="E11" s="198">
        <v>19025</v>
      </c>
      <c r="F11" s="198">
        <v>18925</v>
      </c>
      <c r="G11" s="199">
        <f t="shared" si="0"/>
        <v>5.2840158520475189E-3</v>
      </c>
    </row>
    <row r="12" spans="1:7" ht="15.6">
      <c r="A12" s="187"/>
      <c r="B12" s="194">
        <v>6</v>
      </c>
      <c r="C12" s="188">
        <v>1300</v>
      </c>
      <c r="D12" s="188" t="s">
        <v>169</v>
      </c>
      <c r="E12" s="200">
        <v>16924</v>
      </c>
      <c r="F12" s="200">
        <v>16299</v>
      </c>
      <c r="G12" s="201">
        <f t="shared" si="0"/>
        <v>3.8345910792073168E-2</v>
      </c>
    </row>
    <row r="13" spans="1:7" ht="15.6">
      <c r="A13" s="187"/>
      <c r="B13" s="195">
        <v>7</v>
      </c>
      <c r="C13" s="196">
        <v>1604</v>
      </c>
      <c r="D13" s="197" t="s">
        <v>171</v>
      </c>
      <c r="E13" s="198">
        <v>12073</v>
      </c>
      <c r="F13" s="198">
        <v>11463</v>
      </c>
      <c r="G13" s="199">
        <f t="shared" si="0"/>
        <v>5.3214690744133319E-2</v>
      </c>
    </row>
    <row r="14" spans="1:7" ht="15.6">
      <c r="A14" s="187"/>
      <c r="B14" s="194">
        <v>8</v>
      </c>
      <c r="C14" s="202">
        <v>8200</v>
      </c>
      <c r="D14" s="188" t="s">
        <v>225</v>
      </c>
      <c r="E14" s="200">
        <v>10055</v>
      </c>
      <c r="F14" s="200">
        <v>9485</v>
      </c>
      <c r="G14" s="201">
        <f t="shared" si="0"/>
        <v>6.0094886663152325E-2</v>
      </c>
    </row>
    <row r="15" spans="1:7" ht="15.6">
      <c r="A15" s="187"/>
      <c r="B15" s="195">
        <v>9</v>
      </c>
      <c r="C15" s="196">
        <v>3000</v>
      </c>
      <c r="D15" s="197" t="s">
        <v>177</v>
      </c>
      <c r="E15" s="198">
        <v>7534</v>
      </c>
      <c r="F15" s="198">
        <v>7411</v>
      </c>
      <c r="G15" s="199">
        <f t="shared" si="0"/>
        <v>1.6596950479017769E-2</v>
      </c>
    </row>
    <row r="16" spans="1:7" ht="15.6">
      <c r="A16" s="187"/>
      <c r="B16" s="194">
        <v>10</v>
      </c>
      <c r="C16" s="188">
        <v>7300</v>
      </c>
      <c r="D16" s="188" t="s">
        <v>217</v>
      </c>
      <c r="E16" s="200">
        <v>5072</v>
      </c>
      <c r="F16" s="200">
        <v>5070</v>
      </c>
      <c r="G16" s="201">
        <f t="shared" si="0"/>
        <v>3.9447731755415383E-4</v>
      </c>
    </row>
    <row r="17" spans="1:7" ht="15.6">
      <c r="A17" s="187"/>
      <c r="B17" s="195">
        <v>11</v>
      </c>
      <c r="C17" s="196">
        <v>1100</v>
      </c>
      <c r="D17" s="197" t="s">
        <v>294</v>
      </c>
      <c r="E17" s="198">
        <v>4726</v>
      </c>
      <c r="F17" s="198">
        <v>4664</v>
      </c>
      <c r="G17" s="199">
        <f t="shared" si="0"/>
        <v>1.3293310463121877E-2</v>
      </c>
    </row>
    <row r="18" spans="1:7" ht="15.6">
      <c r="A18" s="187"/>
      <c r="B18" s="194">
        <v>12</v>
      </c>
      <c r="C18" s="202">
        <v>8000</v>
      </c>
      <c r="D18" s="188" t="s">
        <v>224</v>
      </c>
      <c r="E18" s="200">
        <v>4355</v>
      </c>
      <c r="F18" s="200">
        <v>4301</v>
      </c>
      <c r="G18" s="201">
        <f t="shared" si="0"/>
        <v>1.255521971634499E-2</v>
      </c>
    </row>
    <row r="19" spans="1:7" ht="15.6">
      <c r="A19" s="187"/>
      <c r="B19" s="195">
        <v>13</v>
      </c>
      <c r="C19" s="196">
        <v>5200</v>
      </c>
      <c r="D19" s="197" t="s">
        <v>196</v>
      </c>
      <c r="E19" s="198">
        <v>4034</v>
      </c>
      <c r="F19" s="198">
        <v>3992</v>
      </c>
      <c r="G19" s="199">
        <f t="shared" si="0"/>
        <v>1.0521042084168375E-2</v>
      </c>
    </row>
    <row r="20" spans="1:7" ht="15.6">
      <c r="A20" s="187"/>
      <c r="B20" s="194">
        <v>14</v>
      </c>
      <c r="C20" s="188">
        <v>3609</v>
      </c>
      <c r="D20" s="188" t="s">
        <v>180</v>
      </c>
      <c r="E20" s="200">
        <v>3852</v>
      </c>
      <c r="F20" s="200">
        <v>3807</v>
      </c>
      <c r="G20" s="201">
        <f t="shared" si="0"/>
        <v>1.1820330969267046E-2</v>
      </c>
    </row>
    <row r="21" spans="1:7" ht="15.6">
      <c r="A21" s="187"/>
      <c r="B21" s="195">
        <v>15</v>
      </c>
      <c r="C21" s="196">
        <v>4200</v>
      </c>
      <c r="D21" s="197" t="s">
        <v>188</v>
      </c>
      <c r="E21" s="198">
        <v>3809</v>
      </c>
      <c r="F21" s="198">
        <v>3800</v>
      </c>
      <c r="G21" s="199">
        <f t="shared" si="0"/>
        <v>2.3684210526315752E-3</v>
      </c>
    </row>
    <row r="22" spans="1:7" ht="15.6">
      <c r="A22" s="187"/>
      <c r="B22" s="194">
        <v>16</v>
      </c>
      <c r="C22" s="202">
        <v>7620</v>
      </c>
      <c r="D22" s="188" t="s">
        <v>222</v>
      </c>
      <c r="E22" s="200">
        <v>3619</v>
      </c>
      <c r="F22" s="200">
        <v>3600</v>
      </c>
      <c r="G22" s="201">
        <f t="shared" si="0"/>
        <v>5.2777777777777146E-3</v>
      </c>
    </row>
    <row r="23" spans="1:7" ht="15.6">
      <c r="A23" s="187"/>
      <c r="B23" s="195">
        <v>17</v>
      </c>
      <c r="C23" s="196">
        <v>2510</v>
      </c>
      <c r="D23" s="197" t="s">
        <v>176</v>
      </c>
      <c r="E23" s="198">
        <v>3588</v>
      </c>
      <c r="F23" s="198">
        <v>3480</v>
      </c>
      <c r="G23" s="199">
        <f t="shared" si="0"/>
        <v>3.1034482758620641E-2</v>
      </c>
    </row>
    <row r="24" spans="1:7" ht="15.6">
      <c r="A24" s="187"/>
      <c r="B24" s="194">
        <v>18</v>
      </c>
      <c r="C24" s="188">
        <v>2300</v>
      </c>
      <c r="D24" s="188" t="s">
        <v>174</v>
      </c>
      <c r="E24" s="200">
        <v>3512</v>
      </c>
      <c r="F24" s="200">
        <v>3427</v>
      </c>
      <c r="G24" s="201">
        <f t="shared" si="0"/>
        <v>2.4803034724248718E-2</v>
      </c>
    </row>
    <row r="25" spans="1:7" ht="15.6">
      <c r="A25" s="187"/>
      <c r="B25" s="195">
        <v>19</v>
      </c>
      <c r="C25" s="196">
        <v>6100</v>
      </c>
      <c r="D25" s="197" t="s">
        <v>204</v>
      </c>
      <c r="E25" s="198">
        <v>3115</v>
      </c>
      <c r="F25" s="198">
        <v>3042</v>
      </c>
      <c r="G25" s="199">
        <f t="shared" si="0"/>
        <v>2.3997370151216391E-2</v>
      </c>
    </row>
    <row r="26" spans="1:7" ht="15.6">
      <c r="A26" s="187"/>
      <c r="B26" s="194">
        <v>20</v>
      </c>
      <c r="C26" s="202">
        <v>8716</v>
      </c>
      <c r="D26" s="188" t="s">
        <v>232</v>
      </c>
      <c r="E26" s="200">
        <v>2699</v>
      </c>
      <c r="F26" s="200">
        <v>2628</v>
      </c>
      <c r="G26" s="201">
        <f t="shared" si="0"/>
        <v>2.7016742770167523E-2</v>
      </c>
    </row>
    <row r="27" spans="1:7" ht="15.6">
      <c r="A27" s="187"/>
      <c r="B27" s="195">
        <v>21</v>
      </c>
      <c r="C27" s="196">
        <v>7708</v>
      </c>
      <c r="D27" s="197" t="s">
        <v>223</v>
      </c>
      <c r="E27" s="198">
        <v>2434</v>
      </c>
      <c r="F27" s="198">
        <v>2389</v>
      </c>
      <c r="G27" s="199">
        <f t="shared" si="0"/>
        <v>1.8836333193804844E-2</v>
      </c>
    </row>
    <row r="28" spans="1:7" ht="15.6">
      <c r="A28" s="187"/>
      <c r="B28" s="194">
        <v>22</v>
      </c>
      <c r="C28" s="188">
        <v>8717</v>
      </c>
      <c r="D28" s="188" t="s">
        <v>233</v>
      </c>
      <c r="E28" s="200">
        <v>2276</v>
      </c>
      <c r="F28" s="200">
        <v>2153</v>
      </c>
      <c r="G28" s="201">
        <f t="shared" si="0"/>
        <v>5.7129586623316353E-2</v>
      </c>
    </row>
    <row r="29" spans="1:7" ht="15.6">
      <c r="A29" s="187"/>
      <c r="B29" s="195">
        <v>23</v>
      </c>
      <c r="C29" s="196">
        <v>6250</v>
      </c>
      <c r="D29" s="197" t="s">
        <v>205</v>
      </c>
      <c r="E29" s="198">
        <v>2006</v>
      </c>
      <c r="F29" s="198">
        <v>2007</v>
      </c>
      <c r="G29" s="199">
        <f t="shared" si="0"/>
        <v>-4.9825610363729567E-4</v>
      </c>
    </row>
    <row r="30" spans="1:7" ht="15.6">
      <c r="A30" s="187"/>
      <c r="B30" s="194">
        <v>24</v>
      </c>
      <c r="C30" s="202">
        <v>8613</v>
      </c>
      <c r="D30" s="188" t="s">
        <v>229</v>
      </c>
      <c r="E30" s="200">
        <v>1961</v>
      </c>
      <c r="F30" s="200">
        <v>1924</v>
      </c>
      <c r="G30" s="201">
        <f t="shared" si="0"/>
        <v>1.9230769230769162E-2</v>
      </c>
    </row>
    <row r="31" spans="1:7" ht="15.6">
      <c r="A31" s="187"/>
      <c r="B31" s="195">
        <v>25</v>
      </c>
      <c r="C31" s="196">
        <v>6400</v>
      </c>
      <c r="D31" s="197" t="s">
        <v>206</v>
      </c>
      <c r="E31" s="198">
        <v>1903</v>
      </c>
      <c r="F31" s="198">
        <v>1905</v>
      </c>
      <c r="G31" s="199">
        <f t="shared" si="0"/>
        <v>-1.0498687664042272E-3</v>
      </c>
    </row>
    <row r="32" spans="1:7" ht="15.6">
      <c r="A32" s="187"/>
      <c r="B32" s="194">
        <v>26</v>
      </c>
      <c r="C32" s="188">
        <v>8614</v>
      </c>
      <c r="D32" s="188" t="s">
        <v>230</v>
      </c>
      <c r="E32" s="200">
        <v>1682</v>
      </c>
      <c r="F32" s="200">
        <v>1636</v>
      </c>
      <c r="G32" s="201">
        <f t="shared" si="0"/>
        <v>2.8117359413202925E-2</v>
      </c>
    </row>
    <row r="33" spans="1:7" ht="15.6">
      <c r="A33" s="187"/>
      <c r="B33" s="195">
        <v>27</v>
      </c>
      <c r="C33" s="196">
        <v>3714</v>
      </c>
      <c r="D33" s="197" t="s">
        <v>185</v>
      </c>
      <c r="E33" s="198">
        <v>1674</v>
      </c>
      <c r="F33" s="198">
        <v>1674</v>
      </c>
      <c r="G33" s="199">
        <f t="shared" si="0"/>
        <v>0</v>
      </c>
    </row>
    <row r="34" spans="1:7" ht="15.6">
      <c r="A34" s="187"/>
      <c r="B34" s="194">
        <v>28</v>
      </c>
      <c r="C34" s="202">
        <v>2506</v>
      </c>
      <c r="D34" s="188" t="s">
        <v>175</v>
      </c>
      <c r="E34" s="200">
        <v>1308</v>
      </c>
      <c r="F34" s="200">
        <v>1286</v>
      </c>
      <c r="G34" s="201">
        <f t="shared" si="0"/>
        <v>1.7107309486780631E-2</v>
      </c>
    </row>
    <row r="35" spans="1:7" ht="15.6">
      <c r="A35" s="187"/>
      <c r="B35" s="195">
        <v>29</v>
      </c>
      <c r="C35" s="196">
        <v>5508</v>
      </c>
      <c r="D35" s="197" t="s">
        <v>197</v>
      </c>
      <c r="E35" s="198">
        <v>1211</v>
      </c>
      <c r="F35" s="198">
        <v>1181</v>
      </c>
      <c r="G35" s="199">
        <f t="shared" si="0"/>
        <v>2.5402201524132195E-2</v>
      </c>
    </row>
    <row r="36" spans="1:7" ht="15.6">
      <c r="A36" s="187"/>
      <c r="B36" s="194">
        <v>30</v>
      </c>
      <c r="C36" s="188">
        <v>3711</v>
      </c>
      <c r="D36" s="188" t="s">
        <v>183</v>
      </c>
      <c r="E36" s="200">
        <v>1209</v>
      </c>
      <c r="F36" s="200">
        <v>1201</v>
      </c>
      <c r="G36" s="201">
        <f t="shared" si="0"/>
        <v>6.6611157368858809E-3</v>
      </c>
    </row>
    <row r="37" spans="1:7" ht="15.6">
      <c r="A37" s="187"/>
      <c r="B37" s="195">
        <v>31</v>
      </c>
      <c r="C37" s="196">
        <v>8721</v>
      </c>
      <c r="D37" s="197" t="s">
        <v>236</v>
      </c>
      <c r="E37" s="198">
        <v>1163</v>
      </c>
      <c r="F37" s="198">
        <v>1121</v>
      </c>
      <c r="G37" s="199">
        <f t="shared" si="0"/>
        <v>3.746654772524538E-2</v>
      </c>
    </row>
    <row r="38" spans="1:7" ht="15.6">
      <c r="A38" s="187"/>
      <c r="B38" s="194">
        <v>32</v>
      </c>
      <c r="C38" s="202">
        <v>6513</v>
      </c>
      <c r="D38" s="188" t="s">
        <v>207</v>
      </c>
      <c r="E38" s="200">
        <v>1077</v>
      </c>
      <c r="F38" s="200">
        <v>1042</v>
      </c>
      <c r="G38" s="201">
        <f t="shared" si="0"/>
        <v>3.358925143953928E-2</v>
      </c>
    </row>
    <row r="39" spans="1:7" ht="15.6">
      <c r="A39" s="187"/>
      <c r="B39" s="195">
        <v>33</v>
      </c>
      <c r="C39" s="196">
        <v>4607</v>
      </c>
      <c r="D39" s="197" t="s">
        <v>191</v>
      </c>
      <c r="E39" s="198">
        <v>1021</v>
      </c>
      <c r="F39" s="198">
        <v>998</v>
      </c>
      <c r="G39" s="199">
        <f t="shared" si="0"/>
        <v>2.3046092184368705E-2</v>
      </c>
    </row>
    <row r="40" spans="1:7" ht="15.6">
      <c r="A40" s="187"/>
      <c r="B40" s="194">
        <v>34</v>
      </c>
      <c r="C40" s="188">
        <v>4100</v>
      </c>
      <c r="D40" s="188" t="s">
        <v>187</v>
      </c>
      <c r="E40" s="200">
        <v>955</v>
      </c>
      <c r="F40" s="200">
        <v>953</v>
      </c>
      <c r="G40" s="201">
        <f t="shared" si="0"/>
        <v>2.0986358866736943E-3</v>
      </c>
    </row>
    <row r="41" spans="1:7" ht="15.6">
      <c r="A41" s="187"/>
      <c r="B41" s="195">
        <v>35</v>
      </c>
      <c r="C41" s="196">
        <v>5604</v>
      </c>
      <c r="D41" s="197" t="s">
        <v>198</v>
      </c>
      <c r="E41" s="198">
        <v>938</v>
      </c>
      <c r="F41" s="198">
        <v>939</v>
      </c>
      <c r="G41" s="199">
        <f t="shared" si="0"/>
        <v>-1.0649627263046302E-3</v>
      </c>
    </row>
    <row r="42" spans="1:7" ht="15.6">
      <c r="A42" s="187"/>
      <c r="B42" s="194">
        <v>36</v>
      </c>
      <c r="C42" s="202">
        <v>3709</v>
      </c>
      <c r="D42" s="188" t="s">
        <v>181</v>
      </c>
      <c r="E42" s="200">
        <v>876</v>
      </c>
      <c r="F42" s="200">
        <v>866</v>
      </c>
      <c r="G42" s="201">
        <f t="shared" si="0"/>
        <v>1.1547344110854452E-2</v>
      </c>
    </row>
    <row r="43" spans="1:7" ht="15.6">
      <c r="A43" s="187"/>
      <c r="B43" s="195">
        <v>37</v>
      </c>
      <c r="C43" s="196">
        <v>6612</v>
      </c>
      <c r="D43" s="197" t="s">
        <v>213</v>
      </c>
      <c r="E43" s="198">
        <v>862</v>
      </c>
      <c r="F43" s="198">
        <v>894</v>
      </c>
      <c r="G43" s="199">
        <f t="shared" si="0"/>
        <v>-3.5794183445190142E-2</v>
      </c>
    </row>
    <row r="44" spans="1:7" ht="15.6">
      <c r="A44" s="187"/>
      <c r="B44" s="194">
        <v>38</v>
      </c>
      <c r="C44" s="188">
        <v>8710</v>
      </c>
      <c r="D44" s="188" t="s">
        <v>231</v>
      </c>
      <c r="E44" s="200">
        <v>818</v>
      </c>
      <c r="F44" s="200">
        <v>786</v>
      </c>
      <c r="G44" s="201">
        <f t="shared" si="0"/>
        <v>4.0712468193384144E-2</v>
      </c>
    </row>
    <row r="45" spans="1:7" ht="15.6">
      <c r="A45" s="187"/>
      <c r="B45" s="195">
        <v>39</v>
      </c>
      <c r="C45" s="196">
        <v>8508</v>
      </c>
      <c r="D45" s="197" t="s">
        <v>226</v>
      </c>
      <c r="E45" s="198">
        <v>719</v>
      </c>
      <c r="F45" s="198">
        <v>695</v>
      </c>
      <c r="G45" s="199">
        <f t="shared" si="0"/>
        <v>3.4532374100719521E-2</v>
      </c>
    </row>
    <row r="46" spans="1:7" ht="15.6">
      <c r="A46" s="187"/>
      <c r="B46" s="194">
        <v>40</v>
      </c>
      <c r="C46" s="202">
        <v>8722</v>
      </c>
      <c r="D46" s="188" t="s">
        <v>237</v>
      </c>
      <c r="E46" s="200">
        <v>687</v>
      </c>
      <c r="F46" s="200">
        <v>667</v>
      </c>
      <c r="G46" s="201">
        <f t="shared" si="0"/>
        <v>2.998500749625177E-2</v>
      </c>
    </row>
    <row r="47" spans="1:7" ht="15.6">
      <c r="A47" s="187"/>
      <c r="B47" s="195">
        <v>41</v>
      </c>
      <c r="C47" s="196">
        <v>7000</v>
      </c>
      <c r="D47" s="197" t="s">
        <v>216</v>
      </c>
      <c r="E47" s="198">
        <v>680</v>
      </c>
      <c r="F47" s="198">
        <v>685</v>
      </c>
      <c r="G47" s="199">
        <f t="shared" si="0"/>
        <v>-7.2992700729926918E-3</v>
      </c>
    </row>
    <row r="48" spans="1:7" ht="15.6">
      <c r="A48" s="187"/>
      <c r="B48" s="194">
        <v>42</v>
      </c>
      <c r="C48" s="188">
        <v>7502</v>
      </c>
      <c r="D48" s="188" t="s">
        <v>218</v>
      </c>
      <c r="E48" s="200">
        <v>659</v>
      </c>
      <c r="F48" s="200">
        <v>660</v>
      </c>
      <c r="G48" s="201">
        <f t="shared" si="0"/>
        <v>-1.5151515151514694E-3</v>
      </c>
    </row>
    <row r="49" spans="1:7" ht="15.6">
      <c r="A49" s="187"/>
      <c r="B49" s="195">
        <v>43</v>
      </c>
      <c r="C49" s="196">
        <v>3811</v>
      </c>
      <c r="D49" s="197" t="s">
        <v>186</v>
      </c>
      <c r="E49" s="198">
        <v>639</v>
      </c>
      <c r="F49" s="198">
        <v>673</v>
      </c>
      <c r="G49" s="199">
        <f t="shared" si="0"/>
        <v>-5.0520059435364084E-2</v>
      </c>
    </row>
    <row r="50" spans="1:7" ht="15.6">
      <c r="A50" s="187"/>
      <c r="B50" s="194">
        <v>44</v>
      </c>
      <c r="C50" s="202">
        <v>8509</v>
      </c>
      <c r="D50" s="188" t="s">
        <v>227</v>
      </c>
      <c r="E50" s="200">
        <v>627</v>
      </c>
      <c r="F50" s="200">
        <v>583</v>
      </c>
      <c r="G50" s="201">
        <f t="shared" si="0"/>
        <v>7.547169811320753E-2</v>
      </c>
    </row>
    <row r="51" spans="1:7" ht="15.6">
      <c r="A51" s="187"/>
      <c r="B51" s="195">
        <v>45</v>
      </c>
      <c r="C51" s="196">
        <v>3511</v>
      </c>
      <c r="D51" s="197" t="s">
        <v>179</v>
      </c>
      <c r="E51" s="198">
        <v>625</v>
      </c>
      <c r="F51" s="198">
        <v>638</v>
      </c>
      <c r="G51" s="199">
        <f t="shared" si="0"/>
        <v>-2.0376175548589393E-2</v>
      </c>
    </row>
    <row r="52" spans="1:7" ht="15.6">
      <c r="A52" s="187"/>
      <c r="B52" s="194">
        <v>46</v>
      </c>
      <c r="C52" s="188">
        <v>6515</v>
      </c>
      <c r="D52" s="188" t="s">
        <v>208</v>
      </c>
      <c r="E52" s="200">
        <v>623</v>
      </c>
      <c r="F52" s="200">
        <v>616</v>
      </c>
      <c r="G52" s="201">
        <f t="shared" si="0"/>
        <v>1.1363636363636465E-2</v>
      </c>
    </row>
    <row r="53" spans="1:7" ht="15.6">
      <c r="A53" s="187"/>
      <c r="B53" s="195">
        <v>47</v>
      </c>
      <c r="C53" s="196">
        <v>8720</v>
      </c>
      <c r="D53" s="197" t="s">
        <v>235</v>
      </c>
      <c r="E53" s="198">
        <v>609</v>
      </c>
      <c r="F53" s="198">
        <v>626</v>
      </c>
      <c r="G53" s="199">
        <f t="shared" si="0"/>
        <v>-2.7156549520766737E-2</v>
      </c>
    </row>
    <row r="54" spans="1:7" ht="15.6">
      <c r="A54" s="187"/>
      <c r="B54" s="194">
        <v>48</v>
      </c>
      <c r="C54" s="202">
        <v>6607</v>
      </c>
      <c r="D54" s="188" t="s">
        <v>211</v>
      </c>
      <c r="E54" s="200">
        <v>507</v>
      </c>
      <c r="F54" s="200">
        <v>502</v>
      </c>
      <c r="G54" s="201">
        <f t="shared" si="0"/>
        <v>9.960159362549792E-3</v>
      </c>
    </row>
    <row r="55" spans="1:7" ht="15.6">
      <c r="A55" s="187"/>
      <c r="B55" s="195">
        <v>49</v>
      </c>
      <c r="C55" s="196">
        <v>7617</v>
      </c>
      <c r="D55" s="197" t="s">
        <v>221</v>
      </c>
      <c r="E55" s="198">
        <v>501</v>
      </c>
      <c r="F55" s="198">
        <v>472</v>
      </c>
      <c r="G55" s="199">
        <f t="shared" si="0"/>
        <v>6.1440677966101642E-2</v>
      </c>
    </row>
    <row r="56" spans="1:7" ht="15.6">
      <c r="A56" s="187"/>
      <c r="B56" s="194">
        <v>50</v>
      </c>
      <c r="C56" s="188">
        <v>8719</v>
      </c>
      <c r="D56" s="188" t="s">
        <v>234</v>
      </c>
      <c r="E56" s="200">
        <v>497</v>
      </c>
      <c r="F56" s="200">
        <v>493</v>
      </c>
      <c r="G56" s="201">
        <f t="shared" si="0"/>
        <v>8.113590263691739E-3</v>
      </c>
    </row>
    <row r="57" spans="1:7" ht="15.6">
      <c r="A57" s="187"/>
      <c r="B57" s="195">
        <v>51</v>
      </c>
      <c r="C57" s="196">
        <v>6601</v>
      </c>
      <c r="D57" s="197" t="s">
        <v>209</v>
      </c>
      <c r="E57" s="198">
        <v>483</v>
      </c>
      <c r="F57" s="198">
        <v>491</v>
      </c>
      <c r="G57" s="199">
        <f t="shared" si="0"/>
        <v>-1.6293279022403295E-2</v>
      </c>
    </row>
    <row r="58" spans="1:7" ht="15.6">
      <c r="A58" s="187"/>
      <c r="B58" s="194">
        <v>52</v>
      </c>
      <c r="C58" s="202">
        <v>6709</v>
      </c>
      <c r="D58" s="188" t="s">
        <v>215</v>
      </c>
      <c r="E58" s="200">
        <v>482</v>
      </c>
      <c r="F58" s="200">
        <v>504</v>
      </c>
      <c r="G58" s="201">
        <f t="shared" si="0"/>
        <v>-4.3650793650793607E-2</v>
      </c>
    </row>
    <row r="59" spans="1:7" ht="15.6">
      <c r="A59" s="187"/>
      <c r="B59" s="195">
        <v>53</v>
      </c>
      <c r="C59" s="196">
        <v>5609</v>
      </c>
      <c r="D59" s="197" t="s">
        <v>199</v>
      </c>
      <c r="E59" s="198">
        <v>473</v>
      </c>
      <c r="F59" s="198">
        <v>452</v>
      </c>
      <c r="G59" s="199">
        <f t="shared" si="0"/>
        <v>4.6460176991150348E-2</v>
      </c>
    </row>
    <row r="60" spans="1:7" ht="15.6">
      <c r="A60" s="187"/>
      <c r="B60" s="194">
        <v>54</v>
      </c>
      <c r="C60" s="188">
        <v>4911</v>
      </c>
      <c r="D60" s="188" t="s">
        <v>195</v>
      </c>
      <c r="E60" s="200">
        <v>457</v>
      </c>
      <c r="F60" s="200">
        <v>449</v>
      </c>
      <c r="G60" s="201">
        <f t="shared" si="0"/>
        <v>1.7817371937639104E-2</v>
      </c>
    </row>
    <row r="61" spans="1:7" ht="15.6">
      <c r="A61" s="187"/>
      <c r="B61" s="195">
        <v>55</v>
      </c>
      <c r="C61" s="196">
        <v>5612</v>
      </c>
      <c r="D61" s="197" t="s">
        <v>201</v>
      </c>
      <c r="E61" s="198">
        <v>371</v>
      </c>
      <c r="F61" s="198">
        <v>371</v>
      </c>
      <c r="G61" s="199">
        <f t="shared" si="0"/>
        <v>0</v>
      </c>
    </row>
    <row r="62" spans="1:7" ht="15.6">
      <c r="A62" s="187"/>
      <c r="B62" s="194">
        <v>56</v>
      </c>
      <c r="C62" s="202">
        <v>6602</v>
      </c>
      <c r="D62" s="188" t="s">
        <v>210</v>
      </c>
      <c r="E62" s="200">
        <v>370</v>
      </c>
      <c r="F62" s="200">
        <v>371</v>
      </c>
      <c r="G62" s="201">
        <f t="shared" si="0"/>
        <v>-2.6954177897574594E-3</v>
      </c>
    </row>
    <row r="63" spans="1:7" ht="15.6">
      <c r="A63" s="187"/>
      <c r="B63" s="195">
        <v>57</v>
      </c>
      <c r="C63" s="196">
        <v>4502</v>
      </c>
      <c r="D63" s="197" t="s">
        <v>189</v>
      </c>
      <c r="E63" s="198">
        <v>262</v>
      </c>
      <c r="F63" s="198">
        <v>258</v>
      </c>
      <c r="G63" s="199">
        <f t="shared" si="0"/>
        <v>1.5503875968992276E-2</v>
      </c>
    </row>
    <row r="64" spans="1:7" ht="15.6">
      <c r="A64" s="187"/>
      <c r="B64" s="194">
        <v>58</v>
      </c>
      <c r="C64" s="188">
        <v>4604</v>
      </c>
      <c r="D64" s="188" t="s">
        <v>190</v>
      </c>
      <c r="E64" s="200">
        <v>251</v>
      </c>
      <c r="F64" s="200">
        <v>258</v>
      </c>
      <c r="G64" s="201">
        <f t="shared" si="0"/>
        <v>-2.7131782945736482E-2</v>
      </c>
    </row>
    <row r="65" spans="1:7" ht="15.6">
      <c r="A65" s="187"/>
      <c r="B65" s="195">
        <v>59</v>
      </c>
      <c r="C65" s="196">
        <v>8610</v>
      </c>
      <c r="D65" s="197" t="s">
        <v>228</v>
      </c>
      <c r="E65" s="198">
        <v>251</v>
      </c>
      <c r="F65" s="198">
        <v>248</v>
      </c>
      <c r="G65" s="199">
        <f t="shared" si="0"/>
        <v>1.2096774193548487E-2</v>
      </c>
    </row>
    <row r="66" spans="1:7" ht="15.6">
      <c r="A66" s="187"/>
      <c r="B66" s="194">
        <v>60</v>
      </c>
      <c r="C66" s="202">
        <v>1606</v>
      </c>
      <c r="D66" s="188" t="s">
        <v>172</v>
      </c>
      <c r="E66" s="200">
        <v>245</v>
      </c>
      <c r="F66" s="200">
        <v>238</v>
      </c>
      <c r="G66" s="201">
        <f t="shared" si="0"/>
        <v>2.9411764705882248E-2</v>
      </c>
    </row>
    <row r="67" spans="1:7" ht="15.6">
      <c r="A67" s="187"/>
      <c r="B67" s="195">
        <v>61</v>
      </c>
      <c r="C67" s="196">
        <v>4803</v>
      </c>
      <c r="D67" s="197" t="s">
        <v>192</v>
      </c>
      <c r="E67" s="198">
        <v>208</v>
      </c>
      <c r="F67" s="198">
        <v>204</v>
      </c>
      <c r="G67" s="199">
        <f t="shared" si="0"/>
        <v>1.9607843137254832E-2</v>
      </c>
    </row>
    <row r="68" spans="1:7" ht="15.6">
      <c r="A68" s="187"/>
      <c r="B68" s="194">
        <v>62</v>
      </c>
      <c r="C68" s="188">
        <v>5706</v>
      </c>
      <c r="D68" s="188" t="s">
        <v>202</v>
      </c>
      <c r="E68" s="200">
        <v>205</v>
      </c>
      <c r="F68" s="200">
        <v>202</v>
      </c>
      <c r="G68" s="201">
        <f t="shared" si="0"/>
        <v>1.4851485148514865E-2</v>
      </c>
    </row>
    <row r="69" spans="1:7" ht="15.6">
      <c r="A69" s="187"/>
      <c r="B69" s="195">
        <v>63</v>
      </c>
      <c r="C69" s="196">
        <v>3713</v>
      </c>
      <c r="D69" s="197" t="s">
        <v>184</v>
      </c>
      <c r="E69" s="198">
        <v>124</v>
      </c>
      <c r="F69" s="198">
        <v>117</v>
      </c>
      <c r="G69" s="199">
        <f t="shared" si="0"/>
        <v>5.9829059829059839E-2</v>
      </c>
    </row>
    <row r="70" spans="1:7" ht="15.6">
      <c r="A70" s="187"/>
      <c r="B70" s="194">
        <v>64</v>
      </c>
      <c r="C70" s="202">
        <v>7509</v>
      </c>
      <c r="D70" s="188" t="s">
        <v>220</v>
      </c>
      <c r="E70" s="200">
        <v>122</v>
      </c>
      <c r="F70" s="200">
        <v>109</v>
      </c>
      <c r="G70" s="201">
        <f t="shared" si="0"/>
        <v>0.11926605504587151</v>
      </c>
    </row>
    <row r="71" spans="1:7" ht="15.6">
      <c r="A71" s="187"/>
      <c r="B71" s="195">
        <v>65</v>
      </c>
      <c r="C71" s="196">
        <v>4902</v>
      </c>
      <c r="D71" s="197" t="s">
        <v>194</v>
      </c>
      <c r="E71" s="198">
        <v>109</v>
      </c>
      <c r="F71" s="198">
        <v>103</v>
      </c>
      <c r="G71" s="199">
        <f t="shared" ref="G71:G78" si="1">E71/F71-1</f>
        <v>5.8252427184465994E-2</v>
      </c>
    </row>
    <row r="72" spans="1:7" ht="15.6">
      <c r="A72" s="187"/>
      <c r="B72" s="194">
        <v>66</v>
      </c>
      <c r="C72" s="188">
        <v>6706</v>
      </c>
      <c r="D72" s="188" t="s">
        <v>214</v>
      </c>
      <c r="E72" s="200">
        <v>93</v>
      </c>
      <c r="F72" s="200">
        <v>91</v>
      </c>
      <c r="G72" s="201">
        <f t="shared" si="1"/>
        <v>2.19780219780219E-2</v>
      </c>
    </row>
    <row r="73" spans="1:7" ht="15.6">
      <c r="A73" s="187"/>
      <c r="B73" s="195">
        <v>67</v>
      </c>
      <c r="C73" s="196">
        <v>5611</v>
      </c>
      <c r="D73" s="197" t="s">
        <v>200</v>
      </c>
      <c r="E73" s="198">
        <v>90</v>
      </c>
      <c r="F73" s="198">
        <v>90</v>
      </c>
      <c r="G73" s="199">
        <f t="shared" si="1"/>
        <v>0</v>
      </c>
    </row>
    <row r="74" spans="1:7" ht="15.6">
      <c r="A74" s="187"/>
      <c r="B74" s="194">
        <v>68</v>
      </c>
      <c r="C74" s="202">
        <v>7505</v>
      </c>
      <c r="D74" s="188" t="s">
        <v>219</v>
      </c>
      <c r="E74" s="200">
        <v>86</v>
      </c>
      <c r="F74" s="200">
        <v>74</v>
      </c>
      <c r="G74" s="201">
        <f t="shared" si="1"/>
        <v>0.16216216216216206</v>
      </c>
    </row>
    <row r="75" spans="1:7" ht="15.6">
      <c r="A75" s="187"/>
      <c r="B75" s="195">
        <v>69</v>
      </c>
      <c r="C75" s="196">
        <v>3506</v>
      </c>
      <c r="D75" s="197" t="s">
        <v>178</v>
      </c>
      <c r="E75" s="198">
        <v>65</v>
      </c>
      <c r="F75" s="198">
        <v>58</v>
      </c>
      <c r="G75" s="199">
        <f t="shared" si="1"/>
        <v>0.1206896551724137</v>
      </c>
    </row>
    <row r="76" spans="1:7" ht="15.6">
      <c r="A76" s="187"/>
      <c r="B76" s="194">
        <v>70</v>
      </c>
      <c r="C76" s="188">
        <v>3710</v>
      </c>
      <c r="D76" s="188" t="s">
        <v>182</v>
      </c>
      <c r="E76" s="200">
        <v>64</v>
      </c>
      <c r="F76" s="200">
        <v>62</v>
      </c>
      <c r="G76" s="201">
        <f t="shared" si="1"/>
        <v>3.2258064516129004E-2</v>
      </c>
    </row>
    <row r="77" spans="1:7" ht="15.6">
      <c r="A77" s="187"/>
      <c r="B77" s="195">
        <v>71</v>
      </c>
      <c r="C77" s="196">
        <v>6611</v>
      </c>
      <c r="D77" s="197" t="s">
        <v>212</v>
      </c>
      <c r="E77" s="198">
        <v>54</v>
      </c>
      <c r="F77" s="198">
        <v>55</v>
      </c>
      <c r="G77" s="199">
        <f t="shared" si="1"/>
        <v>-1.8181818181818188E-2</v>
      </c>
    </row>
    <row r="78" spans="1:7" ht="15.6">
      <c r="A78" s="187"/>
      <c r="B78" s="194">
        <v>72</v>
      </c>
      <c r="C78" s="202">
        <v>4901</v>
      </c>
      <c r="D78" s="188" t="s">
        <v>193</v>
      </c>
      <c r="E78" s="200">
        <v>43</v>
      </c>
      <c r="F78" s="200">
        <v>40</v>
      </c>
      <c r="G78" s="201">
        <f t="shared" si="1"/>
        <v>7.4999999999999956E-2</v>
      </c>
    </row>
    <row r="79" spans="1:7" ht="15.6">
      <c r="A79" s="187"/>
      <c r="B79" s="188"/>
      <c r="C79" s="188"/>
      <c r="D79" s="188"/>
      <c r="E79" s="188"/>
      <c r="F79" s="188"/>
      <c r="G79" s="203"/>
    </row>
    <row r="80" spans="1:7" ht="15.6">
      <c r="A80" s="187"/>
      <c r="B80" s="188"/>
      <c r="C80" s="188"/>
      <c r="D80" s="188"/>
      <c r="E80" s="204">
        <f>SUM(E7:E78)</f>
        <v>364134</v>
      </c>
      <c r="F80" s="204">
        <f>SUM(F7:F78)</f>
        <v>356991</v>
      </c>
      <c r="G80" s="205">
        <f t="shared" ref="G80" si="2">E80/F80-1</f>
        <v>2.0008907787591346E-2</v>
      </c>
    </row>
  </sheetData>
  <hyperlinks>
    <hyperlink ref="D1" location="Efnisyfirlit!A1" display="Efnisyfirlit" xr:uid="{4C65A5C8-A5AD-4318-801E-B0CCF5A40A8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276A-1445-44EA-9040-4DDE993E8B96}">
  <dimension ref="A1:EA96"/>
  <sheetViews>
    <sheetView topLeftCell="B1" workbookViewId="0">
      <selection activeCell="B1" sqref="B1"/>
    </sheetView>
  </sheetViews>
  <sheetFormatPr defaultRowHeight="14.4"/>
  <cols>
    <col min="1" max="1" width="11.6640625" hidden="1" customWidth="1"/>
    <col min="2" max="2" width="21.6640625" customWidth="1"/>
    <col min="3" max="3" width="6.5546875" customWidth="1"/>
    <col min="4" max="4" width="4.6640625" customWidth="1"/>
    <col min="5" max="5" width="6.88671875" customWidth="1"/>
    <col min="6" max="6" width="4.44140625" customWidth="1"/>
    <col min="7" max="7" width="7.44140625" customWidth="1"/>
    <col min="8" max="8" width="5.33203125" customWidth="1"/>
    <col min="9" max="9" width="7.5546875" customWidth="1"/>
    <col min="10" max="10" width="5.6640625" customWidth="1"/>
    <col min="11" max="11" width="8" customWidth="1"/>
    <col min="12" max="12" width="5.5546875" customWidth="1"/>
    <col min="13" max="13" width="7.5546875" customWidth="1"/>
    <col min="14" max="14" width="5.44140625" customWidth="1"/>
    <col min="15" max="15" width="6.88671875" customWidth="1"/>
    <col min="16" max="16" width="5.33203125" customWidth="1"/>
    <col min="17" max="17" width="8" customWidth="1"/>
    <col min="18" max="18" width="8.88671875" customWidth="1"/>
    <col min="19" max="20" width="8.88671875" hidden="1" customWidth="1"/>
    <col min="21" max="131" width="8.6640625" hidden="1" customWidth="1"/>
  </cols>
  <sheetData>
    <row r="1" spans="1:131">
      <c r="B1" s="311" t="s">
        <v>1293</v>
      </c>
    </row>
    <row r="2" spans="1:131" ht="15.6">
      <c r="B2" s="1" t="s">
        <v>539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31">
      <c r="B3" s="206" t="s">
        <v>536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3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31">
      <c r="B5" s="15"/>
      <c r="C5" s="15"/>
      <c r="D5" s="207" t="s">
        <v>540</v>
      </c>
      <c r="E5" s="15"/>
      <c r="F5" s="207" t="s">
        <v>540</v>
      </c>
      <c r="G5" s="207"/>
      <c r="H5" s="207" t="s">
        <v>540</v>
      </c>
      <c r="I5" s="15"/>
      <c r="J5" s="207" t="s">
        <v>540</v>
      </c>
      <c r="K5" s="15"/>
      <c r="L5" s="207" t="s">
        <v>540</v>
      </c>
      <c r="M5" s="15"/>
      <c r="N5" s="207" t="s">
        <v>540</v>
      </c>
      <c r="O5" s="15"/>
      <c r="P5" s="207" t="s">
        <v>540</v>
      </c>
      <c r="Q5" s="15"/>
    </row>
    <row r="6" spans="1:131" ht="15" thickBot="1">
      <c r="B6" s="208"/>
      <c r="C6" s="209" t="s">
        <v>541</v>
      </c>
      <c r="D6" s="209" t="s">
        <v>542</v>
      </c>
      <c r="E6" s="209" t="s">
        <v>543</v>
      </c>
      <c r="F6" s="209" t="s">
        <v>544</v>
      </c>
      <c r="G6" s="209" t="s">
        <v>545</v>
      </c>
      <c r="H6" s="209" t="s">
        <v>542</v>
      </c>
      <c r="I6" s="209" t="s">
        <v>546</v>
      </c>
      <c r="J6" s="209" t="s">
        <v>542</v>
      </c>
      <c r="K6" s="209" t="s">
        <v>547</v>
      </c>
      <c r="L6" s="209" t="s">
        <v>542</v>
      </c>
      <c r="M6" s="209" t="s">
        <v>548</v>
      </c>
      <c r="N6" s="209" t="s">
        <v>542</v>
      </c>
      <c r="O6" s="208" t="s">
        <v>549</v>
      </c>
      <c r="P6" s="209" t="s">
        <v>542</v>
      </c>
      <c r="Q6" s="208" t="s">
        <v>165</v>
      </c>
    </row>
    <row r="7" spans="1:131" ht="15" thickTop="1">
      <c r="U7" s="210" t="s">
        <v>550</v>
      </c>
      <c r="V7" s="210" t="s">
        <v>551</v>
      </c>
      <c r="W7" s="210" t="s">
        <v>552</v>
      </c>
      <c r="X7" s="210" t="s">
        <v>553</v>
      </c>
      <c r="Y7" s="210" t="s">
        <v>554</v>
      </c>
      <c r="Z7" s="210" t="s">
        <v>555</v>
      </c>
      <c r="AA7" s="210" t="s">
        <v>556</v>
      </c>
      <c r="AB7" s="210" t="s">
        <v>557</v>
      </c>
      <c r="AC7" s="210" t="s">
        <v>558</v>
      </c>
      <c r="AD7" s="210" t="s">
        <v>559</v>
      </c>
      <c r="AE7" s="210" t="s">
        <v>560</v>
      </c>
      <c r="AF7" s="210" t="s">
        <v>561</v>
      </c>
      <c r="AG7" s="210" t="s">
        <v>562</v>
      </c>
      <c r="AH7" s="210" t="s">
        <v>563</v>
      </c>
      <c r="AI7" s="210" t="s">
        <v>564</v>
      </c>
      <c r="AJ7" s="210" t="s">
        <v>565</v>
      </c>
      <c r="AK7" s="210" t="s">
        <v>566</v>
      </c>
      <c r="AL7" s="210" t="s">
        <v>567</v>
      </c>
      <c r="AM7" s="210" t="s">
        <v>568</v>
      </c>
      <c r="AN7" s="210" t="s">
        <v>569</v>
      </c>
      <c r="AO7" s="210" t="s">
        <v>570</v>
      </c>
      <c r="AP7" s="210" t="s">
        <v>571</v>
      </c>
      <c r="AQ7" s="210" t="s">
        <v>572</v>
      </c>
      <c r="AR7" s="210" t="s">
        <v>573</v>
      </c>
      <c r="AS7" s="210" t="s">
        <v>574</v>
      </c>
      <c r="AT7" s="210" t="s">
        <v>575</v>
      </c>
      <c r="AU7" s="210" t="s">
        <v>576</v>
      </c>
      <c r="AV7" s="210" t="s">
        <v>577</v>
      </c>
      <c r="AW7" s="210" t="s">
        <v>578</v>
      </c>
      <c r="AX7" s="210" t="s">
        <v>579</v>
      </c>
      <c r="AY7" s="210" t="s">
        <v>580</v>
      </c>
      <c r="AZ7" s="210" t="s">
        <v>581</v>
      </c>
      <c r="BA7" s="210" t="s">
        <v>582</v>
      </c>
      <c r="BB7" s="210" t="s">
        <v>583</v>
      </c>
      <c r="BC7" s="210" t="s">
        <v>584</v>
      </c>
      <c r="BD7" s="210" t="s">
        <v>585</v>
      </c>
      <c r="BE7" s="210" t="s">
        <v>586</v>
      </c>
      <c r="BF7" s="210" t="s">
        <v>587</v>
      </c>
      <c r="BG7" s="210" t="s">
        <v>588</v>
      </c>
      <c r="BH7" s="210" t="s">
        <v>589</v>
      </c>
      <c r="BI7" s="210" t="s">
        <v>590</v>
      </c>
      <c r="BJ7" s="210" t="s">
        <v>591</v>
      </c>
      <c r="BK7" s="210" t="s">
        <v>592</v>
      </c>
      <c r="BL7" s="210" t="s">
        <v>593</v>
      </c>
      <c r="BM7" s="210" t="s">
        <v>594</v>
      </c>
      <c r="BN7" s="210" t="s">
        <v>595</v>
      </c>
      <c r="BO7" s="210" t="s">
        <v>596</v>
      </c>
      <c r="BP7" s="210" t="s">
        <v>597</v>
      </c>
      <c r="BQ7" s="210" t="s">
        <v>598</v>
      </c>
      <c r="BR7" s="210" t="s">
        <v>599</v>
      </c>
      <c r="BS7" s="210" t="s">
        <v>600</v>
      </c>
      <c r="BT7" s="210" t="s">
        <v>601</v>
      </c>
      <c r="BU7" s="210" t="s">
        <v>602</v>
      </c>
      <c r="BV7" s="210" t="s">
        <v>603</v>
      </c>
      <c r="BW7" s="210" t="s">
        <v>604</v>
      </c>
      <c r="BX7" s="210" t="s">
        <v>605</v>
      </c>
      <c r="BY7" s="210" t="s">
        <v>606</v>
      </c>
      <c r="BZ7" s="210" t="s">
        <v>607</v>
      </c>
      <c r="CA7" s="210" t="s">
        <v>608</v>
      </c>
      <c r="CB7" s="210" t="s">
        <v>609</v>
      </c>
      <c r="CC7" s="210" t="s">
        <v>610</v>
      </c>
      <c r="CD7" s="210" t="s">
        <v>611</v>
      </c>
      <c r="CE7" s="210" t="s">
        <v>612</v>
      </c>
      <c r="CF7" s="210" t="s">
        <v>613</v>
      </c>
      <c r="CG7" s="210" t="s">
        <v>614</v>
      </c>
      <c r="CH7" s="210" t="s">
        <v>615</v>
      </c>
      <c r="CI7" s="210" t="s">
        <v>616</v>
      </c>
      <c r="CJ7" s="210" t="s">
        <v>617</v>
      </c>
      <c r="CK7" s="210" t="s">
        <v>618</v>
      </c>
      <c r="CL7" s="210" t="s">
        <v>619</v>
      </c>
      <c r="CM7" s="210" t="s">
        <v>620</v>
      </c>
      <c r="CN7" s="210" t="s">
        <v>621</v>
      </c>
      <c r="CO7" s="210" t="s">
        <v>622</v>
      </c>
      <c r="CP7" s="210" t="s">
        <v>623</v>
      </c>
      <c r="CQ7" s="210" t="s">
        <v>624</v>
      </c>
      <c r="CR7" s="210" t="s">
        <v>625</v>
      </c>
      <c r="CS7" s="210" t="s">
        <v>626</v>
      </c>
      <c r="CT7" s="210" t="s">
        <v>627</v>
      </c>
      <c r="CU7" s="210" t="s">
        <v>628</v>
      </c>
      <c r="CV7" s="210" t="s">
        <v>629</v>
      </c>
      <c r="CW7" s="210" t="s">
        <v>630</v>
      </c>
      <c r="CX7" s="210" t="s">
        <v>631</v>
      </c>
      <c r="CY7" s="210" t="s">
        <v>632</v>
      </c>
      <c r="CZ7" s="210" t="s">
        <v>633</v>
      </c>
      <c r="DA7" s="210" t="s">
        <v>634</v>
      </c>
      <c r="DB7" s="210" t="s">
        <v>635</v>
      </c>
      <c r="DC7" s="210" t="s">
        <v>636</v>
      </c>
      <c r="DD7" s="210" t="s">
        <v>637</v>
      </c>
      <c r="DE7" s="210" t="s">
        <v>638</v>
      </c>
      <c r="DF7" s="210" t="s">
        <v>639</v>
      </c>
      <c r="DG7" s="210" t="s">
        <v>640</v>
      </c>
      <c r="DH7" s="210" t="s">
        <v>641</v>
      </c>
      <c r="DI7" s="210" t="s">
        <v>642</v>
      </c>
      <c r="DJ7" s="210" t="s">
        <v>643</v>
      </c>
      <c r="DK7" s="210" t="s">
        <v>644</v>
      </c>
      <c r="DL7" s="210" t="s">
        <v>645</v>
      </c>
      <c r="DM7" s="210" t="s">
        <v>646</v>
      </c>
      <c r="DN7" s="210" t="s">
        <v>647</v>
      </c>
      <c r="DO7" s="210" t="s">
        <v>648</v>
      </c>
      <c r="DP7" s="210" t="s">
        <v>649</v>
      </c>
      <c r="DQ7" s="210" t="s">
        <v>650</v>
      </c>
      <c r="DR7" s="210" t="s">
        <v>651</v>
      </c>
      <c r="DS7" s="210" t="s">
        <v>652</v>
      </c>
      <c r="DT7" s="210" t="s">
        <v>653</v>
      </c>
      <c r="DU7" s="210" t="s">
        <v>654</v>
      </c>
      <c r="DV7" s="210" t="s">
        <v>655</v>
      </c>
      <c r="DW7" s="210" t="s">
        <v>656</v>
      </c>
      <c r="DX7" s="210" t="s">
        <v>657</v>
      </c>
      <c r="DY7" s="210" t="s">
        <v>658</v>
      </c>
      <c r="DZ7" s="210" t="s">
        <v>659</v>
      </c>
      <c r="EA7" s="210" t="s">
        <v>660</v>
      </c>
    </row>
    <row r="8" spans="1:131">
      <c r="A8" s="211">
        <v>0</v>
      </c>
      <c r="B8" s="14" t="s">
        <v>19</v>
      </c>
      <c r="C8" s="16">
        <f>V8</f>
        <v>1670</v>
      </c>
      <c r="D8" s="212">
        <f>(C8/Q8)*100</f>
        <v>1.2734870668618838</v>
      </c>
      <c r="E8" s="16">
        <f>SUM(W8:AA8)</f>
        <v>7233</v>
      </c>
      <c r="F8" s="212">
        <f>(E8/Q8)*100</f>
        <v>5.5156478770131772</v>
      </c>
      <c r="G8" s="16">
        <f>SUM(AB8:AK8)</f>
        <v>15387</v>
      </c>
      <c r="H8" s="212">
        <f>(G8/Q8)*100</f>
        <v>11.733620058565155</v>
      </c>
      <c r="I8" s="16">
        <f>SUM(AL8:AU8)</f>
        <v>17546</v>
      </c>
      <c r="J8" s="212">
        <f>(I8/Q8)*100</f>
        <v>13.380002440214739</v>
      </c>
      <c r="K8" s="16">
        <f>SUM(AV8:CJ8)</f>
        <v>73632</v>
      </c>
      <c r="L8" s="212">
        <f>(K8/Q8)*100</f>
        <v>56.149341142020489</v>
      </c>
      <c r="M8" s="16">
        <f>SUM(CK8:CW8)</f>
        <v>11054</v>
      </c>
      <c r="N8" s="212">
        <f>(M8/Q8)*100</f>
        <v>8.4294167886774041</v>
      </c>
      <c r="O8" s="16">
        <f>SUM(CX8:EA8)</f>
        <v>4614</v>
      </c>
      <c r="P8" s="212">
        <f>(O8/Q8)*100</f>
        <v>3.5184846266471448</v>
      </c>
      <c r="Q8" s="16">
        <f>C8+E8+G8+I8+K8+M8+O8</f>
        <v>131136</v>
      </c>
      <c r="S8" s="211">
        <v>0</v>
      </c>
      <c r="T8" t="s">
        <v>19</v>
      </c>
      <c r="U8" s="213">
        <v>131136</v>
      </c>
      <c r="V8" s="213">
        <v>1670</v>
      </c>
      <c r="W8" s="213">
        <v>1503</v>
      </c>
      <c r="X8" s="213">
        <v>1417</v>
      </c>
      <c r="Y8" s="213">
        <v>1408</v>
      </c>
      <c r="Z8" s="213">
        <v>1433</v>
      </c>
      <c r="AA8" s="213">
        <v>1472</v>
      </c>
      <c r="AB8" s="213">
        <v>1542</v>
      </c>
      <c r="AC8" s="213">
        <v>1524</v>
      </c>
      <c r="AD8" s="213">
        <v>1508</v>
      </c>
      <c r="AE8" s="213">
        <v>1621</v>
      </c>
      <c r="AF8" s="213">
        <v>1657</v>
      </c>
      <c r="AG8" s="213">
        <v>1588</v>
      </c>
      <c r="AH8" s="213">
        <v>1549</v>
      </c>
      <c r="AI8" s="213">
        <v>1460</v>
      </c>
      <c r="AJ8" s="213">
        <v>1497</v>
      </c>
      <c r="AK8" s="213">
        <v>1441</v>
      </c>
      <c r="AL8" s="213">
        <v>1360</v>
      </c>
      <c r="AM8" s="213">
        <v>1392</v>
      </c>
      <c r="AN8" s="213">
        <v>1423</v>
      </c>
      <c r="AO8" s="213">
        <v>1526</v>
      </c>
      <c r="AP8" s="213">
        <v>1640</v>
      </c>
      <c r="AQ8" s="213">
        <v>1719</v>
      </c>
      <c r="AR8" s="213">
        <v>1862</v>
      </c>
      <c r="AS8" s="213">
        <v>2093</v>
      </c>
      <c r="AT8" s="213">
        <v>2159</v>
      </c>
      <c r="AU8" s="213">
        <v>2372</v>
      </c>
      <c r="AV8" s="213">
        <v>2518</v>
      </c>
      <c r="AW8" s="213">
        <v>2508</v>
      </c>
      <c r="AX8" s="213">
        <v>2545</v>
      </c>
      <c r="AY8" s="213">
        <v>2628</v>
      </c>
      <c r="AZ8" s="213">
        <v>2432</v>
      </c>
      <c r="BA8" s="213">
        <v>2463</v>
      </c>
      <c r="BB8" s="213">
        <v>2161</v>
      </c>
      <c r="BC8" s="213">
        <v>2005</v>
      </c>
      <c r="BD8" s="213">
        <v>1949</v>
      </c>
      <c r="BE8" s="213">
        <v>2045</v>
      </c>
      <c r="BF8" s="213">
        <v>2039</v>
      </c>
      <c r="BG8" s="213">
        <v>1984</v>
      </c>
      <c r="BH8" s="213">
        <v>1971</v>
      </c>
      <c r="BI8" s="213">
        <v>2057</v>
      </c>
      <c r="BJ8" s="213">
        <v>1953</v>
      </c>
      <c r="BK8" s="213">
        <v>1759</v>
      </c>
      <c r="BL8" s="213">
        <v>1784</v>
      </c>
      <c r="BM8" s="213">
        <v>1807</v>
      </c>
      <c r="BN8" s="213">
        <v>1719</v>
      </c>
      <c r="BO8" s="213">
        <v>1636</v>
      </c>
      <c r="BP8" s="213">
        <v>1709</v>
      </c>
      <c r="BQ8" s="213">
        <v>1743</v>
      </c>
      <c r="BR8" s="213">
        <v>1561</v>
      </c>
      <c r="BS8" s="213">
        <v>1485</v>
      </c>
      <c r="BT8" s="213">
        <v>1527</v>
      </c>
      <c r="BU8" s="213">
        <v>1494</v>
      </c>
      <c r="BV8" s="213">
        <v>1593</v>
      </c>
      <c r="BW8" s="213">
        <v>1639</v>
      </c>
      <c r="BX8" s="213">
        <v>1607</v>
      </c>
      <c r="BY8" s="213">
        <v>1565</v>
      </c>
      <c r="BZ8" s="213">
        <v>1585</v>
      </c>
      <c r="CA8" s="213">
        <v>1518</v>
      </c>
      <c r="CB8" s="213">
        <v>1482</v>
      </c>
      <c r="CC8" s="213">
        <v>1513</v>
      </c>
      <c r="CD8" s="213">
        <v>1516</v>
      </c>
      <c r="CE8" s="213">
        <v>1489</v>
      </c>
      <c r="CF8" s="213">
        <v>1434</v>
      </c>
      <c r="CG8" s="213">
        <v>1405</v>
      </c>
      <c r="CH8" s="213">
        <v>1292</v>
      </c>
      <c r="CI8" s="213">
        <v>1261</v>
      </c>
      <c r="CJ8" s="213">
        <v>1251</v>
      </c>
      <c r="CK8" s="213">
        <v>1175</v>
      </c>
      <c r="CL8" s="213">
        <v>1147</v>
      </c>
      <c r="CM8" s="213">
        <v>1089</v>
      </c>
      <c r="CN8" s="213">
        <v>1018</v>
      </c>
      <c r="CO8" s="213">
        <v>988</v>
      </c>
      <c r="CP8" s="213">
        <v>944</v>
      </c>
      <c r="CQ8" s="213">
        <v>839</v>
      </c>
      <c r="CR8" s="213">
        <v>773</v>
      </c>
      <c r="CS8" s="213">
        <v>723</v>
      </c>
      <c r="CT8" s="213">
        <v>655</v>
      </c>
      <c r="CU8" s="213">
        <v>661</v>
      </c>
      <c r="CV8" s="213">
        <v>557</v>
      </c>
      <c r="CW8" s="213">
        <v>485</v>
      </c>
      <c r="CX8" s="213">
        <v>483</v>
      </c>
      <c r="CY8" s="213">
        <v>410</v>
      </c>
      <c r="CZ8" s="213">
        <v>406</v>
      </c>
      <c r="DA8" s="213">
        <v>373</v>
      </c>
      <c r="DB8" s="213">
        <v>371</v>
      </c>
      <c r="DC8" s="213">
        <v>352</v>
      </c>
      <c r="DD8" s="213">
        <v>320</v>
      </c>
      <c r="DE8" s="213">
        <v>320</v>
      </c>
      <c r="DF8" s="213">
        <v>279</v>
      </c>
      <c r="DG8" s="213">
        <v>283</v>
      </c>
      <c r="DH8" s="213">
        <v>225</v>
      </c>
      <c r="DI8" s="213">
        <v>182</v>
      </c>
      <c r="DJ8" s="213">
        <v>166</v>
      </c>
      <c r="DK8" s="213">
        <v>141</v>
      </c>
      <c r="DL8" s="213">
        <v>87</v>
      </c>
      <c r="DM8" s="213">
        <v>68</v>
      </c>
      <c r="DN8" s="213">
        <v>48</v>
      </c>
      <c r="DO8" s="213">
        <v>33</v>
      </c>
      <c r="DP8" s="213">
        <v>21</v>
      </c>
      <c r="DQ8" s="213">
        <v>17</v>
      </c>
      <c r="DR8" s="213">
        <v>13</v>
      </c>
      <c r="DS8" s="213">
        <v>8</v>
      </c>
      <c r="DT8" s="213">
        <v>6</v>
      </c>
      <c r="DU8" s="213">
        <v>1</v>
      </c>
      <c r="DV8" s="213">
        <v>1</v>
      </c>
      <c r="DW8" s="213">
        <v>0</v>
      </c>
      <c r="DX8" s="213">
        <v>0</v>
      </c>
      <c r="DY8" s="213">
        <v>0</v>
      </c>
      <c r="DZ8" s="213">
        <v>0</v>
      </c>
      <c r="EA8" s="213">
        <v>0</v>
      </c>
    </row>
    <row r="9" spans="1:131">
      <c r="A9">
        <v>1000</v>
      </c>
      <c r="B9" t="s">
        <v>167</v>
      </c>
      <c r="C9" s="17">
        <f t="shared" ref="C9:C86" si="0">V9</f>
        <v>496</v>
      </c>
      <c r="D9" s="214">
        <f t="shared" ref="D9:D86" si="1">(C9/Q9)*100</f>
        <v>1.3066729892779052</v>
      </c>
      <c r="E9" s="17">
        <f t="shared" ref="E9:E86" si="2">SUM(W9:AA9)</f>
        <v>2254</v>
      </c>
      <c r="F9" s="214">
        <f t="shared" ref="F9:F86" si="3">(E9/Q9)*100</f>
        <v>5.9379857214362861</v>
      </c>
      <c r="G9" s="17">
        <f t="shared" ref="G9:G86" si="4">SUM(AB9:AK9)</f>
        <v>5167</v>
      </c>
      <c r="H9" s="214">
        <f t="shared" ref="H9:H86" si="5">(G9/Q9)*100</f>
        <v>13.612055112094628</v>
      </c>
      <c r="I9" s="17">
        <f t="shared" ref="I9:I86" si="6">SUM(AL9:AU9)</f>
        <v>4854</v>
      </c>
      <c r="J9" s="214">
        <f t="shared" ref="J9:J86" si="7">(I9/Q9)*100</f>
        <v>12.787481229747884</v>
      </c>
      <c r="K9" s="17">
        <f t="shared" ref="K9:K86" si="8">SUM(AV9:CJ9)</f>
        <v>20235</v>
      </c>
      <c r="L9" s="214">
        <f t="shared" ref="L9:L86" si="9">(K9/Q9)*100</f>
        <v>53.307516004109701</v>
      </c>
      <c r="M9" s="17">
        <f t="shared" ref="M9:M86" si="10">SUM(CK9:CW9)</f>
        <v>3583</v>
      </c>
      <c r="N9" s="214">
        <f t="shared" ref="N9:N86" si="11">(M9/Q9)*100</f>
        <v>9.4391316947232546</v>
      </c>
      <c r="O9" s="17">
        <f t="shared" ref="O9:O86" si="12">SUM(CX9:EA9)</f>
        <v>1370</v>
      </c>
      <c r="P9" s="214">
        <f t="shared" ref="P9:P86" si="13">(O9/Q9)*100</f>
        <v>3.6091572486103431</v>
      </c>
      <c r="Q9" s="17">
        <f t="shared" ref="Q9:Q86" si="14">C9+E9+G9+I9+K9+M9+O9</f>
        <v>37959</v>
      </c>
      <c r="S9">
        <v>1000</v>
      </c>
      <c r="T9" t="s">
        <v>167</v>
      </c>
      <c r="U9" s="213">
        <v>37959</v>
      </c>
      <c r="V9" s="213">
        <v>496</v>
      </c>
      <c r="W9" s="213">
        <v>454</v>
      </c>
      <c r="X9" s="213">
        <v>432</v>
      </c>
      <c r="Y9" s="213">
        <v>452</v>
      </c>
      <c r="Z9" s="213">
        <v>445</v>
      </c>
      <c r="AA9" s="213">
        <v>471</v>
      </c>
      <c r="AB9" s="213">
        <v>505</v>
      </c>
      <c r="AC9" s="213">
        <v>505</v>
      </c>
      <c r="AD9" s="213">
        <v>517</v>
      </c>
      <c r="AE9" s="213">
        <v>542</v>
      </c>
      <c r="AF9" s="213">
        <v>565</v>
      </c>
      <c r="AG9" s="213">
        <v>527</v>
      </c>
      <c r="AH9" s="213">
        <v>498</v>
      </c>
      <c r="AI9" s="213">
        <v>496</v>
      </c>
      <c r="AJ9" s="213">
        <v>474</v>
      </c>
      <c r="AK9" s="213">
        <v>538</v>
      </c>
      <c r="AL9" s="213">
        <v>467</v>
      </c>
      <c r="AM9" s="213">
        <v>434</v>
      </c>
      <c r="AN9" s="213">
        <v>451</v>
      </c>
      <c r="AO9" s="213">
        <v>452</v>
      </c>
      <c r="AP9" s="213">
        <v>473</v>
      </c>
      <c r="AQ9" s="213">
        <v>515</v>
      </c>
      <c r="AR9" s="213">
        <v>519</v>
      </c>
      <c r="AS9" s="213">
        <v>492</v>
      </c>
      <c r="AT9" s="213">
        <v>520</v>
      </c>
      <c r="AU9" s="213">
        <v>531</v>
      </c>
      <c r="AV9" s="213">
        <v>593</v>
      </c>
      <c r="AW9" s="213">
        <v>574</v>
      </c>
      <c r="AX9" s="213">
        <v>518</v>
      </c>
      <c r="AY9" s="213">
        <v>612</v>
      </c>
      <c r="AZ9" s="213">
        <v>493</v>
      </c>
      <c r="BA9" s="213">
        <v>555</v>
      </c>
      <c r="BB9" s="213">
        <v>542</v>
      </c>
      <c r="BC9" s="213">
        <v>534</v>
      </c>
      <c r="BD9" s="213">
        <v>486</v>
      </c>
      <c r="BE9" s="213">
        <v>525</v>
      </c>
      <c r="BF9" s="213">
        <v>549</v>
      </c>
      <c r="BG9" s="213">
        <v>521</v>
      </c>
      <c r="BH9" s="213">
        <v>505</v>
      </c>
      <c r="BI9" s="213">
        <v>559</v>
      </c>
      <c r="BJ9" s="213">
        <v>591</v>
      </c>
      <c r="BK9" s="213">
        <v>521</v>
      </c>
      <c r="BL9" s="213">
        <v>504</v>
      </c>
      <c r="BM9" s="213">
        <v>515</v>
      </c>
      <c r="BN9" s="213">
        <v>516</v>
      </c>
      <c r="BO9" s="213">
        <v>520</v>
      </c>
      <c r="BP9" s="213">
        <v>559</v>
      </c>
      <c r="BQ9" s="213">
        <v>536</v>
      </c>
      <c r="BR9" s="213">
        <v>505</v>
      </c>
      <c r="BS9" s="213">
        <v>450</v>
      </c>
      <c r="BT9" s="213">
        <v>491</v>
      </c>
      <c r="BU9" s="213">
        <v>411</v>
      </c>
      <c r="BV9" s="213">
        <v>443</v>
      </c>
      <c r="BW9" s="213">
        <v>508</v>
      </c>
      <c r="BX9" s="213">
        <v>463</v>
      </c>
      <c r="BY9" s="213">
        <v>480</v>
      </c>
      <c r="BZ9" s="213">
        <v>452</v>
      </c>
      <c r="CA9" s="213">
        <v>427</v>
      </c>
      <c r="CB9" s="213">
        <v>436</v>
      </c>
      <c r="CC9" s="213">
        <v>427</v>
      </c>
      <c r="CD9" s="213">
        <v>457</v>
      </c>
      <c r="CE9" s="213">
        <v>410</v>
      </c>
      <c r="CF9" s="213">
        <v>455</v>
      </c>
      <c r="CG9" s="213">
        <v>394</v>
      </c>
      <c r="CH9" s="213">
        <v>391</v>
      </c>
      <c r="CI9" s="213">
        <v>412</v>
      </c>
      <c r="CJ9" s="213">
        <v>395</v>
      </c>
      <c r="CK9" s="213">
        <v>356</v>
      </c>
      <c r="CL9" s="213">
        <v>341</v>
      </c>
      <c r="CM9" s="213">
        <v>324</v>
      </c>
      <c r="CN9" s="213">
        <v>357</v>
      </c>
      <c r="CO9" s="213">
        <v>355</v>
      </c>
      <c r="CP9" s="213">
        <v>291</v>
      </c>
      <c r="CQ9" s="213">
        <v>264</v>
      </c>
      <c r="CR9" s="213">
        <v>286</v>
      </c>
      <c r="CS9" s="213">
        <v>242</v>
      </c>
      <c r="CT9" s="213">
        <v>233</v>
      </c>
      <c r="CU9" s="213">
        <v>194</v>
      </c>
      <c r="CV9" s="213">
        <v>173</v>
      </c>
      <c r="CW9" s="213">
        <v>167</v>
      </c>
      <c r="CX9" s="213">
        <v>159</v>
      </c>
      <c r="CY9" s="213">
        <v>134</v>
      </c>
      <c r="CZ9" s="213">
        <v>139</v>
      </c>
      <c r="DA9" s="213">
        <v>143</v>
      </c>
      <c r="DB9" s="213">
        <v>122</v>
      </c>
      <c r="DC9" s="213">
        <v>110</v>
      </c>
      <c r="DD9" s="213">
        <v>97</v>
      </c>
      <c r="DE9" s="213">
        <v>91</v>
      </c>
      <c r="DF9" s="213">
        <v>79</v>
      </c>
      <c r="DG9" s="213">
        <v>72</v>
      </c>
      <c r="DH9" s="213">
        <v>58</v>
      </c>
      <c r="DI9" s="213">
        <v>48</v>
      </c>
      <c r="DJ9" s="213">
        <v>30</v>
      </c>
      <c r="DK9" s="213">
        <v>35</v>
      </c>
      <c r="DL9" s="213">
        <v>16</v>
      </c>
      <c r="DM9" s="213">
        <v>16</v>
      </c>
      <c r="DN9" s="213">
        <v>12</v>
      </c>
      <c r="DO9" s="213">
        <v>4</v>
      </c>
      <c r="DP9" s="213">
        <v>0</v>
      </c>
      <c r="DQ9" s="213">
        <v>3</v>
      </c>
      <c r="DR9" s="213">
        <v>0</v>
      </c>
      <c r="DS9" s="213">
        <v>0</v>
      </c>
      <c r="DT9" s="213">
        <v>1</v>
      </c>
      <c r="DU9" s="213">
        <v>0</v>
      </c>
      <c r="DV9" s="213">
        <v>0</v>
      </c>
      <c r="DW9" s="213">
        <v>0</v>
      </c>
      <c r="DX9" s="213">
        <v>0</v>
      </c>
      <c r="DY9" s="213">
        <v>1</v>
      </c>
      <c r="DZ9" s="213">
        <v>0</v>
      </c>
      <c r="EA9" s="213">
        <v>0</v>
      </c>
    </row>
    <row r="10" spans="1:131">
      <c r="A10">
        <v>1100</v>
      </c>
      <c r="B10" s="14" t="s">
        <v>294</v>
      </c>
      <c r="C10" s="16">
        <f t="shared" si="0"/>
        <v>56</v>
      </c>
      <c r="D10" s="212">
        <f t="shared" si="1"/>
        <v>1.1849344054168429</v>
      </c>
      <c r="E10" s="16">
        <f t="shared" si="2"/>
        <v>292</v>
      </c>
      <c r="F10" s="212">
        <f t="shared" si="3"/>
        <v>6.178586542530681</v>
      </c>
      <c r="G10" s="16">
        <f t="shared" si="4"/>
        <v>612</v>
      </c>
      <c r="H10" s="212">
        <f t="shared" si="5"/>
        <v>12.949640287769784</v>
      </c>
      <c r="I10" s="16">
        <f t="shared" si="6"/>
        <v>621</v>
      </c>
      <c r="J10" s="212">
        <f t="shared" si="7"/>
        <v>13.140076174354634</v>
      </c>
      <c r="K10" s="16">
        <f t="shared" si="8"/>
        <v>2426</v>
      </c>
      <c r="L10" s="212">
        <f t="shared" si="9"/>
        <v>51.333051206093948</v>
      </c>
      <c r="M10" s="16">
        <f t="shared" si="10"/>
        <v>534</v>
      </c>
      <c r="N10" s="212">
        <f t="shared" si="11"/>
        <v>11.299195937367752</v>
      </c>
      <c r="O10" s="16">
        <f t="shared" si="12"/>
        <v>185</v>
      </c>
      <c r="P10" s="212">
        <f t="shared" si="13"/>
        <v>3.9145154464663565</v>
      </c>
      <c r="Q10" s="16">
        <f t="shared" si="14"/>
        <v>4726</v>
      </c>
      <c r="S10">
        <v>1100</v>
      </c>
      <c r="T10" t="s">
        <v>294</v>
      </c>
      <c r="U10" s="213">
        <v>4726</v>
      </c>
      <c r="V10" s="213">
        <v>56</v>
      </c>
      <c r="W10" s="213">
        <v>60</v>
      </c>
      <c r="X10" s="213">
        <v>59</v>
      </c>
      <c r="Y10" s="213">
        <v>51</v>
      </c>
      <c r="Z10" s="213">
        <v>57</v>
      </c>
      <c r="AA10" s="213">
        <v>65</v>
      </c>
      <c r="AB10" s="213">
        <v>59</v>
      </c>
      <c r="AC10" s="213">
        <v>74</v>
      </c>
      <c r="AD10" s="213">
        <v>54</v>
      </c>
      <c r="AE10" s="213">
        <v>64</v>
      </c>
      <c r="AF10" s="213">
        <v>66</v>
      </c>
      <c r="AG10" s="213">
        <v>70</v>
      </c>
      <c r="AH10" s="213">
        <v>53</v>
      </c>
      <c r="AI10" s="213">
        <v>70</v>
      </c>
      <c r="AJ10" s="213">
        <v>47</v>
      </c>
      <c r="AK10" s="213">
        <v>55</v>
      </c>
      <c r="AL10" s="213">
        <v>62</v>
      </c>
      <c r="AM10" s="213">
        <v>53</v>
      </c>
      <c r="AN10" s="213">
        <v>57</v>
      </c>
      <c r="AO10" s="213">
        <v>56</v>
      </c>
      <c r="AP10" s="213">
        <v>66</v>
      </c>
      <c r="AQ10" s="213">
        <v>65</v>
      </c>
      <c r="AR10" s="213">
        <v>50</v>
      </c>
      <c r="AS10" s="213">
        <v>82</v>
      </c>
      <c r="AT10" s="213">
        <v>61</v>
      </c>
      <c r="AU10" s="213">
        <v>69</v>
      </c>
      <c r="AV10" s="213">
        <v>58</v>
      </c>
      <c r="AW10" s="213">
        <v>66</v>
      </c>
      <c r="AX10" s="213">
        <v>73</v>
      </c>
      <c r="AY10" s="213">
        <v>62</v>
      </c>
      <c r="AZ10" s="213">
        <v>51</v>
      </c>
      <c r="BA10" s="213">
        <v>70</v>
      </c>
      <c r="BB10" s="213">
        <v>48</v>
      </c>
      <c r="BC10" s="213">
        <v>66</v>
      </c>
      <c r="BD10" s="213">
        <v>75</v>
      </c>
      <c r="BE10" s="213">
        <v>58</v>
      </c>
      <c r="BF10" s="213">
        <v>47</v>
      </c>
      <c r="BG10" s="213">
        <v>70</v>
      </c>
      <c r="BH10" s="213">
        <v>59</v>
      </c>
      <c r="BI10" s="213">
        <v>57</v>
      </c>
      <c r="BJ10" s="213">
        <v>68</v>
      </c>
      <c r="BK10" s="213">
        <v>65</v>
      </c>
      <c r="BL10" s="213">
        <v>57</v>
      </c>
      <c r="BM10" s="213">
        <v>61</v>
      </c>
      <c r="BN10" s="213">
        <v>68</v>
      </c>
      <c r="BO10" s="213">
        <v>42</v>
      </c>
      <c r="BP10" s="213">
        <v>53</v>
      </c>
      <c r="BQ10" s="213">
        <v>68</v>
      </c>
      <c r="BR10" s="213">
        <v>54</v>
      </c>
      <c r="BS10" s="213">
        <v>48</v>
      </c>
      <c r="BT10" s="213">
        <v>60</v>
      </c>
      <c r="BU10" s="213">
        <v>54</v>
      </c>
      <c r="BV10" s="213">
        <v>49</v>
      </c>
      <c r="BW10" s="213">
        <v>53</v>
      </c>
      <c r="BX10" s="213">
        <v>48</v>
      </c>
      <c r="BY10" s="213">
        <v>56</v>
      </c>
      <c r="BZ10" s="213">
        <v>49</v>
      </c>
      <c r="CA10" s="213">
        <v>56</v>
      </c>
      <c r="CB10" s="213">
        <v>51</v>
      </c>
      <c r="CC10" s="213">
        <v>65</v>
      </c>
      <c r="CD10" s="213">
        <v>59</v>
      </c>
      <c r="CE10" s="213">
        <v>79</v>
      </c>
      <c r="CF10" s="213">
        <v>66</v>
      </c>
      <c r="CG10" s="213">
        <v>69</v>
      </c>
      <c r="CH10" s="213">
        <v>59</v>
      </c>
      <c r="CI10" s="213">
        <v>48</v>
      </c>
      <c r="CJ10" s="213">
        <v>61</v>
      </c>
      <c r="CK10" s="213">
        <v>51</v>
      </c>
      <c r="CL10" s="213">
        <v>47</v>
      </c>
      <c r="CM10" s="213">
        <v>55</v>
      </c>
      <c r="CN10" s="213">
        <v>52</v>
      </c>
      <c r="CO10" s="213">
        <v>43</v>
      </c>
      <c r="CP10" s="213">
        <v>39</v>
      </c>
      <c r="CQ10" s="213">
        <v>37</v>
      </c>
      <c r="CR10" s="213">
        <v>42</v>
      </c>
      <c r="CS10" s="213">
        <v>49</v>
      </c>
      <c r="CT10" s="213">
        <v>41</v>
      </c>
      <c r="CU10" s="213">
        <v>23</v>
      </c>
      <c r="CV10" s="213">
        <v>32</v>
      </c>
      <c r="CW10" s="213">
        <v>23</v>
      </c>
      <c r="CX10" s="213">
        <v>19</v>
      </c>
      <c r="CY10" s="213">
        <v>15</v>
      </c>
      <c r="CZ10" s="213">
        <v>19</v>
      </c>
      <c r="DA10" s="213">
        <v>16</v>
      </c>
      <c r="DB10" s="213">
        <v>17</v>
      </c>
      <c r="DC10" s="213">
        <v>18</v>
      </c>
      <c r="DD10" s="213">
        <v>16</v>
      </c>
      <c r="DE10" s="213">
        <v>12</v>
      </c>
      <c r="DF10" s="213">
        <v>13</v>
      </c>
      <c r="DG10" s="213">
        <v>10</v>
      </c>
      <c r="DH10" s="213">
        <v>7</v>
      </c>
      <c r="DI10" s="213">
        <v>9</v>
      </c>
      <c r="DJ10" s="213">
        <v>2</v>
      </c>
      <c r="DK10" s="213">
        <v>4</v>
      </c>
      <c r="DL10" s="213">
        <v>2</v>
      </c>
      <c r="DM10" s="213">
        <v>1</v>
      </c>
      <c r="DN10" s="213">
        <v>0</v>
      </c>
      <c r="DO10" s="213">
        <v>2</v>
      </c>
      <c r="DP10" s="213">
        <v>2</v>
      </c>
      <c r="DQ10" s="213">
        <v>1</v>
      </c>
      <c r="DR10" s="213">
        <v>0</v>
      </c>
      <c r="DS10" s="213">
        <v>0</v>
      </c>
      <c r="DT10" s="213">
        <v>0</v>
      </c>
      <c r="DU10" s="213">
        <v>0</v>
      </c>
      <c r="DV10" s="213">
        <v>0</v>
      </c>
      <c r="DW10" s="213">
        <v>0</v>
      </c>
      <c r="DX10" s="213">
        <v>0</v>
      </c>
      <c r="DY10" s="213">
        <v>0</v>
      </c>
      <c r="DZ10" s="213">
        <v>0</v>
      </c>
      <c r="EA10" s="213">
        <v>0</v>
      </c>
    </row>
    <row r="11" spans="1:131">
      <c r="A11">
        <v>1300</v>
      </c>
      <c r="B11" t="s">
        <v>169</v>
      </c>
      <c r="C11" s="17">
        <f t="shared" si="0"/>
        <v>196</v>
      </c>
      <c r="D11" s="214">
        <f t="shared" si="1"/>
        <v>1.1581186480737413</v>
      </c>
      <c r="E11" s="17">
        <f t="shared" si="2"/>
        <v>1066</v>
      </c>
      <c r="F11" s="214">
        <f t="shared" si="3"/>
        <v>6.2987473410541241</v>
      </c>
      <c r="G11" s="17">
        <f t="shared" si="4"/>
        <v>2486</v>
      </c>
      <c r="H11" s="214">
        <f t="shared" si="5"/>
        <v>14.689198770976128</v>
      </c>
      <c r="I11" s="17">
        <f t="shared" si="6"/>
        <v>2283</v>
      </c>
      <c r="J11" s="214">
        <f t="shared" si="7"/>
        <v>13.489718742614039</v>
      </c>
      <c r="K11" s="17">
        <f t="shared" si="8"/>
        <v>8563</v>
      </c>
      <c r="L11" s="214">
        <f t="shared" si="9"/>
        <v>50.596785629874731</v>
      </c>
      <c r="M11" s="17">
        <f t="shared" si="10"/>
        <v>1679</v>
      </c>
      <c r="N11" s="214">
        <f t="shared" si="11"/>
        <v>9.9208225005908766</v>
      </c>
      <c r="O11" s="17">
        <f t="shared" si="12"/>
        <v>651</v>
      </c>
      <c r="P11" s="214">
        <f t="shared" si="13"/>
        <v>3.8466083668163558</v>
      </c>
      <c r="Q11" s="17">
        <f t="shared" si="14"/>
        <v>16924</v>
      </c>
      <c r="S11">
        <v>1300</v>
      </c>
      <c r="T11" t="s">
        <v>169</v>
      </c>
      <c r="U11" s="213">
        <v>16924</v>
      </c>
      <c r="V11" s="213">
        <v>196</v>
      </c>
      <c r="W11" s="213">
        <v>239</v>
      </c>
      <c r="X11" s="213">
        <v>194</v>
      </c>
      <c r="Y11" s="213">
        <v>208</v>
      </c>
      <c r="Z11" s="213">
        <v>202</v>
      </c>
      <c r="AA11" s="213">
        <v>223</v>
      </c>
      <c r="AB11" s="213">
        <v>214</v>
      </c>
      <c r="AC11" s="213">
        <v>208</v>
      </c>
      <c r="AD11" s="213">
        <v>221</v>
      </c>
      <c r="AE11" s="213">
        <v>279</v>
      </c>
      <c r="AF11" s="213">
        <v>288</v>
      </c>
      <c r="AG11" s="213">
        <v>259</v>
      </c>
      <c r="AH11" s="213">
        <v>257</v>
      </c>
      <c r="AI11" s="213">
        <v>248</v>
      </c>
      <c r="AJ11" s="213">
        <v>260</v>
      </c>
      <c r="AK11" s="213">
        <v>252</v>
      </c>
      <c r="AL11" s="213">
        <v>239</v>
      </c>
      <c r="AM11" s="213">
        <v>234</v>
      </c>
      <c r="AN11" s="213">
        <v>237</v>
      </c>
      <c r="AO11" s="213">
        <v>248</v>
      </c>
      <c r="AP11" s="213">
        <v>222</v>
      </c>
      <c r="AQ11" s="213">
        <v>210</v>
      </c>
      <c r="AR11" s="213">
        <v>226</v>
      </c>
      <c r="AS11" s="213">
        <v>200</v>
      </c>
      <c r="AT11" s="213">
        <v>233</v>
      </c>
      <c r="AU11" s="213">
        <v>234</v>
      </c>
      <c r="AV11" s="213">
        <v>219</v>
      </c>
      <c r="AW11" s="213">
        <v>206</v>
      </c>
      <c r="AX11" s="213">
        <v>180</v>
      </c>
      <c r="AY11" s="213">
        <v>264</v>
      </c>
      <c r="AZ11" s="213">
        <v>210</v>
      </c>
      <c r="BA11" s="213">
        <v>224</v>
      </c>
      <c r="BB11" s="213">
        <v>199</v>
      </c>
      <c r="BC11" s="213">
        <v>194</v>
      </c>
      <c r="BD11" s="213">
        <v>174</v>
      </c>
      <c r="BE11" s="213">
        <v>188</v>
      </c>
      <c r="BF11" s="213">
        <v>203</v>
      </c>
      <c r="BG11" s="213">
        <v>241</v>
      </c>
      <c r="BH11" s="213">
        <v>216</v>
      </c>
      <c r="BI11" s="213">
        <v>218</v>
      </c>
      <c r="BJ11" s="213">
        <v>221</v>
      </c>
      <c r="BK11" s="213">
        <v>221</v>
      </c>
      <c r="BL11" s="213">
        <v>226</v>
      </c>
      <c r="BM11" s="213">
        <v>206</v>
      </c>
      <c r="BN11" s="213">
        <v>214</v>
      </c>
      <c r="BO11" s="213">
        <v>231</v>
      </c>
      <c r="BP11" s="213">
        <v>223</v>
      </c>
      <c r="BQ11" s="213">
        <v>254</v>
      </c>
      <c r="BR11" s="213">
        <v>263</v>
      </c>
      <c r="BS11" s="213">
        <v>207</v>
      </c>
      <c r="BT11" s="213">
        <v>214</v>
      </c>
      <c r="BU11" s="213">
        <v>213</v>
      </c>
      <c r="BV11" s="213">
        <v>216</v>
      </c>
      <c r="BW11" s="213">
        <v>204</v>
      </c>
      <c r="BX11" s="213">
        <v>206</v>
      </c>
      <c r="BY11" s="213">
        <v>189</v>
      </c>
      <c r="BZ11" s="213">
        <v>230</v>
      </c>
      <c r="CA11" s="213">
        <v>205</v>
      </c>
      <c r="CB11" s="213">
        <v>178</v>
      </c>
      <c r="CC11" s="213">
        <v>216</v>
      </c>
      <c r="CD11" s="213">
        <v>197</v>
      </c>
      <c r="CE11" s="213">
        <v>194</v>
      </c>
      <c r="CF11" s="213">
        <v>203</v>
      </c>
      <c r="CG11" s="213">
        <v>169</v>
      </c>
      <c r="CH11" s="213">
        <v>180</v>
      </c>
      <c r="CI11" s="213">
        <v>187</v>
      </c>
      <c r="CJ11" s="213">
        <v>160</v>
      </c>
      <c r="CK11" s="213">
        <v>162</v>
      </c>
      <c r="CL11" s="213">
        <v>162</v>
      </c>
      <c r="CM11" s="213">
        <v>139</v>
      </c>
      <c r="CN11" s="213">
        <v>151</v>
      </c>
      <c r="CO11" s="213">
        <v>144</v>
      </c>
      <c r="CP11" s="213">
        <v>151</v>
      </c>
      <c r="CQ11" s="213">
        <v>130</v>
      </c>
      <c r="CR11" s="213">
        <v>122</v>
      </c>
      <c r="CS11" s="213">
        <v>121</v>
      </c>
      <c r="CT11" s="213">
        <v>119</v>
      </c>
      <c r="CU11" s="213">
        <v>103</v>
      </c>
      <c r="CV11" s="213">
        <v>89</v>
      </c>
      <c r="CW11" s="213">
        <v>86</v>
      </c>
      <c r="CX11" s="213">
        <v>79</v>
      </c>
      <c r="CY11" s="213">
        <v>79</v>
      </c>
      <c r="CZ11" s="213">
        <v>67</v>
      </c>
      <c r="DA11" s="213">
        <v>77</v>
      </c>
      <c r="DB11" s="213">
        <v>59</v>
      </c>
      <c r="DC11" s="213">
        <v>53</v>
      </c>
      <c r="DD11" s="213">
        <v>42</v>
      </c>
      <c r="DE11" s="213">
        <v>34</v>
      </c>
      <c r="DF11" s="213">
        <v>40</v>
      </c>
      <c r="DG11" s="213">
        <v>26</v>
      </c>
      <c r="DH11" s="213">
        <v>28</v>
      </c>
      <c r="DI11" s="213">
        <v>22</v>
      </c>
      <c r="DJ11" s="213">
        <v>12</v>
      </c>
      <c r="DK11" s="213">
        <v>11</v>
      </c>
      <c r="DL11" s="213">
        <v>9</v>
      </c>
      <c r="DM11" s="213">
        <v>10</v>
      </c>
      <c r="DN11" s="213">
        <v>1</v>
      </c>
      <c r="DO11" s="213">
        <v>1</v>
      </c>
      <c r="DP11" s="213">
        <v>1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0</v>
      </c>
      <c r="EA11" s="213">
        <v>0</v>
      </c>
    </row>
    <row r="12" spans="1:131">
      <c r="A12">
        <v>1400</v>
      </c>
      <c r="B12" s="14" t="s">
        <v>170</v>
      </c>
      <c r="C12" s="16">
        <f t="shared" si="0"/>
        <v>373</v>
      </c>
      <c r="D12" s="212">
        <f t="shared" si="1"/>
        <v>1.2445363851723332</v>
      </c>
      <c r="E12" s="16">
        <f t="shared" si="2"/>
        <v>1842</v>
      </c>
      <c r="F12" s="212">
        <f t="shared" si="3"/>
        <v>6.1459410763738278</v>
      </c>
      <c r="G12" s="16">
        <f t="shared" si="4"/>
        <v>4340</v>
      </c>
      <c r="H12" s="212">
        <f t="shared" si="5"/>
        <v>14.480664642487739</v>
      </c>
      <c r="I12" s="16">
        <f t="shared" si="6"/>
        <v>4225</v>
      </c>
      <c r="J12" s="212">
        <f t="shared" si="7"/>
        <v>14.096960395048546</v>
      </c>
      <c r="K12" s="16">
        <f t="shared" si="8"/>
        <v>15969</v>
      </c>
      <c r="L12" s="212">
        <f t="shared" si="9"/>
        <v>53.281505455273425</v>
      </c>
      <c r="M12" s="16">
        <f t="shared" si="10"/>
        <v>2350</v>
      </c>
      <c r="N12" s="212">
        <f t="shared" si="11"/>
        <v>7.8409128824530381</v>
      </c>
      <c r="O12" s="16">
        <f t="shared" si="12"/>
        <v>872</v>
      </c>
      <c r="P12" s="212">
        <f t="shared" si="13"/>
        <v>2.9094791631910848</v>
      </c>
      <c r="Q12" s="16">
        <f t="shared" si="14"/>
        <v>29971</v>
      </c>
      <c r="S12">
        <v>1400</v>
      </c>
      <c r="T12" t="s">
        <v>170</v>
      </c>
      <c r="U12" s="213">
        <v>29971</v>
      </c>
      <c r="V12" s="213">
        <v>373</v>
      </c>
      <c r="W12" s="213">
        <v>385</v>
      </c>
      <c r="X12" s="213">
        <v>340</v>
      </c>
      <c r="Y12" s="213">
        <v>356</v>
      </c>
      <c r="Z12" s="213">
        <v>376</v>
      </c>
      <c r="AA12" s="213">
        <v>385</v>
      </c>
      <c r="AB12" s="213">
        <v>385</v>
      </c>
      <c r="AC12" s="213">
        <v>433</v>
      </c>
      <c r="AD12" s="213">
        <v>429</v>
      </c>
      <c r="AE12" s="213">
        <v>466</v>
      </c>
      <c r="AF12" s="213">
        <v>480</v>
      </c>
      <c r="AG12" s="213">
        <v>474</v>
      </c>
      <c r="AH12" s="213">
        <v>417</v>
      </c>
      <c r="AI12" s="213">
        <v>430</v>
      </c>
      <c r="AJ12" s="213">
        <v>392</v>
      </c>
      <c r="AK12" s="213">
        <v>434</v>
      </c>
      <c r="AL12" s="213">
        <v>385</v>
      </c>
      <c r="AM12" s="213">
        <v>397</v>
      </c>
      <c r="AN12" s="213">
        <v>402</v>
      </c>
      <c r="AO12" s="213">
        <v>437</v>
      </c>
      <c r="AP12" s="213">
        <v>396</v>
      </c>
      <c r="AQ12" s="213">
        <v>451</v>
      </c>
      <c r="AR12" s="213">
        <v>445</v>
      </c>
      <c r="AS12" s="213">
        <v>402</v>
      </c>
      <c r="AT12" s="213">
        <v>449</v>
      </c>
      <c r="AU12" s="213">
        <v>461</v>
      </c>
      <c r="AV12" s="213">
        <v>448</v>
      </c>
      <c r="AW12" s="213">
        <v>448</v>
      </c>
      <c r="AX12" s="213">
        <v>444</v>
      </c>
      <c r="AY12" s="213">
        <v>479</v>
      </c>
      <c r="AZ12" s="213">
        <v>468</v>
      </c>
      <c r="BA12" s="213">
        <v>452</v>
      </c>
      <c r="BB12" s="213">
        <v>417</v>
      </c>
      <c r="BC12" s="213">
        <v>367</v>
      </c>
      <c r="BD12" s="213">
        <v>420</v>
      </c>
      <c r="BE12" s="213">
        <v>413</v>
      </c>
      <c r="BF12" s="213">
        <v>416</v>
      </c>
      <c r="BG12" s="213">
        <v>433</v>
      </c>
      <c r="BH12" s="213">
        <v>427</v>
      </c>
      <c r="BI12" s="213">
        <v>449</v>
      </c>
      <c r="BJ12" s="213">
        <v>476</v>
      </c>
      <c r="BK12" s="213">
        <v>409</v>
      </c>
      <c r="BL12" s="213">
        <v>398</v>
      </c>
      <c r="BM12" s="213">
        <v>425</v>
      </c>
      <c r="BN12" s="213">
        <v>420</v>
      </c>
      <c r="BO12" s="213">
        <v>395</v>
      </c>
      <c r="BP12" s="213">
        <v>466</v>
      </c>
      <c r="BQ12" s="213">
        <v>475</v>
      </c>
      <c r="BR12" s="213">
        <v>391</v>
      </c>
      <c r="BS12" s="213">
        <v>363</v>
      </c>
      <c r="BT12" s="213">
        <v>339</v>
      </c>
      <c r="BU12" s="213">
        <v>340</v>
      </c>
      <c r="BV12" s="213">
        <v>371</v>
      </c>
      <c r="BW12" s="213">
        <v>395</v>
      </c>
      <c r="BX12" s="213">
        <v>341</v>
      </c>
      <c r="BY12" s="213">
        <v>379</v>
      </c>
      <c r="BZ12" s="213">
        <v>371</v>
      </c>
      <c r="CA12" s="213">
        <v>387</v>
      </c>
      <c r="CB12" s="213">
        <v>343</v>
      </c>
      <c r="CC12" s="213">
        <v>350</v>
      </c>
      <c r="CD12" s="213">
        <v>328</v>
      </c>
      <c r="CE12" s="213">
        <v>322</v>
      </c>
      <c r="CF12" s="213">
        <v>318</v>
      </c>
      <c r="CG12" s="213">
        <v>307</v>
      </c>
      <c r="CH12" s="213">
        <v>275</v>
      </c>
      <c r="CI12" s="213">
        <v>246</v>
      </c>
      <c r="CJ12" s="213">
        <v>258</v>
      </c>
      <c r="CK12" s="213">
        <v>217</v>
      </c>
      <c r="CL12" s="213">
        <v>232</v>
      </c>
      <c r="CM12" s="213">
        <v>242</v>
      </c>
      <c r="CN12" s="213">
        <v>205</v>
      </c>
      <c r="CO12" s="213">
        <v>225</v>
      </c>
      <c r="CP12" s="213">
        <v>188</v>
      </c>
      <c r="CQ12" s="213">
        <v>200</v>
      </c>
      <c r="CR12" s="213">
        <v>177</v>
      </c>
      <c r="CS12" s="213">
        <v>154</v>
      </c>
      <c r="CT12" s="213">
        <v>132</v>
      </c>
      <c r="CU12" s="213">
        <v>140</v>
      </c>
      <c r="CV12" s="213">
        <v>127</v>
      </c>
      <c r="CW12" s="213">
        <v>111</v>
      </c>
      <c r="CX12" s="213">
        <v>90</v>
      </c>
      <c r="CY12" s="213">
        <v>112</v>
      </c>
      <c r="CZ12" s="213">
        <v>90</v>
      </c>
      <c r="DA12" s="213">
        <v>96</v>
      </c>
      <c r="DB12" s="213">
        <v>63</v>
      </c>
      <c r="DC12" s="213">
        <v>61</v>
      </c>
      <c r="DD12" s="213">
        <v>55</v>
      </c>
      <c r="DE12" s="213">
        <v>52</v>
      </c>
      <c r="DF12" s="213">
        <v>52</v>
      </c>
      <c r="DG12" s="213">
        <v>48</v>
      </c>
      <c r="DH12" s="213">
        <v>32</v>
      </c>
      <c r="DI12" s="213">
        <v>30</v>
      </c>
      <c r="DJ12" s="213">
        <v>23</v>
      </c>
      <c r="DK12" s="213">
        <v>19</v>
      </c>
      <c r="DL12" s="213">
        <v>18</v>
      </c>
      <c r="DM12" s="213">
        <v>15</v>
      </c>
      <c r="DN12" s="213">
        <v>8</v>
      </c>
      <c r="DO12" s="213">
        <v>3</v>
      </c>
      <c r="DP12" s="213">
        <v>3</v>
      </c>
      <c r="DQ12" s="213">
        <v>0</v>
      </c>
      <c r="DR12" s="213">
        <v>2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</row>
    <row r="13" spans="1:131">
      <c r="A13">
        <v>1604</v>
      </c>
      <c r="B13" t="s">
        <v>171</v>
      </c>
      <c r="C13" s="17">
        <f t="shared" si="0"/>
        <v>173</v>
      </c>
      <c r="D13" s="214">
        <f t="shared" si="1"/>
        <v>1.4329495568624202</v>
      </c>
      <c r="E13" s="17">
        <f t="shared" si="2"/>
        <v>804</v>
      </c>
      <c r="F13" s="214">
        <f t="shared" si="3"/>
        <v>6.6594881139733291</v>
      </c>
      <c r="G13" s="17">
        <f t="shared" si="4"/>
        <v>1799</v>
      </c>
      <c r="H13" s="214">
        <f t="shared" si="5"/>
        <v>14.901018802286092</v>
      </c>
      <c r="I13" s="17">
        <f t="shared" si="6"/>
        <v>1688</v>
      </c>
      <c r="J13" s="214">
        <f t="shared" si="7"/>
        <v>13.981611861177834</v>
      </c>
      <c r="K13" s="17">
        <f t="shared" si="8"/>
        <v>6408</v>
      </c>
      <c r="L13" s="214">
        <f t="shared" si="9"/>
        <v>53.077114221817276</v>
      </c>
      <c r="M13" s="17">
        <f t="shared" si="10"/>
        <v>980</v>
      </c>
      <c r="N13" s="214">
        <f t="shared" si="11"/>
        <v>8.1172865070819178</v>
      </c>
      <c r="O13" s="17">
        <f t="shared" si="12"/>
        <v>221</v>
      </c>
      <c r="P13" s="214">
        <f t="shared" si="13"/>
        <v>1.8305309368011267</v>
      </c>
      <c r="Q13" s="17">
        <f t="shared" si="14"/>
        <v>12073</v>
      </c>
      <c r="S13">
        <v>1604</v>
      </c>
      <c r="T13" t="s">
        <v>171</v>
      </c>
      <c r="U13" s="213">
        <v>12073</v>
      </c>
      <c r="V13" s="213">
        <v>173</v>
      </c>
      <c r="W13" s="213">
        <v>169</v>
      </c>
      <c r="X13" s="213">
        <v>160</v>
      </c>
      <c r="Y13" s="213">
        <v>150</v>
      </c>
      <c r="Z13" s="213">
        <v>145</v>
      </c>
      <c r="AA13" s="213">
        <v>180</v>
      </c>
      <c r="AB13" s="213">
        <v>147</v>
      </c>
      <c r="AC13" s="213">
        <v>175</v>
      </c>
      <c r="AD13" s="213">
        <v>197</v>
      </c>
      <c r="AE13" s="213">
        <v>189</v>
      </c>
      <c r="AF13" s="213">
        <v>197</v>
      </c>
      <c r="AG13" s="213">
        <v>181</v>
      </c>
      <c r="AH13" s="213">
        <v>206</v>
      </c>
      <c r="AI13" s="213">
        <v>179</v>
      </c>
      <c r="AJ13" s="213">
        <v>172</v>
      </c>
      <c r="AK13" s="213">
        <v>156</v>
      </c>
      <c r="AL13" s="213">
        <v>177</v>
      </c>
      <c r="AM13" s="213">
        <v>193</v>
      </c>
      <c r="AN13" s="213">
        <v>171</v>
      </c>
      <c r="AO13" s="213">
        <v>184</v>
      </c>
      <c r="AP13" s="213">
        <v>167</v>
      </c>
      <c r="AQ13" s="213">
        <v>165</v>
      </c>
      <c r="AR13" s="213">
        <v>148</v>
      </c>
      <c r="AS13" s="213">
        <v>166</v>
      </c>
      <c r="AT13" s="213">
        <v>157</v>
      </c>
      <c r="AU13" s="213">
        <v>160</v>
      </c>
      <c r="AV13" s="213">
        <v>178</v>
      </c>
      <c r="AW13" s="213">
        <v>190</v>
      </c>
      <c r="AX13" s="213">
        <v>179</v>
      </c>
      <c r="AY13" s="213">
        <v>166</v>
      </c>
      <c r="AZ13" s="213">
        <v>183</v>
      </c>
      <c r="BA13" s="213">
        <v>206</v>
      </c>
      <c r="BB13" s="213">
        <v>154</v>
      </c>
      <c r="BC13" s="213">
        <v>145</v>
      </c>
      <c r="BD13" s="213">
        <v>154</v>
      </c>
      <c r="BE13" s="213">
        <v>165</v>
      </c>
      <c r="BF13" s="213">
        <v>186</v>
      </c>
      <c r="BG13" s="213">
        <v>169</v>
      </c>
      <c r="BH13" s="213">
        <v>159</v>
      </c>
      <c r="BI13" s="213">
        <v>197</v>
      </c>
      <c r="BJ13" s="213">
        <v>166</v>
      </c>
      <c r="BK13" s="213">
        <v>187</v>
      </c>
      <c r="BL13" s="213">
        <v>169</v>
      </c>
      <c r="BM13" s="213">
        <v>186</v>
      </c>
      <c r="BN13" s="213">
        <v>196</v>
      </c>
      <c r="BO13" s="213">
        <v>163</v>
      </c>
      <c r="BP13" s="213">
        <v>166</v>
      </c>
      <c r="BQ13" s="213">
        <v>207</v>
      </c>
      <c r="BR13" s="213">
        <v>176</v>
      </c>
      <c r="BS13" s="213">
        <v>126</v>
      </c>
      <c r="BT13" s="213">
        <v>147</v>
      </c>
      <c r="BU13" s="213">
        <v>165</v>
      </c>
      <c r="BV13" s="213">
        <v>160</v>
      </c>
      <c r="BW13" s="213">
        <v>143</v>
      </c>
      <c r="BX13" s="213">
        <v>159</v>
      </c>
      <c r="BY13" s="213">
        <v>158</v>
      </c>
      <c r="BZ13" s="213">
        <v>125</v>
      </c>
      <c r="CA13" s="213">
        <v>134</v>
      </c>
      <c r="CB13" s="213">
        <v>124</v>
      </c>
      <c r="CC13" s="213">
        <v>139</v>
      </c>
      <c r="CD13" s="213">
        <v>136</v>
      </c>
      <c r="CE13" s="213">
        <v>128</v>
      </c>
      <c r="CF13" s="213">
        <v>114</v>
      </c>
      <c r="CG13" s="213">
        <v>110</v>
      </c>
      <c r="CH13" s="213">
        <v>127</v>
      </c>
      <c r="CI13" s="213">
        <v>88</v>
      </c>
      <c r="CJ13" s="213">
        <v>78</v>
      </c>
      <c r="CK13" s="213">
        <v>98</v>
      </c>
      <c r="CL13" s="213">
        <v>96</v>
      </c>
      <c r="CM13" s="213">
        <v>110</v>
      </c>
      <c r="CN13" s="213">
        <v>93</v>
      </c>
      <c r="CO13" s="213">
        <v>76</v>
      </c>
      <c r="CP13" s="213">
        <v>101</v>
      </c>
      <c r="CQ13" s="213">
        <v>76</v>
      </c>
      <c r="CR13" s="213">
        <v>76</v>
      </c>
      <c r="CS13" s="213">
        <v>55</v>
      </c>
      <c r="CT13" s="213">
        <v>57</v>
      </c>
      <c r="CU13" s="213">
        <v>53</v>
      </c>
      <c r="CV13" s="213">
        <v>54</v>
      </c>
      <c r="CW13" s="213">
        <v>35</v>
      </c>
      <c r="CX13" s="213">
        <v>35</v>
      </c>
      <c r="CY13" s="213">
        <v>24</v>
      </c>
      <c r="CZ13" s="213">
        <v>30</v>
      </c>
      <c r="DA13" s="213">
        <v>28</v>
      </c>
      <c r="DB13" s="213">
        <v>15</v>
      </c>
      <c r="DC13" s="213">
        <v>16</v>
      </c>
      <c r="DD13" s="213">
        <v>13</v>
      </c>
      <c r="DE13" s="213">
        <v>13</v>
      </c>
      <c r="DF13" s="213">
        <v>10</v>
      </c>
      <c r="DG13" s="213">
        <v>10</v>
      </c>
      <c r="DH13" s="213">
        <v>7</v>
      </c>
      <c r="DI13" s="213">
        <v>5</v>
      </c>
      <c r="DJ13" s="213">
        <v>3</v>
      </c>
      <c r="DK13" s="213">
        <v>3</v>
      </c>
      <c r="DL13" s="213">
        <v>3</v>
      </c>
      <c r="DM13" s="213">
        <v>1</v>
      </c>
      <c r="DN13" s="213">
        <v>1</v>
      </c>
      <c r="DO13" s="213">
        <v>1</v>
      </c>
      <c r="DP13" s="213">
        <v>1</v>
      </c>
      <c r="DQ13" s="213">
        <v>1</v>
      </c>
      <c r="DR13" s="213">
        <v>1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</row>
    <row r="14" spans="1:131">
      <c r="A14">
        <v>1606</v>
      </c>
      <c r="B14" s="14" t="s">
        <v>172</v>
      </c>
      <c r="C14" s="16">
        <f t="shared" si="0"/>
        <v>2</v>
      </c>
      <c r="D14" s="212">
        <f t="shared" si="1"/>
        <v>0.81632653061224492</v>
      </c>
      <c r="E14" s="16">
        <f t="shared" si="2"/>
        <v>8</v>
      </c>
      <c r="F14" s="212">
        <f t="shared" si="3"/>
        <v>3.2653061224489797</v>
      </c>
      <c r="G14" s="16">
        <f t="shared" si="4"/>
        <v>26</v>
      </c>
      <c r="H14" s="212">
        <f t="shared" si="5"/>
        <v>10.612244897959183</v>
      </c>
      <c r="I14" s="16">
        <f t="shared" si="6"/>
        <v>25</v>
      </c>
      <c r="J14" s="212">
        <f t="shared" si="7"/>
        <v>10.204081632653061</v>
      </c>
      <c r="K14" s="16">
        <f t="shared" si="8"/>
        <v>150</v>
      </c>
      <c r="L14" s="212">
        <f t="shared" si="9"/>
        <v>61.224489795918366</v>
      </c>
      <c r="M14" s="16">
        <f t="shared" si="10"/>
        <v>31</v>
      </c>
      <c r="N14" s="212">
        <f t="shared" si="11"/>
        <v>12.653061224489795</v>
      </c>
      <c r="O14" s="16">
        <f t="shared" si="12"/>
        <v>3</v>
      </c>
      <c r="P14" s="212">
        <f t="shared" si="13"/>
        <v>1.2244897959183674</v>
      </c>
      <c r="Q14" s="16">
        <f t="shared" si="14"/>
        <v>245</v>
      </c>
      <c r="S14">
        <v>1606</v>
      </c>
      <c r="T14" t="s">
        <v>172</v>
      </c>
      <c r="U14" s="213">
        <v>245</v>
      </c>
      <c r="V14" s="213">
        <v>2</v>
      </c>
      <c r="W14" s="213">
        <v>2</v>
      </c>
      <c r="X14" s="213">
        <v>2</v>
      </c>
      <c r="Y14" s="213">
        <v>1</v>
      </c>
      <c r="Z14" s="213">
        <v>1</v>
      </c>
      <c r="AA14" s="213">
        <v>2</v>
      </c>
      <c r="AB14" s="213">
        <v>1</v>
      </c>
      <c r="AC14" s="213">
        <v>4</v>
      </c>
      <c r="AD14" s="213">
        <v>0</v>
      </c>
      <c r="AE14" s="213">
        <v>3</v>
      </c>
      <c r="AF14" s="213">
        <v>4</v>
      </c>
      <c r="AG14" s="213">
        <v>2</v>
      </c>
      <c r="AH14" s="213">
        <v>1</v>
      </c>
      <c r="AI14" s="213">
        <v>5</v>
      </c>
      <c r="AJ14" s="213">
        <v>5</v>
      </c>
      <c r="AK14" s="213">
        <v>1</v>
      </c>
      <c r="AL14" s="213">
        <v>3</v>
      </c>
      <c r="AM14" s="213">
        <v>2</v>
      </c>
      <c r="AN14" s="213">
        <v>4</v>
      </c>
      <c r="AO14" s="213">
        <v>2</v>
      </c>
      <c r="AP14" s="213">
        <v>1</v>
      </c>
      <c r="AQ14" s="213">
        <v>1</v>
      </c>
      <c r="AR14" s="213">
        <v>2</v>
      </c>
      <c r="AS14" s="213">
        <v>5</v>
      </c>
      <c r="AT14" s="213">
        <v>2</v>
      </c>
      <c r="AU14" s="213">
        <v>3</v>
      </c>
      <c r="AV14" s="213">
        <v>3</v>
      </c>
      <c r="AW14" s="213">
        <v>3</v>
      </c>
      <c r="AX14" s="213">
        <v>5</v>
      </c>
      <c r="AY14" s="213">
        <v>6</v>
      </c>
      <c r="AZ14" s="213">
        <v>5</v>
      </c>
      <c r="BA14" s="213">
        <v>2</v>
      </c>
      <c r="BB14" s="213">
        <v>2</v>
      </c>
      <c r="BC14" s="213">
        <v>1</v>
      </c>
      <c r="BD14" s="213">
        <v>3</v>
      </c>
      <c r="BE14" s="213">
        <v>4</v>
      </c>
      <c r="BF14" s="213">
        <v>2</v>
      </c>
      <c r="BG14" s="213">
        <v>1</v>
      </c>
      <c r="BH14" s="213">
        <v>1</v>
      </c>
      <c r="BI14" s="213">
        <v>4</v>
      </c>
      <c r="BJ14" s="213">
        <v>4</v>
      </c>
      <c r="BK14" s="213">
        <v>4</v>
      </c>
      <c r="BL14" s="213">
        <v>1</v>
      </c>
      <c r="BM14" s="213">
        <v>1</v>
      </c>
      <c r="BN14" s="213">
        <v>0</v>
      </c>
      <c r="BO14" s="213">
        <v>3</v>
      </c>
      <c r="BP14" s="213">
        <v>4</v>
      </c>
      <c r="BQ14" s="213">
        <v>3</v>
      </c>
      <c r="BR14" s="213">
        <v>4</v>
      </c>
      <c r="BS14" s="213">
        <v>1</v>
      </c>
      <c r="BT14" s="213">
        <v>1</v>
      </c>
      <c r="BU14" s="213">
        <v>3</v>
      </c>
      <c r="BV14" s="213">
        <v>4</v>
      </c>
      <c r="BW14" s="213">
        <v>8</v>
      </c>
      <c r="BX14" s="213">
        <v>5</v>
      </c>
      <c r="BY14" s="213">
        <v>7</v>
      </c>
      <c r="BZ14" s="213">
        <v>11</v>
      </c>
      <c r="CA14" s="213">
        <v>5</v>
      </c>
      <c r="CB14" s="213">
        <v>5</v>
      </c>
      <c r="CC14" s="213">
        <v>7</v>
      </c>
      <c r="CD14" s="213">
        <v>5</v>
      </c>
      <c r="CE14" s="213">
        <v>6</v>
      </c>
      <c r="CF14" s="213">
        <v>4</v>
      </c>
      <c r="CG14" s="213">
        <v>4</v>
      </c>
      <c r="CH14" s="213">
        <v>3</v>
      </c>
      <c r="CI14" s="213">
        <v>3</v>
      </c>
      <c r="CJ14" s="213">
        <v>2</v>
      </c>
      <c r="CK14" s="213">
        <v>2</v>
      </c>
      <c r="CL14" s="213">
        <v>3</v>
      </c>
      <c r="CM14" s="213">
        <v>2</v>
      </c>
      <c r="CN14" s="213">
        <v>2</v>
      </c>
      <c r="CO14" s="213">
        <v>5</v>
      </c>
      <c r="CP14" s="213">
        <v>0</v>
      </c>
      <c r="CQ14" s="213">
        <v>2</v>
      </c>
      <c r="CR14" s="213">
        <v>3</v>
      </c>
      <c r="CS14" s="213">
        <v>4</v>
      </c>
      <c r="CT14" s="213">
        <v>2</v>
      </c>
      <c r="CU14" s="213">
        <v>3</v>
      </c>
      <c r="CV14" s="213">
        <v>1</v>
      </c>
      <c r="CW14" s="213">
        <v>2</v>
      </c>
      <c r="CX14" s="213">
        <v>0</v>
      </c>
      <c r="CY14" s="213">
        <v>1</v>
      </c>
      <c r="CZ14" s="213">
        <v>0</v>
      </c>
      <c r="DA14" s="213">
        <v>1</v>
      </c>
      <c r="DB14" s="213">
        <v>1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</row>
    <row r="15" spans="1:131">
      <c r="B15" s="215" t="s">
        <v>16</v>
      </c>
      <c r="C15" s="24">
        <f>SUM(C8:C14)</f>
        <v>2966</v>
      </c>
      <c r="D15" s="216">
        <f t="shared" si="1"/>
        <v>1.2727756464721887</v>
      </c>
      <c r="E15" s="24">
        <f t="shared" ref="E15:Q15" si="15">SUM(E8:E14)</f>
        <v>13499</v>
      </c>
      <c r="F15" s="216">
        <f t="shared" si="3"/>
        <v>5.7927169425920679</v>
      </c>
      <c r="G15" s="24">
        <f t="shared" si="15"/>
        <v>29817</v>
      </c>
      <c r="H15" s="216">
        <f t="shared" si="5"/>
        <v>12.795128607842631</v>
      </c>
      <c r="I15" s="24">
        <f t="shared" si="15"/>
        <v>31242</v>
      </c>
      <c r="J15" s="216">
        <f t="shared" si="7"/>
        <v>13.406627359097815</v>
      </c>
      <c r="K15" s="24">
        <f t="shared" si="15"/>
        <v>127383</v>
      </c>
      <c r="L15" s="216">
        <f t="shared" si="9"/>
        <v>54.662838899044772</v>
      </c>
      <c r="M15" s="24">
        <f t="shared" si="15"/>
        <v>20211</v>
      </c>
      <c r="N15" s="216">
        <f t="shared" si="11"/>
        <v>8.6729833414866491</v>
      </c>
      <c r="O15" s="24">
        <f t="shared" si="15"/>
        <v>7916</v>
      </c>
      <c r="P15" s="216">
        <f t="shared" si="13"/>
        <v>3.3969292034638721</v>
      </c>
      <c r="Q15" s="24">
        <f t="shared" si="15"/>
        <v>233034</v>
      </c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</row>
    <row r="16" spans="1:131">
      <c r="C16" s="17"/>
      <c r="D16" s="214"/>
      <c r="E16" s="17"/>
      <c r="F16" s="214"/>
      <c r="G16" s="17"/>
      <c r="H16" s="214"/>
      <c r="I16" s="17"/>
      <c r="J16" s="214"/>
      <c r="K16" s="17"/>
      <c r="L16" s="214"/>
      <c r="M16" s="17"/>
      <c r="N16" s="214"/>
      <c r="O16" s="17"/>
      <c r="P16" s="214"/>
      <c r="Q16" s="17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</row>
    <row r="17" spans="1:131">
      <c r="A17">
        <v>2000</v>
      </c>
      <c r="B17" s="14" t="s">
        <v>173</v>
      </c>
      <c r="C17" s="16">
        <f t="shared" si="0"/>
        <v>229</v>
      </c>
      <c r="D17" s="212">
        <f t="shared" si="1"/>
        <v>1.1791359868183926</v>
      </c>
      <c r="E17" s="16">
        <f t="shared" si="2"/>
        <v>1222</v>
      </c>
      <c r="F17" s="212">
        <f t="shared" si="3"/>
        <v>6.2921579733278419</v>
      </c>
      <c r="G17" s="16">
        <f t="shared" si="4"/>
        <v>2480</v>
      </c>
      <c r="H17" s="212">
        <f t="shared" si="5"/>
        <v>12.769682302662066</v>
      </c>
      <c r="I17" s="16">
        <f t="shared" si="6"/>
        <v>2759</v>
      </c>
      <c r="J17" s="212">
        <f t="shared" si="7"/>
        <v>14.206271561711551</v>
      </c>
      <c r="K17" s="16">
        <f t="shared" si="8"/>
        <v>11067</v>
      </c>
      <c r="L17" s="212">
        <f t="shared" si="9"/>
        <v>56.984707275629475</v>
      </c>
      <c r="M17" s="16">
        <f t="shared" si="10"/>
        <v>1215</v>
      </c>
      <c r="N17" s="212">
        <f t="shared" si="11"/>
        <v>6.2561145152154882</v>
      </c>
      <c r="O17" s="16">
        <f t="shared" si="12"/>
        <v>449</v>
      </c>
      <c r="P17" s="212">
        <f t="shared" si="13"/>
        <v>2.3119303846351889</v>
      </c>
      <c r="Q17" s="16">
        <f t="shared" si="14"/>
        <v>19421</v>
      </c>
      <c r="S17">
        <v>2000</v>
      </c>
      <c r="T17" t="s">
        <v>173</v>
      </c>
      <c r="U17" s="213">
        <v>19421</v>
      </c>
      <c r="V17" s="213">
        <v>229</v>
      </c>
      <c r="W17" s="213">
        <v>241</v>
      </c>
      <c r="X17" s="213">
        <v>262</v>
      </c>
      <c r="Y17" s="213">
        <v>216</v>
      </c>
      <c r="Z17" s="213">
        <v>250</v>
      </c>
      <c r="AA17" s="213">
        <v>253</v>
      </c>
      <c r="AB17" s="213">
        <v>219</v>
      </c>
      <c r="AC17" s="213">
        <v>226</v>
      </c>
      <c r="AD17" s="213">
        <v>296</v>
      </c>
      <c r="AE17" s="213">
        <v>263</v>
      </c>
      <c r="AF17" s="213">
        <v>279</v>
      </c>
      <c r="AG17" s="213">
        <v>249</v>
      </c>
      <c r="AH17" s="213">
        <v>241</v>
      </c>
      <c r="AI17" s="213">
        <v>243</v>
      </c>
      <c r="AJ17" s="213">
        <v>230</v>
      </c>
      <c r="AK17" s="213">
        <v>234</v>
      </c>
      <c r="AL17" s="213">
        <v>224</v>
      </c>
      <c r="AM17" s="213">
        <v>216</v>
      </c>
      <c r="AN17" s="213">
        <v>222</v>
      </c>
      <c r="AO17" s="213">
        <v>245</v>
      </c>
      <c r="AP17" s="213">
        <v>217</v>
      </c>
      <c r="AQ17" s="213">
        <v>261</v>
      </c>
      <c r="AR17" s="213">
        <v>330</v>
      </c>
      <c r="AS17" s="213">
        <v>325</v>
      </c>
      <c r="AT17" s="213">
        <v>337</v>
      </c>
      <c r="AU17" s="213">
        <v>382</v>
      </c>
      <c r="AV17" s="213">
        <v>414</v>
      </c>
      <c r="AW17" s="213">
        <v>430</v>
      </c>
      <c r="AX17" s="213">
        <v>403</v>
      </c>
      <c r="AY17" s="213">
        <v>368</v>
      </c>
      <c r="AZ17" s="213">
        <v>369</v>
      </c>
      <c r="BA17" s="213">
        <v>372</v>
      </c>
      <c r="BB17" s="213">
        <v>367</v>
      </c>
      <c r="BC17" s="213">
        <v>369</v>
      </c>
      <c r="BD17" s="213">
        <v>317</v>
      </c>
      <c r="BE17" s="213">
        <v>334</v>
      </c>
      <c r="BF17" s="213">
        <v>335</v>
      </c>
      <c r="BG17" s="213">
        <v>331</v>
      </c>
      <c r="BH17" s="213">
        <v>335</v>
      </c>
      <c r="BI17" s="213">
        <v>300</v>
      </c>
      <c r="BJ17" s="213">
        <v>330</v>
      </c>
      <c r="BK17" s="213">
        <v>296</v>
      </c>
      <c r="BL17" s="213">
        <v>269</v>
      </c>
      <c r="BM17" s="213">
        <v>282</v>
      </c>
      <c r="BN17" s="213">
        <v>247</v>
      </c>
      <c r="BO17" s="213">
        <v>234</v>
      </c>
      <c r="BP17" s="213">
        <v>238</v>
      </c>
      <c r="BQ17" s="213">
        <v>229</v>
      </c>
      <c r="BR17" s="213">
        <v>214</v>
      </c>
      <c r="BS17" s="213">
        <v>232</v>
      </c>
      <c r="BT17" s="213">
        <v>238</v>
      </c>
      <c r="BU17" s="213">
        <v>237</v>
      </c>
      <c r="BV17" s="213">
        <v>213</v>
      </c>
      <c r="BW17" s="213">
        <v>219</v>
      </c>
      <c r="BX17" s="213">
        <v>185</v>
      </c>
      <c r="BY17" s="213">
        <v>233</v>
      </c>
      <c r="BZ17" s="213">
        <v>230</v>
      </c>
      <c r="CA17" s="213">
        <v>214</v>
      </c>
      <c r="CB17" s="213">
        <v>206</v>
      </c>
      <c r="CC17" s="213">
        <v>184</v>
      </c>
      <c r="CD17" s="213">
        <v>203</v>
      </c>
      <c r="CE17" s="213">
        <v>206</v>
      </c>
      <c r="CF17" s="213">
        <v>223</v>
      </c>
      <c r="CG17" s="213">
        <v>195</v>
      </c>
      <c r="CH17" s="213">
        <v>162</v>
      </c>
      <c r="CI17" s="213">
        <v>158</v>
      </c>
      <c r="CJ17" s="213">
        <v>146</v>
      </c>
      <c r="CK17" s="213">
        <v>120</v>
      </c>
      <c r="CL17" s="213">
        <v>120</v>
      </c>
      <c r="CM17" s="213">
        <v>119</v>
      </c>
      <c r="CN17" s="213">
        <v>129</v>
      </c>
      <c r="CO17" s="213">
        <v>101</v>
      </c>
      <c r="CP17" s="213">
        <v>108</v>
      </c>
      <c r="CQ17" s="213">
        <v>84</v>
      </c>
      <c r="CR17" s="213">
        <v>105</v>
      </c>
      <c r="CS17" s="213">
        <v>80</v>
      </c>
      <c r="CT17" s="213">
        <v>77</v>
      </c>
      <c r="CU17" s="213">
        <v>71</v>
      </c>
      <c r="CV17" s="213">
        <v>50</v>
      </c>
      <c r="CW17" s="213">
        <v>51</v>
      </c>
      <c r="CX17" s="213">
        <v>50</v>
      </c>
      <c r="CY17" s="213">
        <v>52</v>
      </c>
      <c r="CZ17" s="213">
        <v>54</v>
      </c>
      <c r="DA17" s="213">
        <v>41</v>
      </c>
      <c r="DB17" s="213">
        <v>35</v>
      </c>
      <c r="DC17" s="213">
        <v>33</v>
      </c>
      <c r="DD17" s="213">
        <v>32</v>
      </c>
      <c r="DE17" s="213">
        <v>23</v>
      </c>
      <c r="DF17" s="213">
        <v>33</v>
      </c>
      <c r="DG17" s="213">
        <v>32</v>
      </c>
      <c r="DH17" s="213">
        <v>13</v>
      </c>
      <c r="DI17" s="213">
        <v>10</v>
      </c>
      <c r="DJ17" s="213">
        <v>15</v>
      </c>
      <c r="DK17" s="213">
        <v>9</v>
      </c>
      <c r="DL17" s="213">
        <v>8</v>
      </c>
      <c r="DM17" s="213">
        <v>0</v>
      </c>
      <c r="DN17" s="213">
        <v>2</v>
      </c>
      <c r="DO17" s="213">
        <v>5</v>
      </c>
      <c r="DP17" s="213">
        <v>2</v>
      </c>
      <c r="DQ17" s="213">
        <v>0</v>
      </c>
      <c r="DR17" s="213">
        <v>0</v>
      </c>
      <c r="DS17" s="213">
        <v>0</v>
      </c>
      <c r="DT17" s="213">
        <v>0</v>
      </c>
      <c r="DU17" s="213">
        <v>0</v>
      </c>
      <c r="DV17" s="213">
        <v>0</v>
      </c>
      <c r="DW17" s="213">
        <v>0</v>
      </c>
      <c r="DX17" s="213">
        <v>0</v>
      </c>
      <c r="DY17" s="213">
        <v>0</v>
      </c>
      <c r="DZ17" s="213">
        <v>0</v>
      </c>
      <c r="EA17" s="213">
        <v>0</v>
      </c>
    </row>
    <row r="18" spans="1:131">
      <c r="A18">
        <v>2300</v>
      </c>
      <c r="B18" t="s">
        <v>174</v>
      </c>
      <c r="C18" s="17">
        <f t="shared" si="0"/>
        <v>49</v>
      </c>
      <c r="D18" s="214">
        <f t="shared" si="1"/>
        <v>1.3952164009111616</v>
      </c>
      <c r="E18" s="17">
        <f t="shared" si="2"/>
        <v>242</v>
      </c>
      <c r="F18" s="214">
        <f t="shared" si="3"/>
        <v>6.8906605922551254</v>
      </c>
      <c r="G18" s="17">
        <f t="shared" si="4"/>
        <v>537</v>
      </c>
      <c r="H18" s="214">
        <f t="shared" si="5"/>
        <v>15.290432801822323</v>
      </c>
      <c r="I18" s="17">
        <f t="shared" si="6"/>
        <v>511</v>
      </c>
      <c r="J18" s="214">
        <f t="shared" si="7"/>
        <v>14.550113895216402</v>
      </c>
      <c r="K18" s="17">
        <f t="shared" si="8"/>
        <v>1858</v>
      </c>
      <c r="L18" s="214">
        <f t="shared" si="9"/>
        <v>52.904328018223232</v>
      </c>
      <c r="M18" s="17">
        <f t="shared" si="10"/>
        <v>236</v>
      </c>
      <c r="N18" s="214">
        <f t="shared" si="11"/>
        <v>6.7198177676537592</v>
      </c>
      <c r="O18" s="17">
        <f t="shared" si="12"/>
        <v>79</v>
      </c>
      <c r="P18" s="214">
        <f t="shared" si="13"/>
        <v>2.2494305239179955</v>
      </c>
      <c r="Q18" s="17">
        <f t="shared" si="14"/>
        <v>3512</v>
      </c>
      <c r="S18">
        <v>2300</v>
      </c>
      <c r="T18" t="s">
        <v>174</v>
      </c>
      <c r="U18" s="213">
        <v>3512</v>
      </c>
      <c r="V18" s="213">
        <v>49</v>
      </c>
      <c r="W18" s="213">
        <v>30</v>
      </c>
      <c r="X18" s="213">
        <v>52</v>
      </c>
      <c r="Y18" s="213">
        <v>49</v>
      </c>
      <c r="Z18" s="213">
        <v>57</v>
      </c>
      <c r="AA18" s="213">
        <v>54</v>
      </c>
      <c r="AB18" s="213">
        <v>53</v>
      </c>
      <c r="AC18" s="213">
        <v>65</v>
      </c>
      <c r="AD18" s="213">
        <v>64</v>
      </c>
      <c r="AE18" s="213">
        <v>57</v>
      </c>
      <c r="AF18" s="213">
        <v>49</v>
      </c>
      <c r="AG18" s="213">
        <v>58</v>
      </c>
      <c r="AH18" s="213">
        <v>47</v>
      </c>
      <c r="AI18" s="213">
        <v>47</v>
      </c>
      <c r="AJ18" s="213">
        <v>45</v>
      </c>
      <c r="AK18" s="213">
        <v>52</v>
      </c>
      <c r="AL18" s="213">
        <v>47</v>
      </c>
      <c r="AM18" s="213">
        <v>42</v>
      </c>
      <c r="AN18" s="213">
        <v>46</v>
      </c>
      <c r="AO18" s="213">
        <v>55</v>
      </c>
      <c r="AP18" s="213">
        <v>47</v>
      </c>
      <c r="AQ18" s="213">
        <v>44</v>
      </c>
      <c r="AR18" s="213">
        <v>58</v>
      </c>
      <c r="AS18" s="213">
        <v>48</v>
      </c>
      <c r="AT18" s="213">
        <v>55</v>
      </c>
      <c r="AU18" s="213">
        <v>69</v>
      </c>
      <c r="AV18" s="213">
        <v>61</v>
      </c>
      <c r="AW18" s="213">
        <v>65</v>
      </c>
      <c r="AX18" s="213">
        <v>63</v>
      </c>
      <c r="AY18" s="213">
        <v>47</v>
      </c>
      <c r="AZ18" s="213">
        <v>59</v>
      </c>
      <c r="BA18" s="213">
        <v>50</v>
      </c>
      <c r="BB18" s="213">
        <v>47</v>
      </c>
      <c r="BC18" s="213">
        <v>62</v>
      </c>
      <c r="BD18" s="213">
        <v>57</v>
      </c>
      <c r="BE18" s="213">
        <v>43</v>
      </c>
      <c r="BF18" s="213">
        <v>62</v>
      </c>
      <c r="BG18" s="213">
        <v>57</v>
      </c>
      <c r="BH18" s="213">
        <v>56</v>
      </c>
      <c r="BI18" s="213">
        <v>58</v>
      </c>
      <c r="BJ18" s="213">
        <v>43</v>
      </c>
      <c r="BK18" s="213">
        <v>48</v>
      </c>
      <c r="BL18" s="213">
        <v>35</v>
      </c>
      <c r="BM18" s="213">
        <v>47</v>
      </c>
      <c r="BN18" s="213">
        <v>42</v>
      </c>
      <c r="BO18" s="213">
        <v>43</v>
      </c>
      <c r="BP18" s="213">
        <v>52</v>
      </c>
      <c r="BQ18" s="213">
        <v>41</v>
      </c>
      <c r="BR18" s="213">
        <v>42</v>
      </c>
      <c r="BS18" s="213">
        <v>51</v>
      </c>
      <c r="BT18" s="213">
        <v>42</v>
      </c>
      <c r="BU18" s="213">
        <v>46</v>
      </c>
      <c r="BV18" s="213">
        <v>36</v>
      </c>
      <c r="BW18" s="213">
        <v>37</v>
      </c>
      <c r="BX18" s="213">
        <v>44</v>
      </c>
      <c r="BY18" s="213">
        <v>42</v>
      </c>
      <c r="BZ18" s="213">
        <v>40</v>
      </c>
      <c r="CA18" s="213">
        <v>39</v>
      </c>
      <c r="CB18" s="213">
        <v>52</v>
      </c>
      <c r="CC18" s="213">
        <v>43</v>
      </c>
      <c r="CD18" s="213">
        <v>35</v>
      </c>
      <c r="CE18" s="213">
        <v>30</v>
      </c>
      <c r="CF18" s="213">
        <v>29</v>
      </c>
      <c r="CG18" s="213">
        <v>31</v>
      </c>
      <c r="CH18" s="213">
        <v>32</v>
      </c>
      <c r="CI18" s="213">
        <v>21</v>
      </c>
      <c r="CJ18" s="213">
        <v>28</v>
      </c>
      <c r="CK18" s="213">
        <v>24</v>
      </c>
      <c r="CL18" s="213">
        <v>30</v>
      </c>
      <c r="CM18" s="213">
        <v>19</v>
      </c>
      <c r="CN18" s="213">
        <v>22</v>
      </c>
      <c r="CO18" s="213">
        <v>28</v>
      </c>
      <c r="CP18" s="213">
        <v>17</v>
      </c>
      <c r="CQ18" s="213">
        <v>16</v>
      </c>
      <c r="CR18" s="213">
        <v>18</v>
      </c>
      <c r="CS18" s="213">
        <v>14</v>
      </c>
      <c r="CT18" s="213">
        <v>16</v>
      </c>
      <c r="CU18" s="213">
        <v>8</v>
      </c>
      <c r="CV18" s="213">
        <v>10</v>
      </c>
      <c r="CW18" s="213">
        <v>14</v>
      </c>
      <c r="CX18" s="213">
        <v>8</v>
      </c>
      <c r="CY18" s="213">
        <v>14</v>
      </c>
      <c r="CZ18" s="213">
        <v>9</v>
      </c>
      <c r="DA18" s="213">
        <v>8</v>
      </c>
      <c r="DB18" s="213">
        <v>6</v>
      </c>
      <c r="DC18" s="213">
        <v>7</v>
      </c>
      <c r="DD18" s="213">
        <v>4</v>
      </c>
      <c r="DE18" s="213">
        <v>4</v>
      </c>
      <c r="DF18" s="213">
        <v>5</v>
      </c>
      <c r="DG18" s="213">
        <v>5</v>
      </c>
      <c r="DH18" s="213">
        <v>2</v>
      </c>
      <c r="DI18" s="213">
        <v>2</v>
      </c>
      <c r="DJ18" s="213">
        <v>2</v>
      </c>
      <c r="DK18" s="213">
        <v>0</v>
      </c>
      <c r="DL18" s="213">
        <v>1</v>
      </c>
      <c r="DM18" s="213">
        <v>1</v>
      </c>
      <c r="DN18" s="213">
        <v>0</v>
      </c>
      <c r="DO18" s="213">
        <v>0</v>
      </c>
      <c r="DP18" s="213">
        <v>1</v>
      </c>
      <c r="DQ18" s="213">
        <v>0</v>
      </c>
      <c r="DR18" s="213">
        <v>0</v>
      </c>
      <c r="DS18" s="213">
        <v>0</v>
      </c>
      <c r="DT18" s="213">
        <v>0</v>
      </c>
      <c r="DU18" s="213">
        <v>0</v>
      </c>
      <c r="DV18" s="213">
        <v>0</v>
      </c>
      <c r="DW18" s="213">
        <v>0</v>
      </c>
      <c r="DX18" s="213">
        <v>0</v>
      </c>
      <c r="DY18" s="213">
        <v>0</v>
      </c>
      <c r="DZ18" s="213">
        <v>0</v>
      </c>
      <c r="EA18" s="213">
        <v>0</v>
      </c>
    </row>
    <row r="19" spans="1:131">
      <c r="A19">
        <v>2506</v>
      </c>
      <c r="B19" s="14" t="s">
        <v>175</v>
      </c>
      <c r="C19" s="16">
        <f t="shared" si="0"/>
        <v>13</v>
      </c>
      <c r="D19" s="212">
        <f t="shared" si="1"/>
        <v>0.99388379204892963</v>
      </c>
      <c r="E19" s="16">
        <f t="shared" si="2"/>
        <v>68</v>
      </c>
      <c r="F19" s="212">
        <f t="shared" si="3"/>
        <v>5.1987767584097861</v>
      </c>
      <c r="G19" s="16">
        <f t="shared" si="4"/>
        <v>168</v>
      </c>
      <c r="H19" s="212">
        <f t="shared" si="5"/>
        <v>12.844036697247708</v>
      </c>
      <c r="I19" s="16">
        <f t="shared" si="6"/>
        <v>197</v>
      </c>
      <c r="J19" s="212">
        <f t="shared" si="7"/>
        <v>15.061162079510703</v>
      </c>
      <c r="K19" s="16">
        <f t="shared" si="8"/>
        <v>757</v>
      </c>
      <c r="L19" s="212">
        <f t="shared" si="9"/>
        <v>57.874617737003057</v>
      </c>
      <c r="M19" s="16">
        <f t="shared" si="10"/>
        <v>81</v>
      </c>
      <c r="N19" s="212">
        <f t="shared" si="11"/>
        <v>6.192660550458716</v>
      </c>
      <c r="O19" s="16">
        <f t="shared" si="12"/>
        <v>24</v>
      </c>
      <c r="P19" s="212">
        <f t="shared" si="13"/>
        <v>1.834862385321101</v>
      </c>
      <c r="Q19" s="16">
        <f t="shared" si="14"/>
        <v>1308</v>
      </c>
      <c r="S19">
        <v>2506</v>
      </c>
      <c r="T19" t="s">
        <v>175</v>
      </c>
      <c r="U19" s="213">
        <v>1308</v>
      </c>
      <c r="V19" s="213">
        <v>13</v>
      </c>
      <c r="W19" s="213">
        <v>9</v>
      </c>
      <c r="X19" s="213">
        <v>18</v>
      </c>
      <c r="Y19" s="213">
        <v>14</v>
      </c>
      <c r="Z19" s="213">
        <v>15</v>
      </c>
      <c r="AA19" s="213">
        <v>12</v>
      </c>
      <c r="AB19" s="213">
        <v>12</v>
      </c>
      <c r="AC19" s="213">
        <v>15</v>
      </c>
      <c r="AD19" s="213">
        <v>17</v>
      </c>
      <c r="AE19" s="213">
        <v>18</v>
      </c>
      <c r="AF19" s="213">
        <v>20</v>
      </c>
      <c r="AG19" s="213">
        <v>20</v>
      </c>
      <c r="AH19" s="213">
        <v>19</v>
      </c>
      <c r="AI19" s="213">
        <v>13</v>
      </c>
      <c r="AJ19" s="213">
        <v>22</v>
      </c>
      <c r="AK19" s="213">
        <v>12</v>
      </c>
      <c r="AL19" s="213">
        <v>18</v>
      </c>
      <c r="AM19" s="213">
        <v>15</v>
      </c>
      <c r="AN19" s="213">
        <v>22</v>
      </c>
      <c r="AO19" s="213">
        <v>22</v>
      </c>
      <c r="AP19" s="213">
        <v>23</v>
      </c>
      <c r="AQ19" s="213">
        <v>10</v>
      </c>
      <c r="AR19" s="213">
        <v>19</v>
      </c>
      <c r="AS19" s="213">
        <v>23</v>
      </c>
      <c r="AT19" s="213">
        <v>21</v>
      </c>
      <c r="AU19" s="213">
        <v>24</v>
      </c>
      <c r="AV19" s="213">
        <v>16</v>
      </c>
      <c r="AW19" s="213">
        <v>17</v>
      </c>
      <c r="AX19" s="213">
        <v>13</v>
      </c>
      <c r="AY19" s="213">
        <v>19</v>
      </c>
      <c r="AZ19" s="213">
        <v>13</v>
      </c>
      <c r="BA19" s="213">
        <v>16</v>
      </c>
      <c r="BB19" s="213">
        <v>16</v>
      </c>
      <c r="BC19" s="213">
        <v>21</v>
      </c>
      <c r="BD19" s="213">
        <v>17</v>
      </c>
      <c r="BE19" s="213">
        <v>33</v>
      </c>
      <c r="BF19" s="213">
        <v>20</v>
      </c>
      <c r="BG19" s="213">
        <v>15</v>
      </c>
      <c r="BH19" s="213">
        <v>16</v>
      </c>
      <c r="BI19" s="213">
        <v>23</v>
      </c>
      <c r="BJ19" s="213">
        <v>18</v>
      </c>
      <c r="BK19" s="213">
        <v>24</v>
      </c>
      <c r="BL19" s="213">
        <v>14</v>
      </c>
      <c r="BM19" s="213">
        <v>17</v>
      </c>
      <c r="BN19" s="213">
        <v>26</v>
      </c>
      <c r="BO19" s="213">
        <v>17</v>
      </c>
      <c r="BP19" s="213">
        <v>26</v>
      </c>
      <c r="BQ19" s="213">
        <v>18</v>
      </c>
      <c r="BR19" s="213">
        <v>22</v>
      </c>
      <c r="BS19" s="213">
        <v>19</v>
      </c>
      <c r="BT19" s="213">
        <v>14</v>
      </c>
      <c r="BU19" s="213">
        <v>22</v>
      </c>
      <c r="BV19" s="213">
        <v>22</v>
      </c>
      <c r="BW19" s="213">
        <v>20</v>
      </c>
      <c r="BX19" s="213">
        <v>21</v>
      </c>
      <c r="BY19" s="213">
        <v>18</v>
      </c>
      <c r="BZ19" s="213">
        <v>15</v>
      </c>
      <c r="CA19" s="213">
        <v>18</v>
      </c>
      <c r="CB19" s="213">
        <v>13</v>
      </c>
      <c r="CC19" s="213">
        <v>19</v>
      </c>
      <c r="CD19" s="213">
        <v>15</v>
      </c>
      <c r="CE19" s="213">
        <v>23</v>
      </c>
      <c r="CF19" s="213">
        <v>14</v>
      </c>
      <c r="CG19" s="213">
        <v>19</v>
      </c>
      <c r="CH19" s="213">
        <v>14</v>
      </c>
      <c r="CI19" s="213">
        <v>18</v>
      </c>
      <c r="CJ19" s="213">
        <v>16</v>
      </c>
      <c r="CK19" s="213">
        <v>11</v>
      </c>
      <c r="CL19" s="213">
        <v>7</v>
      </c>
      <c r="CM19" s="213">
        <v>6</v>
      </c>
      <c r="CN19" s="213">
        <v>5</v>
      </c>
      <c r="CO19" s="213">
        <v>12</v>
      </c>
      <c r="CP19" s="213">
        <v>5</v>
      </c>
      <c r="CQ19" s="213">
        <v>6</v>
      </c>
      <c r="CR19" s="213">
        <v>7</v>
      </c>
      <c r="CS19" s="213">
        <v>3</v>
      </c>
      <c r="CT19" s="213">
        <v>8</v>
      </c>
      <c r="CU19" s="213">
        <v>4</v>
      </c>
      <c r="CV19" s="213">
        <v>5</v>
      </c>
      <c r="CW19" s="213">
        <v>2</v>
      </c>
      <c r="CX19" s="213">
        <v>0</v>
      </c>
      <c r="CY19" s="213">
        <v>5</v>
      </c>
      <c r="CZ19" s="213">
        <v>2</v>
      </c>
      <c r="DA19" s="213">
        <v>3</v>
      </c>
      <c r="DB19" s="213">
        <v>2</v>
      </c>
      <c r="DC19" s="213">
        <v>5</v>
      </c>
      <c r="DD19" s="213">
        <v>0</v>
      </c>
      <c r="DE19" s="213">
        <v>3</v>
      </c>
      <c r="DF19" s="213">
        <v>0</v>
      </c>
      <c r="DG19" s="213">
        <v>0</v>
      </c>
      <c r="DH19" s="213">
        <v>1</v>
      </c>
      <c r="DI19" s="213">
        <v>0</v>
      </c>
      <c r="DJ19" s="213">
        <v>1</v>
      </c>
      <c r="DK19" s="213">
        <v>0</v>
      </c>
      <c r="DL19" s="213">
        <v>0</v>
      </c>
      <c r="DM19" s="213">
        <v>1</v>
      </c>
      <c r="DN19" s="213">
        <v>0</v>
      </c>
      <c r="DO19" s="213">
        <v>1</v>
      </c>
      <c r="DP19" s="213">
        <v>0</v>
      </c>
      <c r="DQ19" s="213">
        <v>0</v>
      </c>
      <c r="DR19" s="213">
        <v>0</v>
      </c>
      <c r="DS19" s="213">
        <v>0</v>
      </c>
      <c r="DT19" s="213">
        <v>0</v>
      </c>
      <c r="DU19" s="213">
        <v>0</v>
      </c>
      <c r="DV19" s="213">
        <v>0</v>
      </c>
      <c r="DW19" s="213">
        <v>0</v>
      </c>
      <c r="DX19" s="213">
        <v>0</v>
      </c>
      <c r="DY19" s="213">
        <v>0</v>
      </c>
      <c r="DZ19" s="213">
        <v>0</v>
      </c>
      <c r="EA19" s="213">
        <v>0</v>
      </c>
    </row>
    <row r="20" spans="1:131">
      <c r="A20">
        <v>2510</v>
      </c>
      <c r="B20" t="s">
        <v>176</v>
      </c>
      <c r="C20" s="17">
        <f t="shared" si="0"/>
        <v>41</v>
      </c>
      <c r="D20" s="214">
        <f t="shared" si="1"/>
        <v>1.1426978818283167</v>
      </c>
      <c r="E20" s="17">
        <f t="shared" si="2"/>
        <v>246</v>
      </c>
      <c r="F20" s="214">
        <f t="shared" si="3"/>
        <v>6.8561872909698991</v>
      </c>
      <c r="G20" s="17">
        <f t="shared" si="4"/>
        <v>523</v>
      </c>
      <c r="H20" s="214">
        <f t="shared" si="5"/>
        <v>14.576365663322186</v>
      </c>
      <c r="I20" s="17">
        <f t="shared" si="6"/>
        <v>464</v>
      </c>
      <c r="J20" s="214">
        <f t="shared" si="7"/>
        <v>12.931995540691194</v>
      </c>
      <c r="K20" s="17">
        <f t="shared" si="8"/>
        <v>1928</v>
      </c>
      <c r="L20" s="214">
        <f t="shared" si="9"/>
        <v>53.734671125975474</v>
      </c>
      <c r="M20" s="17">
        <f t="shared" si="10"/>
        <v>317</v>
      </c>
      <c r="N20" s="214">
        <f t="shared" si="11"/>
        <v>8.8350055741360087</v>
      </c>
      <c r="O20" s="17">
        <f t="shared" si="12"/>
        <v>69</v>
      </c>
      <c r="P20" s="214">
        <f t="shared" si="13"/>
        <v>1.9230769230769231</v>
      </c>
      <c r="Q20" s="17">
        <f t="shared" si="14"/>
        <v>3588</v>
      </c>
      <c r="S20">
        <v>2510</v>
      </c>
      <c r="T20" t="s">
        <v>176</v>
      </c>
      <c r="U20" s="213">
        <v>3588</v>
      </c>
      <c r="V20" s="213">
        <v>41</v>
      </c>
      <c r="W20" s="213">
        <v>49</v>
      </c>
      <c r="X20" s="213">
        <v>44</v>
      </c>
      <c r="Y20" s="213">
        <v>54</v>
      </c>
      <c r="Z20" s="213">
        <v>50</v>
      </c>
      <c r="AA20" s="213">
        <v>49</v>
      </c>
      <c r="AB20" s="213">
        <v>68</v>
      </c>
      <c r="AC20" s="213">
        <v>48</v>
      </c>
      <c r="AD20" s="213">
        <v>50</v>
      </c>
      <c r="AE20" s="213">
        <v>56</v>
      </c>
      <c r="AF20" s="213">
        <v>52</v>
      </c>
      <c r="AG20" s="213">
        <v>55</v>
      </c>
      <c r="AH20" s="213">
        <v>69</v>
      </c>
      <c r="AI20" s="213">
        <v>36</v>
      </c>
      <c r="AJ20" s="213">
        <v>42</v>
      </c>
      <c r="AK20" s="213">
        <v>47</v>
      </c>
      <c r="AL20" s="213">
        <v>37</v>
      </c>
      <c r="AM20" s="213">
        <v>36</v>
      </c>
      <c r="AN20" s="213">
        <v>51</v>
      </c>
      <c r="AO20" s="213">
        <v>41</v>
      </c>
      <c r="AP20" s="213">
        <v>56</v>
      </c>
      <c r="AQ20" s="213">
        <v>40</v>
      </c>
      <c r="AR20" s="213">
        <v>42</v>
      </c>
      <c r="AS20" s="213">
        <v>54</v>
      </c>
      <c r="AT20" s="213">
        <v>44</v>
      </c>
      <c r="AU20" s="213">
        <v>63</v>
      </c>
      <c r="AV20" s="213">
        <v>52</v>
      </c>
      <c r="AW20" s="213">
        <v>56</v>
      </c>
      <c r="AX20" s="213">
        <v>58</v>
      </c>
      <c r="AY20" s="213">
        <v>57</v>
      </c>
      <c r="AZ20" s="213">
        <v>49</v>
      </c>
      <c r="BA20" s="213">
        <v>59</v>
      </c>
      <c r="BB20" s="213">
        <v>56</v>
      </c>
      <c r="BC20" s="213">
        <v>57</v>
      </c>
      <c r="BD20" s="213">
        <v>62</v>
      </c>
      <c r="BE20" s="213">
        <v>61</v>
      </c>
      <c r="BF20" s="213">
        <v>68</v>
      </c>
      <c r="BG20" s="213">
        <v>72</v>
      </c>
      <c r="BH20" s="213">
        <v>52</v>
      </c>
      <c r="BI20" s="213">
        <v>55</v>
      </c>
      <c r="BJ20" s="213">
        <v>50</v>
      </c>
      <c r="BK20" s="213">
        <v>48</v>
      </c>
      <c r="BL20" s="213">
        <v>43</v>
      </c>
      <c r="BM20" s="213">
        <v>43</v>
      </c>
      <c r="BN20" s="213">
        <v>36</v>
      </c>
      <c r="BO20" s="213">
        <v>46</v>
      </c>
      <c r="BP20" s="213">
        <v>43</v>
      </c>
      <c r="BQ20" s="213">
        <v>39</v>
      </c>
      <c r="BR20" s="213">
        <v>42</v>
      </c>
      <c r="BS20" s="213">
        <v>34</v>
      </c>
      <c r="BT20" s="213">
        <v>32</v>
      </c>
      <c r="BU20" s="213">
        <v>32</v>
      </c>
      <c r="BV20" s="213">
        <v>40</v>
      </c>
      <c r="BW20" s="213">
        <v>40</v>
      </c>
      <c r="BX20" s="213">
        <v>44</v>
      </c>
      <c r="BY20" s="213">
        <v>44</v>
      </c>
      <c r="BZ20" s="213">
        <v>44</v>
      </c>
      <c r="CA20" s="213">
        <v>44</v>
      </c>
      <c r="CB20" s="213">
        <v>36</v>
      </c>
      <c r="CC20" s="213">
        <v>51</v>
      </c>
      <c r="CD20" s="213">
        <v>54</v>
      </c>
      <c r="CE20" s="213">
        <v>38</v>
      </c>
      <c r="CF20" s="213">
        <v>43</v>
      </c>
      <c r="CG20" s="213">
        <v>29</v>
      </c>
      <c r="CH20" s="213">
        <v>49</v>
      </c>
      <c r="CI20" s="213">
        <v>40</v>
      </c>
      <c r="CJ20" s="213">
        <v>30</v>
      </c>
      <c r="CK20" s="213">
        <v>52</v>
      </c>
      <c r="CL20" s="213">
        <v>39</v>
      </c>
      <c r="CM20" s="213">
        <v>36</v>
      </c>
      <c r="CN20" s="213">
        <v>16</v>
      </c>
      <c r="CO20" s="213">
        <v>26</v>
      </c>
      <c r="CP20" s="213">
        <v>27</v>
      </c>
      <c r="CQ20" s="213">
        <v>22</v>
      </c>
      <c r="CR20" s="213">
        <v>26</v>
      </c>
      <c r="CS20" s="213">
        <v>23</v>
      </c>
      <c r="CT20" s="213">
        <v>13</v>
      </c>
      <c r="CU20" s="213">
        <v>16</v>
      </c>
      <c r="CV20" s="213">
        <v>13</v>
      </c>
      <c r="CW20" s="213">
        <v>8</v>
      </c>
      <c r="CX20" s="213">
        <v>15</v>
      </c>
      <c r="CY20" s="213">
        <v>6</v>
      </c>
      <c r="CZ20" s="213">
        <v>12</v>
      </c>
      <c r="DA20" s="213">
        <v>5</v>
      </c>
      <c r="DB20" s="213">
        <v>5</v>
      </c>
      <c r="DC20" s="213">
        <v>5</v>
      </c>
      <c r="DD20" s="213">
        <v>3</v>
      </c>
      <c r="DE20" s="213">
        <v>4</v>
      </c>
      <c r="DF20" s="213">
        <v>4</v>
      </c>
      <c r="DG20" s="213">
        <v>4</v>
      </c>
      <c r="DH20" s="213">
        <v>2</v>
      </c>
      <c r="DI20" s="213">
        <v>2</v>
      </c>
      <c r="DJ20" s="213">
        <v>0</v>
      </c>
      <c r="DK20" s="213">
        <v>0</v>
      </c>
      <c r="DL20" s="213">
        <v>0</v>
      </c>
      <c r="DM20" s="213">
        <v>0</v>
      </c>
      <c r="DN20" s="213">
        <v>1</v>
      </c>
      <c r="DO20" s="213">
        <v>1</v>
      </c>
      <c r="DP20" s="213">
        <v>0</v>
      </c>
      <c r="DQ20" s="213">
        <v>0</v>
      </c>
      <c r="DR20" s="213">
        <v>0</v>
      </c>
      <c r="DS20" s="213">
        <v>0</v>
      </c>
      <c r="DT20" s="213">
        <v>0</v>
      </c>
      <c r="DU20" s="213">
        <v>0</v>
      </c>
      <c r="DV20" s="213">
        <v>0</v>
      </c>
      <c r="DW20" s="213">
        <v>0</v>
      </c>
      <c r="DX20" s="213">
        <v>0</v>
      </c>
      <c r="DY20" s="213">
        <v>0</v>
      </c>
      <c r="DZ20" s="213">
        <v>0</v>
      </c>
      <c r="EA20" s="213">
        <v>0</v>
      </c>
    </row>
    <row r="21" spans="1:131">
      <c r="B21" s="215" t="s">
        <v>661</v>
      </c>
      <c r="C21" s="24">
        <f>SUM(C17:C20)</f>
        <v>332</v>
      </c>
      <c r="D21" s="216">
        <f t="shared" si="1"/>
        <v>1.1930001078012147</v>
      </c>
      <c r="E21" s="24">
        <f t="shared" ref="E21:Q21" si="16">SUM(E17:E20)</f>
        <v>1778</v>
      </c>
      <c r="F21" s="216">
        <f t="shared" si="3"/>
        <v>6.3890186496101187</v>
      </c>
      <c r="G21" s="24">
        <f t="shared" si="16"/>
        <v>3708</v>
      </c>
      <c r="H21" s="216">
        <f t="shared" si="5"/>
        <v>13.324230119659347</v>
      </c>
      <c r="I21" s="24">
        <f t="shared" si="16"/>
        <v>3931</v>
      </c>
      <c r="J21" s="216">
        <f t="shared" si="7"/>
        <v>14.12555248122462</v>
      </c>
      <c r="K21" s="24">
        <f t="shared" si="16"/>
        <v>15610</v>
      </c>
      <c r="L21" s="216">
        <f t="shared" si="9"/>
        <v>56.092565309569153</v>
      </c>
      <c r="M21" s="24">
        <f t="shared" si="16"/>
        <v>1849</v>
      </c>
      <c r="N21" s="216">
        <f t="shared" si="11"/>
        <v>6.6441481907362823</v>
      </c>
      <c r="O21" s="24">
        <f t="shared" si="16"/>
        <v>621</v>
      </c>
      <c r="P21" s="216">
        <f t="shared" si="13"/>
        <v>2.2314851413992596</v>
      </c>
      <c r="Q21" s="24">
        <f t="shared" si="16"/>
        <v>27829</v>
      </c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</row>
    <row r="22" spans="1:131">
      <c r="C22" s="17"/>
      <c r="D22" s="214"/>
      <c r="E22" s="17"/>
      <c r="F22" s="214"/>
      <c r="G22" s="17"/>
      <c r="H22" s="214"/>
      <c r="I22" s="17"/>
      <c r="J22" s="214"/>
      <c r="K22" s="17"/>
      <c r="L22" s="214"/>
      <c r="M22" s="17"/>
      <c r="N22" s="214"/>
      <c r="O22" s="17"/>
      <c r="P22" s="214"/>
      <c r="Q22" s="17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</row>
    <row r="23" spans="1:131">
      <c r="A23">
        <v>3000</v>
      </c>
      <c r="B23" s="14" t="s">
        <v>177</v>
      </c>
      <c r="C23" s="16">
        <f t="shared" si="0"/>
        <v>92</v>
      </c>
      <c r="D23" s="212">
        <f t="shared" si="1"/>
        <v>1.2211308733740376</v>
      </c>
      <c r="E23" s="16">
        <f t="shared" si="2"/>
        <v>497</v>
      </c>
      <c r="F23" s="212">
        <f t="shared" si="3"/>
        <v>6.5967613485532244</v>
      </c>
      <c r="G23" s="16">
        <f t="shared" si="4"/>
        <v>1114</v>
      </c>
      <c r="H23" s="212">
        <f t="shared" si="5"/>
        <v>14.786302097159542</v>
      </c>
      <c r="I23" s="16">
        <f t="shared" si="6"/>
        <v>996</v>
      </c>
      <c r="J23" s="212">
        <f t="shared" si="7"/>
        <v>13.22006902044067</v>
      </c>
      <c r="K23" s="16">
        <f t="shared" si="8"/>
        <v>3819</v>
      </c>
      <c r="L23" s="212">
        <f t="shared" si="9"/>
        <v>50.690204406689674</v>
      </c>
      <c r="M23" s="16">
        <f t="shared" si="10"/>
        <v>703</v>
      </c>
      <c r="N23" s="212">
        <f t="shared" si="11"/>
        <v>9.3310326519777007</v>
      </c>
      <c r="O23" s="16">
        <f t="shared" si="12"/>
        <v>313</v>
      </c>
      <c r="P23" s="212">
        <f t="shared" si="13"/>
        <v>4.1544996018051501</v>
      </c>
      <c r="Q23" s="16">
        <f t="shared" si="14"/>
        <v>7534</v>
      </c>
      <c r="S23">
        <v>3000</v>
      </c>
      <c r="T23" t="s">
        <v>177</v>
      </c>
      <c r="U23" s="213">
        <v>7534</v>
      </c>
      <c r="V23" s="213">
        <v>92</v>
      </c>
      <c r="W23" s="213">
        <v>90</v>
      </c>
      <c r="X23" s="213">
        <v>91</v>
      </c>
      <c r="Y23" s="213">
        <v>104</v>
      </c>
      <c r="Z23" s="213">
        <v>96</v>
      </c>
      <c r="AA23" s="213">
        <v>116</v>
      </c>
      <c r="AB23" s="213">
        <v>100</v>
      </c>
      <c r="AC23" s="213">
        <v>108</v>
      </c>
      <c r="AD23" s="213">
        <v>122</v>
      </c>
      <c r="AE23" s="213">
        <v>116</v>
      </c>
      <c r="AF23" s="213">
        <v>121</v>
      </c>
      <c r="AG23" s="213">
        <v>108</v>
      </c>
      <c r="AH23" s="213">
        <v>115</v>
      </c>
      <c r="AI23" s="213">
        <v>113</v>
      </c>
      <c r="AJ23" s="213">
        <v>108</v>
      </c>
      <c r="AK23" s="213">
        <v>103</v>
      </c>
      <c r="AL23" s="213">
        <v>95</v>
      </c>
      <c r="AM23" s="213">
        <v>91</v>
      </c>
      <c r="AN23" s="213">
        <v>109</v>
      </c>
      <c r="AO23" s="213">
        <v>90</v>
      </c>
      <c r="AP23" s="213">
        <v>101</v>
      </c>
      <c r="AQ23" s="213">
        <v>109</v>
      </c>
      <c r="AR23" s="213">
        <v>101</v>
      </c>
      <c r="AS23" s="213">
        <v>98</v>
      </c>
      <c r="AT23" s="213">
        <v>102</v>
      </c>
      <c r="AU23" s="213">
        <v>100</v>
      </c>
      <c r="AV23" s="213">
        <v>107</v>
      </c>
      <c r="AW23" s="213">
        <v>101</v>
      </c>
      <c r="AX23" s="213">
        <v>109</v>
      </c>
      <c r="AY23" s="213">
        <v>119</v>
      </c>
      <c r="AZ23" s="213">
        <v>106</v>
      </c>
      <c r="BA23" s="213">
        <v>86</v>
      </c>
      <c r="BB23" s="213">
        <v>98</v>
      </c>
      <c r="BC23" s="213">
        <v>92</v>
      </c>
      <c r="BD23" s="213">
        <v>111</v>
      </c>
      <c r="BE23" s="213">
        <v>116</v>
      </c>
      <c r="BF23" s="213">
        <v>98</v>
      </c>
      <c r="BG23" s="213">
        <v>113</v>
      </c>
      <c r="BH23" s="213">
        <v>96</v>
      </c>
      <c r="BI23" s="213">
        <v>134</v>
      </c>
      <c r="BJ23" s="213">
        <v>91</v>
      </c>
      <c r="BK23" s="213">
        <v>111</v>
      </c>
      <c r="BL23" s="213">
        <v>81</v>
      </c>
      <c r="BM23" s="213">
        <v>79</v>
      </c>
      <c r="BN23" s="213">
        <v>105</v>
      </c>
      <c r="BO23" s="213">
        <v>96</v>
      </c>
      <c r="BP23" s="213">
        <v>114</v>
      </c>
      <c r="BQ23" s="213">
        <v>101</v>
      </c>
      <c r="BR23" s="213">
        <v>90</v>
      </c>
      <c r="BS23" s="213">
        <v>104</v>
      </c>
      <c r="BT23" s="213">
        <v>93</v>
      </c>
      <c r="BU23" s="213">
        <v>83</v>
      </c>
      <c r="BV23" s="213">
        <v>63</v>
      </c>
      <c r="BW23" s="213">
        <v>74</v>
      </c>
      <c r="BX23" s="213">
        <v>71</v>
      </c>
      <c r="BY23" s="213">
        <v>79</v>
      </c>
      <c r="BZ23" s="213">
        <v>65</v>
      </c>
      <c r="CA23" s="213">
        <v>90</v>
      </c>
      <c r="CB23" s="213">
        <v>74</v>
      </c>
      <c r="CC23" s="213">
        <v>101</v>
      </c>
      <c r="CD23" s="213">
        <v>90</v>
      </c>
      <c r="CE23" s="213">
        <v>71</v>
      </c>
      <c r="CF23" s="213">
        <v>94</v>
      </c>
      <c r="CG23" s="213">
        <v>88</v>
      </c>
      <c r="CH23" s="213">
        <v>88</v>
      </c>
      <c r="CI23" s="213">
        <v>74</v>
      </c>
      <c r="CJ23" s="213">
        <v>63</v>
      </c>
      <c r="CK23" s="213">
        <v>80</v>
      </c>
      <c r="CL23" s="213">
        <v>78</v>
      </c>
      <c r="CM23" s="213">
        <v>54</v>
      </c>
      <c r="CN23" s="213">
        <v>68</v>
      </c>
      <c r="CO23" s="213">
        <v>51</v>
      </c>
      <c r="CP23" s="213">
        <v>50</v>
      </c>
      <c r="CQ23" s="213">
        <v>77</v>
      </c>
      <c r="CR23" s="213">
        <v>55</v>
      </c>
      <c r="CS23" s="213">
        <v>56</v>
      </c>
      <c r="CT23" s="213">
        <v>29</v>
      </c>
      <c r="CU23" s="213">
        <v>43</v>
      </c>
      <c r="CV23" s="213">
        <v>32</v>
      </c>
      <c r="CW23" s="213">
        <v>30</v>
      </c>
      <c r="CX23" s="213">
        <v>38</v>
      </c>
      <c r="CY23" s="213">
        <v>35</v>
      </c>
      <c r="CZ23" s="213">
        <v>30</v>
      </c>
      <c r="DA23" s="213">
        <v>32</v>
      </c>
      <c r="DB23" s="213">
        <v>29</v>
      </c>
      <c r="DC23" s="213">
        <v>24</v>
      </c>
      <c r="DD23" s="213">
        <v>20</v>
      </c>
      <c r="DE23" s="213">
        <v>21</v>
      </c>
      <c r="DF23" s="213">
        <v>28</v>
      </c>
      <c r="DG23" s="213">
        <v>14</v>
      </c>
      <c r="DH23" s="213">
        <v>14</v>
      </c>
      <c r="DI23" s="213">
        <v>8</v>
      </c>
      <c r="DJ23" s="213">
        <v>6</v>
      </c>
      <c r="DK23" s="213">
        <v>6</v>
      </c>
      <c r="DL23" s="213">
        <v>4</v>
      </c>
      <c r="DM23" s="213">
        <v>0</v>
      </c>
      <c r="DN23" s="213">
        <v>3</v>
      </c>
      <c r="DO23" s="213">
        <v>0</v>
      </c>
      <c r="DP23" s="213">
        <v>0</v>
      </c>
      <c r="DQ23" s="213">
        <v>0</v>
      </c>
      <c r="DR23" s="213">
        <v>0</v>
      </c>
      <c r="DS23" s="213">
        <v>1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</row>
    <row r="24" spans="1:131">
      <c r="A24">
        <v>3506</v>
      </c>
      <c r="B24" t="s">
        <v>178</v>
      </c>
      <c r="C24" s="17">
        <f t="shared" si="0"/>
        <v>0</v>
      </c>
      <c r="D24" s="214">
        <f t="shared" si="1"/>
        <v>0</v>
      </c>
      <c r="E24" s="17">
        <f t="shared" si="2"/>
        <v>2</v>
      </c>
      <c r="F24" s="214">
        <f t="shared" si="3"/>
        <v>3.0769230769230771</v>
      </c>
      <c r="G24" s="17">
        <f t="shared" si="4"/>
        <v>9</v>
      </c>
      <c r="H24" s="214">
        <f t="shared" si="5"/>
        <v>13.846153846153847</v>
      </c>
      <c r="I24" s="17">
        <f t="shared" si="6"/>
        <v>8</v>
      </c>
      <c r="J24" s="214">
        <f t="shared" si="7"/>
        <v>12.307692307692308</v>
      </c>
      <c r="K24" s="17">
        <f t="shared" si="8"/>
        <v>33</v>
      </c>
      <c r="L24" s="214">
        <f t="shared" si="9"/>
        <v>50.769230769230766</v>
      </c>
      <c r="M24" s="17">
        <f t="shared" si="10"/>
        <v>9</v>
      </c>
      <c r="N24" s="214">
        <f t="shared" si="11"/>
        <v>13.846153846153847</v>
      </c>
      <c r="O24" s="17">
        <f t="shared" si="12"/>
        <v>4</v>
      </c>
      <c r="P24" s="214">
        <f t="shared" si="13"/>
        <v>6.1538461538461542</v>
      </c>
      <c r="Q24" s="17">
        <f t="shared" si="14"/>
        <v>65</v>
      </c>
      <c r="S24">
        <v>3506</v>
      </c>
      <c r="T24" t="s">
        <v>178</v>
      </c>
      <c r="U24" s="213">
        <v>65</v>
      </c>
      <c r="V24" s="213">
        <v>0</v>
      </c>
      <c r="W24" s="213">
        <v>0</v>
      </c>
      <c r="X24" s="213">
        <v>1</v>
      </c>
      <c r="Y24" s="213">
        <v>0</v>
      </c>
      <c r="Z24" s="213">
        <v>1</v>
      </c>
      <c r="AA24" s="213">
        <v>0</v>
      </c>
      <c r="AB24" s="213">
        <v>1</v>
      </c>
      <c r="AC24" s="213">
        <v>0</v>
      </c>
      <c r="AD24" s="213">
        <v>1</v>
      </c>
      <c r="AE24" s="213">
        <v>0</v>
      </c>
      <c r="AF24" s="213">
        <v>3</v>
      </c>
      <c r="AG24" s="213">
        <v>1</v>
      </c>
      <c r="AH24" s="213">
        <v>1</v>
      </c>
      <c r="AI24" s="213">
        <v>0</v>
      </c>
      <c r="AJ24" s="213">
        <v>2</v>
      </c>
      <c r="AK24" s="213">
        <v>0</v>
      </c>
      <c r="AL24" s="213">
        <v>1</v>
      </c>
      <c r="AM24" s="213">
        <v>0</v>
      </c>
      <c r="AN24" s="213">
        <v>1</v>
      </c>
      <c r="AO24" s="213">
        <v>1</v>
      </c>
      <c r="AP24" s="213">
        <v>0</v>
      </c>
      <c r="AQ24" s="213">
        <v>2</v>
      </c>
      <c r="AR24" s="213">
        <v>0</v>
      </c>
      <c r="AS24" s="213">
        <v>2</v>
      </c>
      <c r="AT24" s="213">
        <v>1</v>
      </c>
      <c r="AU24" s="213">
        <v>0</v>
      </c>
      <c r="AV24" s="213">
        <v>1</v>
      </c>
      <c r="AW24" s="213">
        <v>1</v>
      </c>
      <c r="AX24" s="213">
        <v>1</v>
      </c>
      <c r="AY24" s="213">
        <v>1</v>
      </c>
      <c r="AZ24" s="213">
        <v>0</v>
      </c>
      <c r="BA24" s="213">
        <v>0</v>
      </c>
      <c r="BB24" s="213">
        <v>0</v>
      </c>
      <c r="BC24" s="213">
        <v>2</v>
      </c>
      <c r="BD24" s="213">
        <v>0</v>
      </c>
      <c r="BE24" s="213">
        <v>1</v>
      </c>
      <c r="BF24" s="213">
        <v>2</v>
      </c>
      <c r="BG24" s="213">
        <v>1</v>
      </c>
      <c r="BH24" s="213">
        <v>0</v>
      </c>
      <c r="BI24" s="213">
        <v>0</v>
      </c>
      <c r="BJ24" s="213">
        <v>1</v>
      </c>
      <c r="BK24" s="213">
        <v>0</v>
      </c>
      <c r="BL24" s="213">
        <v>0</v>
      </c>
      <c r="BM24" s="213">
        <v>2</v>
      </c>
      <c r="BN24" s="213">
        <v>0</v>
      </c>
      <c r="BO24" s="213">
        <v>1</v>
      </c>
      <c r="BP24" s="213">
        <v>2</v>
      </c>
      <c r="BQ24" s="213">
        <v>1</v>
      </c>
      <c r="BR24" s="213">
        <v>0</v>
      </c>
      <c r="BS24" s="213">
        <v>0</v>
      </c>
      <c r="BT24" s="213">
        <v>0</v>
      </c>
      <c r="BU24" s="213">
        <v>1</v>
      </c>
      <c r="BV24" s="213">
        <v>0</v>
      </c>
      <c r="BW24" s="213">
        <v>0</v>
      </c>
      <c r="BX24" s="213">
        <v>1</v>
      </c>
      <c r="BY24" s="213">
        <v>0</v>
      </c>
      <c r="BZ24" s="213">
        <v>0</v>
      </c>
      <c r="CA24" s="213">
        <v>0</v>
      </c>
      <c r="CB24" s="213">
        <v>3</v>
      </c>
      <c r="CC24" s="213">
        <v>1</v>
      </c>
      <c r="CD24" s="213">
        <v>2</v>
      </c>
      <c r="CE24" s="213">
        <v>0</v>
      </c>
      <c r="CF24" s="213">
        <v>1</v>
      </c>
      <c r="CG24" s="213">
        <v>2</v>
      </c>
      <c r="CH24" s="213">
        <v>2</v>
      </c>
      <c r="CI24" s="213">
        <v>0</v>
      </c>
      <c r="CJ24" s="213">
        <v>3</v>
      </c>
      <c r="CK24" s="213">
        <v>2</v>
      </c>
      <c r="CL24" s="213">
        <v>0</v>
      </c>
      <c r="CM24" s="213">
        <v>1</v>
      </c>
      <c r="CN24" s="213">
        <v>1</v>
      </c>
      <c r="CO24" s="213">
        <v>0</v>
      </c>
      <c r="CP24" s="213">
        <v>1</v>
      </c>
      <c r="CQ24" s="213">
        <v>1</v>
      </c>
      <c r="CR24" s="213">
        <v>1</v>
      </c>
      <c r="CS24" s="213">
        <v>0</v>
      </c>
      <c r="CT24" s="213">
        <v>0</v>
      </c>
      <c r="CU24" s="213">
        <v>1</v>
      </c>
      <c r="CV24" s="213">
        <v>1</v>
      </c>
      <c r="CW24" s="213">
        <v>0</v>
      </c>
      <c r="CX24" s="213">
        <v>1</v>
      </c>
      <c r="CY24" s="213">
        <v>1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2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</row>
    <row r="25" spans="1:131">
      <c r="A25">
        <v>3511</v>
      </c>
      <c r="B25" s="14" t="s">
        <v>179</v>
      </c>
      <c r="C25" s="16">
        <f t="shared" si="0"/>
        <v>3</v>
      </c>
      <c r="D25" s="212">
        <f t="shared" si="1"/>
        <v>0.48</v>
      </c>
      <c r="E25" s="16">
        <f t="shared" si="2"/>
        <v>31</v>
      </c>
      <c r="F25" s="212">
        <f t="shared" si="3"/>
        <v>4.96</v>
      </c>
      <c r="G25" s="16">
        <f t="shared" si="4"/>
        <v>74</v>
      </c>
      <c r="H25" s="212">
        <f t="shared" si="5"/>
        <v>11.84</v>
      </c>
      <c r="I25" s="16">
        <f t="shared" si="6"/>
        <v>80</v>
      </c>
      <c r="J25" s="212">
        <f t="shared" si="7"/>
        <v>12.8</v>
      </c>
      <c r="K25" s="16">
        <f t="shared" si="8"/>
        <v>365</v>
      </c>
      <c r="L25" s="212">
        <f t="shared" si="9"/>
        <v>58.4</v>
      </c>
      <c r="M25" s="16">
        <f t="shared" si="10"/>
        <v>54</v>
      </c>
      <c r="N25" s="212">
        <f t="shared" si="11"/>
        <v>8.64</v>
      </c>
      <c r="O25" s="16">
        <f t="shared" si="12"/>
        <v>18</v>
      </c>
      <c r="P25" s="212">
        <f t="shared" si="13"/>
        <v>2.88</v>
      </c>
      <c r="Q25" s="16">
        <f t="shared" si="14"/>
        <v>625</v>
      </c>
      <c r="S25">
        <v>3511</v>
      </c>
      <c r="T25" t="s">
        <v>179</v>
      </c>
      <c r="U25" s="213">
        <v>625</v>
      </c>
      <c r="V25" s="213">
        <v>3</v>
      </c>
      <c r="W25" s="213">
        <v>3</v>
      </c>
      <c r="X25" s="213">
        <v>6</v>
      </c>
      <c r="Y25" s="213">
        <v>5</v>
      </c>
      <c r="Z25" s="213">
        <v>8</v>
      </c>
      <c r="AA25" s="213">
        <v>9</v>
      </c>
      <c r="AB25" s="213">
        <v>5</v>
      </c>
      <c r="AC25" s="213">
        <v>7</v>
      </c>
      <c r="AD25" s="213">
        <v>6</v>
      </c>
      <c r="AE25" s="213">
        <v>9</v>
      </c>
      <c r="AF25" s="213">
        <v>7</v>
      </c>
      <c r="AG25" s="213">
        <v>10</v>
      </c>
      <c r="AH25" s="213">
        <v>9</v>
      </c>
      <c r="AI25" s="213">
        <v>7</v>
      </c>
      <c r="AJ25" s="213">
        <v>8</v>
      </c>
      <c r="AK25" s="213">
        <v>6</v>
      </c>
      <c r="AL25" s="213">
        <v>11</v>
      </c>
      <c r="AM25" s="213">
        <v>6</v>
      </c>
      <c r="AN25" s="213">
        <v>11</v>
      </c>
      <c r="AO25" s="213">
        <v>5</v>
      </c>
      <c r="AP25" s="213">
        <v>11</v>
      </c>
      <c r="AQ25" s="213">
        <v>6</v>
      </c>
      <c r="AR25" s="213">
        <v>5</v>
      </c>
      <c r="AS25" s="213">
        <v>5</v>
      </c>
      <c r="AT25" s="213">
        <v>13</v>
      </c>
      <c r="AU25" s="213">
        <v>7</v>
      </c>
      <c r="AV25" s="213">
        <v>10</v>
      </c>
      <c r="AW25" s="213">
        <v>8</v>
      </c>
      <c r="AX25" s="213">
        <v>9</v>
      </c>
      <c r="AY25" s="213">
        <v>9</v>
      </c>
      <c r="AZ25" s="213">
        <v>4</v>
      </c>
      <c r="BA25" s="213">
        <v>7</v>
      </c>
      <c r="BB25" s="213">
        <v>10</v>
      </c>
      <c r="BC25" s="213">
        <v>5</v>
      </c>
      <c r="BD25" s="213">
        <v>8</v>
      </c>
      <c r="BE25" s="213">
        <v>6</v>
      </c>
      <c r="BF25" s="213">
        <v>5</v>
      </c>
      <c r="BG25" s="213">
        <v>10</v>
      </c>
      <c r="BH25" s="213">
        <v>6</v>
      </c>
      <c r="BI25" s="213">
        <v>6</v>
      </c>
      <c r="BJ25" s="213">
        <v>5</v>
      </c>
      <c r="BK25" s="213">
        <v>4</v>
      </c>
      <c r="BL25" s="213">
        <v>8</v>
      </c>
      <c r="BM25" s="213">
        <v>10</v>
      </c>
      <c r="BN25" s="213">
        <v>7</v>
      </c>
      <c r="BO25" s="213">
        <v>8</v>
      </c>
      <c r="BP25" s="213">
        <v>9</v>
      </c>
      <c r="BQ25" s="213">
        <v>8</v>
      </c>
      <c r="BR25" s="213">
        <v>5</v>
      </c>
      <c r="BS25" s="213">
        <v>11</v>
      </c>
      <c r="BT25" s="213">
        <v>6</v>
      </c>
      <c r="BU25" s="213">
        <v>8</v>
      </c>
      <c r="BV25" s="213">
        <v>11</v>
      </c>
      <c r="BW25" s="213">
        <v>8</v>
      </c>
      <c r="BX25" s="213">
        <v>13</v>
      </c>
      <c r="BY25" s="213">
        <v>11</v>
      </c>
      <c r="BZ25" s="213">
        <v>9</v>
      </c>
      <c r="CA25" s="213">
        <v>12</v>
      </c>
      <c r="CB25" s="213">
        <v>20</v>
      </c>
      <c r="CC25" s="213">
        <v>10</v>
      </c>
      <c r="CD25" s="213">
        <v>17</v>
      </c>
      <c r="CE25" s="213">
        <v>8</v>
      </c>
      <c r="CF25" s="213">
        <v>8</v>
      </c>
      <c r="CG25" s="213">
        <v>12</v>
      </c>
      <c r="CH25" s="213">
        <v>9</v>
      </c>
      <c r="CI25" s="213">
        <v>12</v>
      </c>
      <c r="CJ25" s="213">
        <v>13</v>
      </c>
      <c r="CK25" s="213">
        <v>5</v>
      </c>
      <c r="CL25" s="213">
        <v>6</v>
      </c>
      <c r="CM25" s="213">
        <v>6</v>
      </c>
      <c r="CN25" s="213">
        <v>4</v>
      </c>
      <c r="CO25" s="213">
        <v>9</v>
      </c>
      <c r="CP25" s="213">
        <v>2</v>
      </c>
      <c r="CQ25" s="213">
        <v>7</v>
      </c>
      <c r="CR25" s="213">
        <v>5</v>
      </c>
      <c r="CS25" s="213">
        <v>5</v>
      </c>
      <c r="CT25" s="213">
        <v>1</v>
      </c>
      <c r="CU25" s="213">
        <v>4</v>
      </c>
      <c r="CV25" s="213">
        <v>0</v>
      </c>
      <c r="CW25" s="213">
        <v>0</v>
      </c>
      <c r="CX25" s="213">
        <v>1</v>
      </c>
      <c r="CY25" s="213">
        <v>2</v>
      </c>
      <c r="CZ25" s="213">
        <v>2</v>
      </c>
      <c r="DA25" s="213">
        <v>1</v>
      </c>
      <c r="DB25" s="213">
        <v>3</v>
      </c>
      <c r="DC25" s="213">
        <v>3</v>
      </c>
      <c r="DD25" s="213">
        <v>0</v>
      </c>
      <c r="DE25" s="213">
        <v>0</v>
      </c>
      <c r="DF25" s="213">
        <v>0</v>
      </c>
      <c r="DG25" s="213">
        <v>1</v>
      </c>
      <c r="DH25" s="213">
        <v>1</v>
      </c>
      <c r="DI25" s="213">
        <v>1</v>
      </c>
      <c r="DJ25" s="213">
        <v>1</v>
      </c>
      <c r="DK25" s="213">
        <v>0</v>
      </c>
      <c r="DL25" s="213">
        <v>1</v>
      </c>
      <c r="DM25" s="213">
        <v>0</v>
      </c>
      <c r="DN25" s="213">
        <v>1</v>
      </c>
      <c r="DO25" s="213">
        <v>0</v>
      </c>
      <c r="DP25" s="213">
        <v>0</v>
      </c>
      <c r="DQ25" s="213">
        <v>0</v>
      </c>
      <c r="DR25" s="213">
        <v>0</v>
      </c>
      <c r="DS25" s="213">
        <v>0</v>
      </c>
      <c r="DT25" s="213">
        <v>0</v>
      </c>
      <c r="DU25" s="213">
        <v>0</v>
      </c>
      <c r="DV25" s="213">
        <v>0</v>
      </c>
      <c r="DW25" s="213">
        <v>0</v>
      </c>
      <c r="DX25" s="213">
        <v>0</v>
      </c>
      <c r="DY25" s="213">
        <v>0</v>
      </c>
      <c r="DZ25" s="213">
        <v>0</v>
      </c>
      <c r="EA25" s="213">
        <v>0</v>
      </c>
    </row>
    <row r="26" spans="1:131">
      <c r="A26">
        <v>3609</v>
      </c>
      <c r="B26" t="s">
        <v>180</v>
      </c>
      <c r="C26" s="17">
        <f t="shared" si="0"/>
        <v>39</v>
      </c>
      <c r="D26" s="214">
        <f t="shared" si="1"/>
        <v>1.0124610591900312</v>
      </c>
      <c r="E26" s="17">
        <f t="shared" si="2"/>
        <v>231</v>
      </c>
      <c r="F26" s="214">
        <f t="shared" si="3"/>
        <v>5.9968847352024923</v>
      </c>
      <c r="G26" s="17">
        <f t="shared" si="4"/>
        <v>480</v>
      </c>
      <c r="H26" s="214">
        <f t="shared" si="5"/>
        <v>12.461059190031152</v>
      </c>
      <c r="I26" s="17">
        <f t="shared" si="6"/>
        <v>518</v>
      </c>
      <c r="J26" s="214">
        <f t="shared" si="7"/>
        <v>13.447559709241952</v>
      </c>
      <c r="K26" s="17">
        <f t="shared" si="8"/>
        <v>2003</v>
      </c>
      <c r="L26" s="214">
        <f t="shared" si="9"/>
        <v>51.998961578400824</v>
      </c>
      <c r="M26" s="17">
        <f t="shared" si="10"/>
        <v>436</v>
      </c>
      <c r="N26" s="214">
        <f t="shared" si="11"/>
        <v>11.318795430944965</v>
      </c>
      <c r="O26" s="17">
        <f t="shared" si="12"/>
        <v>145</v>
      </c>
      <c r="P26" s="214">
        <f t="shared" si="13"/>
        <v>3.7642782969885777</v>
      </c>
      <c r="Q26" s="17">
        <f t="shared" si="14"/>
        <v>3852</v>
      </c>
      <c r="S26">
        <v>3609</v>
      </c>
      <c r="T26" t="s">
        <v>180</v>
      </c>
      <c r="U26" s="213">
        <v>3852</v>
      </c>
      <c r="V26" s="213">
        <v>39</v>
      </c>
      <c r="W26" s="213">
        <v>48</v>
      </c>
      <c r="X26" s="213">
        <v>50</v>
      </c>
      <c r="Y26" s="213">
        <v>43</v>
      </c>
      <c r="Z26" s="213">
        <v>45</v>
      </c>
      <c r="AA26" s="213">
        <v>45</v>
      </c>
      <c r="AB26" s="213">
        <v>42</v>
      </c>
      <c r="AC26" s="213">
        <v>52</v>
      </c>
      <c r="AD26" s="213">
        <v>41</v>
      </c>
      <c r="AE26" s="213">
        <v>51</v>
      </c>
      <c r="AF26" s="213">
        <v>36</v>
      </c>
      <c r="AG26" s="213">
        <v>60</v>
      </c>
      <c r="AH26" s="213">
        <v>45</v>
      </c>
      <c r="AI26" s="213">
        <v>62</v>
      </c>
      <c r="AJ26" s="213">
        <v>44</v>
      </c>
      <c r="AK26" s="213">
        <v>47</v>
      </c>
      <c r="AL26" s="213">
        <v>48</v>
      </c>
      <c r="AM26" s="213">
        <v>37</v>
      </c>
      <c r="AN26" s="213">
        <v>48</v>
      </c>
      <c r="AO26" s="213">
        <v>47</v>
      </c>
      <c r="AP26" s="213">
        <v>52</v>
      </c>
      <c r="AQ26" s="213">
        <v>52</v>
      </c>
      <c r="AR26" s="213">
        <v>58</v>
      </c>
      <c r="AS26" s="213">
        <v>61</v>
      </c>
      <c r="AT26" s="213">
        <v>48</v>
      </c>
      <c r="AU26" s="213">
        <v>67</v>
      </c>
      <c r="AV26" s="213">
        <v>70</v>
      </c>
      <c r="AW26" s="213">
        <v>65</v>
      </c>
      <c r="AX26" s="213">
        <v>61</v>
      </c>
      <c r="AY26" s="213">
        <v>65</v>
      </c>
      <c r="AZ26" s="213">
        <v>62</v>
      </c>
      <c r="BA26" s="213">
        <v>62</v>
      </c>
      <c r="BB26" s="213">
        <v>44</v>
      </c>
      <c r="BC26" s="213">
        <v>58</v>
      </c>
      <c r="BD26" s="213">
        <v>41</v>
      </c>
      <c r="BE26" s="213">
        <v>39</v>
      </c>
      <c r="BF26" s="213">
        <v>51</v>
      </c>
      <c r="BG26" s="213">
        <v>45</v>
      </c>
      <c r="BH26" s="213">
        <v>54</v>
      </c>
      <c r="BI26" s="213">
        <v>55</v>
      </c>
      <c r="BJ26" s="213">
        <v>57</v>
      </c>
      <c r="BK26" s="213">
        <v>39</v>
      </c>
      <c r="BL26" s="213">
        <v>35</v>
      </c>
      <c r="BM26" s="213">
        <v>45</v>
      </c>
      <c r="BN26" s="213">
        <v>44</v>
      </c>
      <c r="BO26" s="213">
        <v>38</v>
      </c>
      <c r="BP26" s="213">
        <v>52</v>
      </c>
      <c r="BQ26" s="213">
        <v>59</v>
      </c>
      <c r="BR26" s="213">
        <v>40</v>
      </c>
      <c r="BS26" s="213">
        <v>36</v>
      </c>
      <c r="BT26" s="213">
        <v>41</v>
      </c>
      <c r="BU26" s="213">
        <v>36</v>
      </c>
      <c r="BV26" s="213">
        <v>43</v>
      </c>
      <c r="BW26" s="213">
        <v>53</v>
      </c>
      <c r="BX26" s="213">
        <v>49</v>
      </c>
      <c r="BY26" s="213">
        <v>44</v>
      </c>
      <c r="BZ26" s="213">
        <v>54</v>
      </c>
      <c r="CA26" s="213">
        <v>48</v>
      </c>
      <c r="CB26" s="213">
        <v>48</v>
      </c>
      <c r="CC26" s="213">
        <v>40</v>
      </c>
      <c r="CD26" s="213">
        <v>52</v>
      </c>
      <c r="CE26" s="213">
        <v>51</v>
      </c>
      <c r="CF26" s="213">
        <v>50</v>
      </c>
      <c r="CG26" s="213">
        <v>39</v>
      </c>
      <c r="CH26" s="213">
        <v>53</v>
      </c>
      <c r="CI26" s="213">
        <v>35</v>
      </c>
      <c r="CJ26" s="213">
        <v>50</v>
      </c>
      <c r="CK26" s="213">
        <v>55</v>
      </c>
      <c r="CL26" s="213">
        <v>48</v>
      </c>
      <c r="CM26" s="213">
        <v>40</v>
      </c>
      <c r="CN26" s="213">
        <v>48</v>
      </c>
      <c r="CO26" s="213">
        <v>35</v>
      </c>
      <c r="CP26" s="213">
        <v>26</v>
      </c>
      <c r="CQ26" s="213">
        <v>37</v>
      </c>
      <c r="CR26" s="213">
        <v>33</v>
      </c>
      <c r="CS26" s="213">
        <v>26</v>
      </c>
      <c r="CT26" s="213">
        <v>32</v>
      </c>
      <c r="CU26" s="213">
        <v>16</v>
      </c>
      <c r="CV26" s="213">
        <v>16</v>
      </c>
      <c r="CW26" s="213">
        <v>24</v>
      </c>
      <c r="CX26" s="213">
        <v>22</v>
      </c>
      <c r="CY26" s="213">
        <v>15</v>
      </c>
      <c r="CZ26" s="213">
        <v>7</v>
      </c>
      <c r="DA26" s="213">
        <v>14</v>
      </c>
      <c r="DB26" s="213">
        <v>17</v>
      </c>
      <c r="DC26" s="213">
        <v>11</v>
      </c>
      <c r="DD26" s="213">
        <v>9</v>
      </c>
      <c r="DE26" s="213">
        <v>12</v>
      </c>
      <c r="DF26" s="213">
        <v>6</v>
      </c>
      <c r="DG26" s="213">
        <v>10</v>
      </c>
      <c r="DH26" s="213">
        <v>3</v>
      </c>
      <c r="DI26" s="213">
        <v>5</v>
      </c>
      <c r="DJ26" s="213">
        <v>5</v>
      </c>
      <c r="DK26" s="213">
        <v>5</v>
      </c>
      <c r="DL26" s="213">
        <v>4</v>
      </c>
      <c r="DM26" s="213">
        <v>0</v>
      </c>
      <c r="DN26" s="213">
        <v>0</v>
      </c>
      <c r="DO26" s="213">
        <v>0</v>
      </c>
      <c r="DP26" s="213">
        <v>0</v>
      </c>
      <c r="DQ26" s="213">
        <v>0</v>
      </c>
      <c r="DR26" s="213">
        <v>0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</row>
    <row r="27" spans="1:131">
      <c r="A27">
        <v>3709</v>
      </c>
      <c r="B27" s="14" t="s">
        <v>181</v>
      </c>
      <c r="C27" s="16">
        <f t="shared" si="0"/>
        <v>16</v>
      </c>
      <c r="D27" s="212">
        <f t="shared" si="1"/>
        <v>1.8264840182648401</v>
      </c>
      <c r="E27" s="16">
        <f t="shared" si="2"/>
        <v>60</v>
      </c>
      <c r="F27" s="212">
        <f t="shared" si="3"/>
        <v>6.8493150684931505</v>
      </c>
      <c r="G27" s="16">
        <f t="shared" si="4"/>
        <v>96</v>
      </c>
      <c r="H27" s="212">
        <f t="shared" si="5"/>
        <v>10.95890410958904</v>
      </c>
      <c r="I27" s="16">
        <f t="shared" si="6"/>
        <v>104</v>
      </c>
      <c r="J27" s="212">
        <f t="shared" si="7"/>
        <v>11.87214611872146</v>
      </c>
      <c r="K27" s="16">
        <f t="shared" si="8"/>
        <v>505</v>
      </c>
      <c r="L27" s="212">
        <f t="shared" si="9"/>
        <v>57.648401826484019</v>
      </c>
      <c r="M27" s="16">
        <f t="shared" si="10"/>
        <v>57</v>
      </c>
      <c r="N27" s="212">
        <f t="shared" si="11"/>
        <v>6.506849315068493</v>
      </c>
      <c r="O27" s="16">
        <f t="shared" si="12"/>
        <v>38</v>
      </c>
      <c r="P27" s="212">
        <f t="shared" si="13"/>
        <v>4.3378995433789953</v>
      </c>
      <c r="Q27" s="16">
        <f t="shared" si="14"/>
        <v>876</v>
      </c>
      <c r="S27">
        <v>3709</v>
      </c>
      <c r="T27" t="s">
        <v>181</v>
      </c>
      <c r="U27" s="213">
        <v>876</v>
      </c>
      <c r="V27" s="213">
        <v>16</v>
      </c>
      <c r="W27" s="213">
        <v>14</v>
      </c>
      <c r="X27" s="213">
        <v>8</v>
      </c>
      <c r="Y27" s="213">
        <v>9</v>
      </c>
      <c r="Z27" s="213">
        <v>10</v>
      </c>
      <c r="AA27" s="213">
        <v>19</v>
      </c>
      <c r="AB27" s="213">
        <v>12</v>
      </c>
      <c r="AC27" s="213">
        <v>14</v>
      </c>
      <c r="AD27" s="213">
        <v>15</v>
      </c>
      <c r="AE27" s="213">
        <v>8</v>
      </c>
      <c r="AF27" s="213">
        <v>9</v>
      </c>
      <c r="AG27" s="213">
        <v>7</v>
      </c>
      <c r="AH27" s="213">
        <v>7</v>
      </c>
      <c r="AI27" s="213">
        <v>7</v>
      </c>
      <c r="AJ27" s="213">
        <v>9</v>
      </c>
      <c r="AK27" s="213">
        <v>8</v>
      </c>
      <c r="AL27" s="213">
        <v>11</v>
      </c>
      <c r="AM27" s="213">
        <v>8</v>
      </c>
      <c r="AN27" s="213">
        <v>6</v>
      </c>
      <c r="AO27" s="213">
        <v>13</v>
      </c>
      <c r="AP27" s="213">
        <v>8</v>
      </c>
      <c r="AQ27" s="213">
        <v>8</v>
      </c>
      <c r="AR27" s="213">
        <v>9</v>
      </c>
      <c r="AS27" s="213">
        <v>9</v>
      </c>
      <c r="AT27" s="213">
        <v>19</v>
      </c>
      <c r="AU27" s="213">
        <v>13</v>
      </c>
      <c r="AV27" s="213">
        <v>15</v>
      </c>
      <c r="AW27" s="213">
        <v>17</v>
      </c>
      <c r="AX27" s="213">
        <v>17</v>
      </c>
      <c r="AY27" s="213">
        <v>12</v>
      </c>
      <c r="AZ27" s="213">
        <v>11</v>
      </c>
      <c r="BA27" s="213">
        <v>20</v>
      </c>
      <c r="BB27" s="213">
        <v>9</v>
      </c>
      <c r="BC27" s="213">
        <v>20</v>
      </c>
      <c r="BD27" s="213">
        <v>23</v>
      </c>
      <c r="BE27" s="213">
        <v>11</v>
      </c>
      <c r="BF27" s="213">
        <v>10</v>
      </c>
      <c r="BG27" s="213">
        <v>10</v>
      </c>
      <c r="BH27" s="213">
        <v>9</v>
      </c>
      <c r="BI27" s="213">
        <v>9</v>
      </c>
      <c r="BJ27" s="213">
        <v>13</v>
      </c>
      <c r="BK27" s="213">
        <v>12</v>
      </c>
      <c r="BL27" s="213">
        <v>8</v>
      </c>
      <c r="BM27" s="213">
        <v>5</v>
      </c>
      <c r="BN27" s="213">
        <v>11</v>
      </c>
      <c r="BO27" s="213">
        <v>8</v>
      </c>
      <c r="BP27" s="213">
        <v>14</v>
      </c>
      <c r="BQ27" s="213">
        <v>7</v>
      </c>
      <c r="BR27" s="213">
        <v>9</v>
      </c>
      <c r="BS27" s="213">
        <v>9</v>
      </c>
      <c r="BT27" s="213">
        <v>10</v>
      </c>
      <c r="BU27" s="213">
        <v>14</v>
      </c>
      <c r="BV27" s="213">
        <v>16</v>
      </c>
      <c r="BW27" s="213">
        <v>15</v>
      </c>
      <c r="BX27" s="213">
        <v>15</v>
      </c>
      <c r="BY27" s="213">
        <v>17</v>
      </c>
      <c r="BZ27" s="213">
        <v>18</v>
      </c>
      <c r="CA27" s="213">
        <v>11</v>
      </c>
      <c r="CB27" s="213">
        <v>10</v>
      </c>
      <c r="CC27" s="213">
        <v>18</v>
      </c>
      <c r="CD27" s="213">
        <v>9</v>
      </c>
      <c r="CE27" s="213">
        <v>10</v>
      </c>
      <c r="CF27" s="213">
        <v>12</v>
      </c>
      <c r="CG27" s="213">
        <v>11</v>
      </c>
      <c r="CH27" s="213">
        <v>16</v>
      </c>
      <c r="CI27" s="213">
        <v>6</v>
      </c>
      <c r="CJ27" s="213">
        <v>8</v>
      </c>
      <c r="CK27" s="213">
        <v>5</v>
      </c>
      <c r="CL27" s="213">
        <v>4</v>
      </c>
      <c r="CM27" s="213">
        <v>5</v>
      </c>
      <c r="CN27" s="213">
        <v>3</v>
      </c>
      <c r="CO27" s="213">
        <v>8</v>
      </c>
      <c r="CP27" s="213">
        <v>6</v>
      </c>
      <c r="CQ27" s="213">
        <v>3</v>
      </c>
      <c r="CR27" s="213">
        <v>3</v>
      </c>
      <c r="CS27" s="213">
        <v>3</v>
      </c>
      <c r="CT27" s="213">
        <v>6</v>
      </c>
      <c r="CU27" s="213">
        <v>5</v>
      </c>
      <c r="CV27" s="213">
        <v>2</v>
      </c>
      <c r="CW27" s="213">
        <v>4</v>
      </c>
      <c r="CX27" s="213">
        <v>6</v>
      </c>
      <c r="CY27" s="213">
        <v>1</v>
      </c>
      <c r="CZ27" s="213">
        <v>4</v>
      </c>
      <c r="DA27" s="213">
        <v>2</v>
      </c>
      <c r="DB27" s="213">
        <v>7</v>
      </c>
      <c r="DC27" s="213">
        <v>3</v>
      </c>
      <c r="DD27" s="213">
        <v>0</v>
      </c>
      <c r="DE27" s="213">
        <v>3</v>
      </c>
      <c r="DF27" s="213">
        <v>6</v>
      </c>
      <c r="DG27" s="213">
        <v>3</v>
      </c>
      <c r="DH27" s="213">
        <v>2</v>
      </c>
      <c r="DI27" s="213">
        <v>0</v>
      </c>
      <c r="DJ27" s="213">
        <v>0</v>
      </c>
      <c r="DK27" s="213">
        <v>1</v>
      </c>
      <c r="DL27" s="213">
        <v>0</v>
      </c>
      <c r="DM27" s="213">
        <v>0</v>
      </c>
      <c r="DN27" s="213">
        <v>0</v>
      </c>
      <c r="DO27" s="213">
        <v>0</v>
      </c>
      <c r="DP27" s="213">
        <v>0</v>
      </c>
      <c r="DQ27" s="213">
        <v>0</v>
      </c>
      <c r="DR27" s="213">
        <v>0</v>
      </c>
      <c r="DS27" s="213">
        <v>0</v>
      </c>
      <c r="DT27" s="213">
        <v>0</v>
      </c>
      <c r="DU27" s="213">
        <v>0</v>
      </c>
      <c r="DV27" s="213">
        <v>0</v>
      </c>
      <c r="DW27" s="213">
        <v>0</v>
      </c>
      <c r="DX27" s="213">
        <v>0</v>
      </c>
      <c r="DY27" s="213">
        <v>0</v>
      </c>
      <c r="DZ27" s="213">
        <v>0</v>
      </c>
      <c r="EA27" s="213">
        <v>0</v>
      </c>
    </row>
    <row r="28" spans="1:131">
      <c r="A28">
        <v>3710</v>
      </c>
      <c r="B28" t="s">
        <v>182</v>
      </c>
      <c r="C28" s="17">
        <f t="shared" si="0"/>
        <v>0</v>
      </c>
      <c r="D28" s="214">
        <f t="shared" si="1"/>
        <v>0</v>
      </c>
      <c r="E28" s="17">
        <f t="shared" si="2"/>
        <v>3</v>
      </c>
      <c r="F28" s="214">
        <f t="shared" si="3"/>
        <v>4.6875</v>
      </c>
      <c r="G28" s="17">
        <f t="shared" si="4"/>
        <v>10</v>
      </c>
      <c r="H28" s="214">
        <f t="shared" si="5"/>
        <v>15.625</v>
      </c>
      <c r="I28" s="17">
        <f t="shared" si="6"/>
        <v>4</v>
      </c>
      <c r="J28" s="214">
        <f t="shared" si="7"/>
        <v>6.25</v>
      </c>
      <c r="K28" s="17">
        <f t="shared" si="8"/>
        <v>35</v>
      </c>
      <c r="L28" s="214">
        <f t="shared" si="9"/>
        <v>54.6875</v>
      </c>
      <c r="M28" s="17">
        <f t="shared" si="10"/>
        <v>6</v>
      </c>
      <c r="N28" s="214">
        <f t="shared" si="11"/>
        <v>9.375</v>
      </c>
      <c r="O28" s="17">
        <f t="shared" si="12"/>
        <v>6</v>
      </c>
      <c r="P28" s="214">
        <f t="shared" si="13"/>
        <v>9.375</v>
      </c>
      <c r="Q28" s="17">
        <f t="shared" si="14"/>
        <v>64</v>
      </c>
      <c r="S28">
        <v>3710</v>
      </c>
      <c r="T28" t="s">
        <v>182</v>
      </c>
      <c r="U28" s="213">
        <v>64</v>
      </c>
      <c r="V28" s="213">
        <v>0</v>
      </c>
      <c r="W28" s="213">
        <v>0</v>
      </c>
      <c r="X28" s="213">
        <v>1</v>
      </c>
      <c r="Y28" s="213">
        <v>1</v>
      </c>
      <c r="Z28" s="213">
        <v>1</v>
      </c>
      <c r="AA28" s="213">
        <v>0</v>
      </c>
      <c r="AB28" s="213">
        <v>0</v>
      </c>
      <c r="AC28" s="213">
        <v>0</v>
      </c>
      <c r="AD28" s="213">
        <v>1</v>
      </c>
      <c r="AE28" s="213">
        <v>1</v>
      </c>
      <c r="AF28" s="213">
        <v>2</v>
      </c>
      <c r="AG28" s="213">
        <v>2</v>
      </c>
      <c r="AH28" s="213">
        <v>1</v>
      </c>
      <c r="AI28" s="213">
        <v>0</v>
      </c>
      <c r="AJ28" s="213">
        <v>1</v>
      </c>
      <c r="AK28" s="213">
        <v>2</v>
      </c>
      <c r="AL28" s="213">
        <v>0</v>
      </c>
      <c r="AM28" s="213">
        <v>1</v>
      </c>
      <c r="AN28" s="213">
        <v>1</v>
      </c>
      <c r="AO28" s="213">
        <v>0</v>
      </c>
      <c r="AP28" s="213">
        <v>1</v>
      </c>
      <c r="AQ28" s="213">
        <v>0</v>
      </c>
      <c r="AR28" s="213">
        <v>0</v>
      </c>
      <c r="AS28" s="213">
        <v>0</v>
      </c>
      <c r="AT28" s="213">
        <v>0</v>
      </c>
      <c r="AU28" s="213">
        <v>1</v>
      </c>
      <c r="AV28" s="213">
        <v>0</v>
      </c>
      <c r="AW28" s="213">
        <v>0</v>
      </c>
      <c r="AX28" s="213">
        <v>0</v>
      </c>
      <c r="AY28" s="213">
        <v>3</v>
      </c>
      <c r="AZ28" s="213">
        <v>1</v>
      </c>
      <c r="BA28" s="213">
        <v>2</v>
      </c>
      <c r="BB28" s="213">
        <v>2</v>
      </c>
      <c r="BC28" s="213">
        <v>0</v>
      </c>
      <c r="BD28" s="213">
        <v>0</v>
      </c>
      <c r="BE28" s="213">
        <v>1</v>
      </c>
      <c r="BF28" s="213">
        <v>0</v>
      </c>
      <c r="BG28" s="213">
        <v>2</v>
      </c>
      <c r="BH28" s="213">
        <v>0</v>
      </c>
      <c r="BI28" s="213">
        <v>4</v>
      </c>
      <c r="BJ28" s="213">
        <v>1</v>
      </c>
      <c r="BK28" s="213">
        <v>1</v>
      </c>
      <c r="BL28" s="213">
        <v>0</v>
      </c>
      <c r="BM28" s="213">
        <v>0</v>
      </c>
      <c r="BN28" s="213">
        <v>0</v>
      </c>
      <c r="BO28" s="213">
        <v>0</v>
      </c>
      <c r="BP28" s="213">
        <v>2</v>
      </c>
      <c r="BQ28" s="213">
        <v>1</v>
      </c>
      <c r="BR28" s="213">
        <v>1</v>
      </c>
      <c r="BS28" s="213">
        <v>0</v>
      </c>
      <c r="BT28" s="213">
        <v>0</v>
      </c>
      <c r="BU28" s="213">
        <v>0</v>
      </c>
      <c r="BV28" s="213">
        <v>0</v>
      </c>
      <c r="BW28" s="213">
        <v>1</v>
      </c>
      <c r="BX28" s="213">
        <v>1</v>
      </c>
      <c r="BY28" s="213">
        <v>0</v>
      </c>
      <c r="BZ28" s="213">
        <v>2</v>
      </c>
      <c r="CA28" s="213">
        <v>1</v>
      </c>
      <c r="CB28" s="213">
        <v>0</v>
      </c>
      <c r="CC28" s="213">
        <v>1</v>
      </c>
      <c r="CD28" s="213">
        <v>1</v>
      </c>
      <c r="CE28" s="213">
        <v>0</v>
      </c>
      <c r="CF28" s="213">
        <v>3</v>
      </c>
      <c r="CG28" s="213">
        <v>1</v>
      </c>
      <c r="CH28" s="213">
        <v>1</v>
      </c>
      <c r="CI28" s="213">
        <v>1</v>
      </c>
      <c r="CJ28" s="213">
        <v>1</v>
      </c>
      <c r="CK28" s="213">
        <v>1</v>
      </c>
      <c r="CL28" s="213">
        <v>2</v>
      </c>
      <c r="CM28" s="213">
        <v>1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1</v>
      </c>
      <c r="CT28" s="213">
        <v>0</v>
      </c>
      <c r="CU28" s="213">
        <v>1</v>
      </c>
      <c r="CV28" s="213">
        <v>0</v>
      </c>
      <c r="CW28" s="213">
        <v>0</v>
      </c>
      <c r="CX28" s="213">
        <v>1</v>
      </c>
      <c r="CY28" s="213">
        <v>1</v>
      </c>
      <c r="CZ28" s="213">
        <v>0</v>
      </c>
      <c r="DA28" s="213">
        <v>1</v>
      </c>
      <c r="DB28" s="213">
        <v>1</v>
      </c>
      <c r="DC28" s="213">
        <v>0</v>
      </c>
      <c r="DD28" s="213">
        <v>0</v>
      </c>
      <c r="DE28" s="213">
        <v>0</v>
      </c>
      <c r="DF28" s="213">
        <v>1</v>
      </c>
      <c r="DG28" s="213">
        <v>1</v>
      </c>
      <c r="DH28" s="213">
        <v>0</v>
      </c>
      <c r="DI28" s="213">
        <v>0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</row>
    <row r="29" spans="1:131">
      <c r="A29">
        <v>3711</v>
      </c>
      <c r="B29" s="14" t="s">
        <v>183</v>
      </c>
      <c r="C29" s="16">
        <f t="shared" si="0"/>
        <v>20</v>
      </c>
      <c r="D29" s="212">
        <f t="shared" si="1"/>
        <v>1.6542597187758479</v>
      </c>
      <c r="E29" s="16">
        <f t="shared" si="2"/>
        <v>84</v>
      </c>
      <c r="F29" s="212">
        <f t="shared" si="3"/>
        <v>6.9478908188585615</v>
      </c>
      <c r="G29" s="16">
        <f t="shared" si="4"/>
        <v>138</v>
      </c>
      <c r="H29" s="212">
        <f t="shared" si="5"/>
        <v>11.41439205955335</v>
      </c>
      <c r="I29" s="16">
        <f t="shared" si="6"/>
        <v>169</v>
      </c>
      <c r="J29" s="212">
        <f t="shared" si="7"/>
        <v>13.978494623655912</v>
      </c>
      <c r="K29" s="16">
        <f t="shared" si="8"/>
        <v>626</v>
      </c>
      <c r="L29" s="212">
        <f t="shared" si="9"/>
        <v>51.778329197684037</v>
      </c>
      <c r="M29" s="16">
        <f t="shared" si="10"/>
        <v>124</v>
      </c>
      <c r="N29" s="212">
        <f t="shared" si="11"/>
        <v>10.256410256410255</v>
      </c>
      <c r="O29" s="16">
        <f t="shared" si="12"/>
        <v>48</v>
      </c>
      <c r="P29" s="212">
        <f t="shared" si="13"/>
        <v>3.9702233250620349</v>
      </c>
      <c r="Q29" s="16">
        <f t="shared" si="14"/>
        <v>1209</v>
      </c>
      <c r="S29">
        <v>3711</v>
      </c>
      <c r="T29" t="s">
        <v>183</v>
      </c>
      <c r="U29" s="213">
        <v>1209</v>
      </c>
      <c r="V29" s="213">
        <v>20</v>
      </c>
      <c r="W29" s="213">
        <v>19</v>
      </c>
      <c r="X29" s="213">
        <v>15</v>
      </c>
      <c r="Y29" s="213">
        <v>16</v>
      </c>
      <c r="Z29" s="213">
        <v>17</v>
      </c>
      <c r="AA29" s="213">
        <v>17</v>
      </c>
      <c r="AB29" s="213">
        <v>13</v>
      </c>
      <c r="AC29" s="213">
        <v>15</v>
      </c>
      <c r="AD29" s="213">
        <v>17</v>
      </c>
      <c r="AE29" s="213">
        <v>19</v>
      </c>
      <c r="AF29" s="213">
        <v>10</v>
      </c>
      <c r="AG29" s="213">
        <v>20</v>
      </c>
      <c r="AH29" s="213">
        <v>12</v>
      </c>
      <c r="AI29" s="213">
        <v>7</v>
      </c>
      <c r="AJ29" s="213">
        <v>12</v>
      </c>
      <c r="AK29" s="213">
        <v>13</v>
      </c>
      <c r="AL29" s="213">
        <v>20</v>
      </c>
      <c r="AM29" s="213">
        <v>16</v>
      </c>
      <c r="AN29" s="213">
        <v>15</v>
      </c>
      <c r="AO29" s="213">
        <v>16</v>
      </c>
      <c r="AP29" s="213">
        <v>12</v>
      </c>
      <c r="AQ29" s="213">
        <v>13</v>
      </c>
      <c r="AR29" s="213">
        <v>19</v>
      </c>
      <c r="AS29" s="213">
        <v>19</v>
      </c>
      <c r="AT29" s="213">
        <v>17</v>
      </c>
      <c r="AU29" s="213">
        <v>22</v>
      </c>
      <c r="AV29" s="213">
        <v>17</v>
      </c>
      <c r="AW29" s="213">
        <v>19</v>
      </c>
      <c r="AX29" s="213">
        <v>21</v>
      </c>
      <c r="AY29" s="213">
        <v>18</v>
      </c>
      <c r="AZ29" s="213">
        <v>24</v>
      </c>
      <c r="BA29" s="213">
        <v>17</v>
      </c>
      <c r="BB29" s="213">
        <v>18</v>
      </c>
      <c r="BC29" s="213">
        <v>18</v>
      </c>
      <c r="BD29" s="213">
        <v>17</v>
      </c>
      <c r="BE29" s="213">
        <v>13</v>
      </c>
      <c r="BF29" s="213">
        <v>22</v>
      </c>
      <c r="BG29" s="213">
        <v>20</v>
      </c>
      <c r="BH29" s="213">
        <v>15</v>
      </c>
      <c r="BI29" s="213">
        <v>10</v>
      </c>
      <c r="BJ29" s="213">
        <v>11</v>
      </c>
      <c r="BK29" s="213">
        <v>15</v>
      </c>
      <c r="BL29" s="213">
        <v>12</v>
      </c>
      <c r="BM29" s="213">
        <v>12</v>
      </c>
      <c r="BN29" s="213">
        <v>16</v>
      </c>
      <c r="BO29" s="213">
        <v>14</v>
      </c>
      <c r="BP29" s="213">
        <v>8</v>
      </c>
      <c r="BQ29" s="213">
        <v>13</v>
      </c>
      <c r="BR29" s="213">
        <v>8</v>
      </c>
      <c r="BS29" s="213">
        <v>16</v>
      </c>
      <c r="BT29" s="213">
        <v>9</v>
      </c>
      <c r="BU29" s="213">
        <v>11</v>
      </c>
      <c r="BV29" s="213">
        <v>16</v>
      </c>
      <c r="BW29" s="213">
        <v>15</v>
      </c>
      <c r="BX29" s="213">
        <v>14</v>
      </c>
      <c r="BY29" s="213">
        <v>16</v>
      </c>
      <c r="BZ29" s="213">
        <v>16</v>
      </c>
      <c r="CA29" s="213">
        <v>16</v>
      </c>
      <c r="CB29" s="213">
        <v>18</v>
      </c>
      <c r="CC29" s="213">
        <v>15</v>
      </c>
      <c r="CD29" s="213">
        <v>14</v>
      </c>
      <c r="CE29" s="213">
        <v>16</v>
      </c>
      <c r="CF29" s="213">
        <v>18</v>
      </c>
      <c r="CG29" s="213">
        <v>18</v>
      </c>
      <c r="CH29" s="213">
        <v>14</v>
      </c>
      <c r="CI29" s="213">
        <v>15</v>
      </c>
      <c r="CJ29" s="213">
        <v>11</v>
      </c>
      <c r="CK29" s="213">
        <v>11</v>
      </c>
      <c r="CL29" s="213">
        <v>10</v>
      </c>
      <c r="CM29" s="213">
        <v>8</v>
      </c>
      <c r="CN29" s="213">
        <v>13</v>
      </c>
      <c r="CO29" s="213">
        <v>13</v>
      </c>
      <c r="CP29" s="213">
        <v>10</v>
      </c>
      <c r="CQ29" s="213">
        <v>10</v>
      </c>
      <c r="CR29" s="213">
        <v>7</v>
      </c>
      <c r="CS29" s="213">
        <v>8</v>
      </c>
      <c r="CT29" s="213">
        <v>12</v>
      </c>
      <c r="CU29" s="213">
        <v>7</v>
      </c>
      <c r="CV29" s="213">
        <v>5</v>
      </c>
      <c r="CW29" s="213">
        <v>10</v>
      </c>
      <c r="CX29" s="213">
        <v>5</v>
      </c>
      <c r="CY29" s="213">
        <v>5</v>
      </c>
      <c r="CZ29" s="213">
        <v>6</v>
      </c>
      <c r="DA29" s="213">
        <v>10</v>
      </c>
      <c r="DB29" s="213">
        <v>5</v>
      </c>
      <c r="DC29" s="213">
        <v>2</v>
      </c>
      <c r="DD29" s="213">
        <v>3</v>
      </c>
      <c r="DE29" s="213">
        <v>3</v>
      </c>
      <c r="DF29" s="213">
        <v>1</v>
      </c>
      <c r="DG29" s="213">
        <v>4</v>
      </c>
      <c r="DH29" s="213">
        <v>0</v>
      </c>
      <c r="DI29" s="213">
        <v>1</v>
      </c>
      <c r="DJ29" s="213">
        <v>0</v>
      </c>
      <c r="DK29" s="213">
        <v>0</v>
      </c>
      <c r="DL29" s="213">
        <v>1</v>
      </c>
      <c r="DM29" s="213">
        <v>1</v>
      </c>
      <c r="DN29" s="213">
        <v>0</v>
      </c>
      <c r="DO29" s="213">
        <v>0</v>
      </c>
      <c r="DP29" s="213">
        <v>0</v>
      </c>
      <c r="DQ29" s="213">
        <v>0</v>
      </c>
      <c r="DR29" s="213">
        <v>0</v>
      </c>
      <c r="DS29" s="213">
        <v>1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0</v>
      </c>
      <c r="DZ29" s="213">
        <v>0</v>
      </c>
      <c r="EA29" s="213">
        <v>0</v>
      </c>
    </row>
    <row r="30" spans="1:131">
      <c r="A30">
        <v>3713</v>
      </c>
      <c r="B30" t="s">
        <v>184</v>
      </c>
      <c r="C30" s="17">
        <f t="shared" si="0"/>
        <v>0</v>
      </c>
      <c r="D30" s="214">
        <f t="shared" si="1"/>
        <v>0</v>
      </c>
      <c r="E30" s="17">
        <f t="shared" si="2"/>
        <v>8</v>
      </c>
      <c r="F30" s="214">
        <f t="shared" si="3"/>
        <v>6.4516129032258061</v>
      </c>
      <c r="G30" s="17">
        <f t="shared" si="4"/>
        <v>14</v>
      </c>
      <c r="H30" s="214">
        <f t="shared" si="5"/>
        <v>11.29032258064516</v>
      </c>
      <c r="I30" s="17">
        <f t="shared" si="6"/>
        <v>13</v>
      </c>
      <c r="J30" s="214">
        <f t="shared" si="7"/>
        <v>10.483870967741936</v>
      </c>
      <c r="K30" s="17">
        <f t="shared" si="8"/>
        <v>63</v>
      </c>
      <c r="L30" s="214">
        <f t="shared" si="9"/>
        <v>50.806451612903224</v>
      </c>
      <c r="M30" s="17">
        <f t="shared" si="10"/>
        <v>19</v>
      </c>
      <c r="N30" s="214">
        <f t="shared" si="11"/>
        <v>15.32258064516129</v>
      </c>
      <c r="O30" s="17">
        <f t="shared" si="12"/>
        <v>7</v>
      </c>
      <c r="P30" s="214">
        <f t="shared" si="13"/>
        <v>5.6451612903225801</v>
      </c>
      <c r="Q30" s="17">
        <f t="shared" si="14"/>
        <v>124</v>
      </c>
      <c r="S30">
        <v>3713</v>
      </c>
      <c r="T30" t="s">
        <v>184</v>
      </c>
      <c r="U30" s="213">
        <v>124</v>
      </c>
      <c r="V30" s="213">
        <v>0</v>
      </c>
      <c r="W30" s="213">
        <v>1</v>
      </c>
      <c r="X30" s="213">
        <v>2</v>
      </c>
      <c r="Y30" s="213">
        <v>2</v>
      </c>
      <c r="Z30" s="213">
        <v>2</v>
      </c>
      <c r="AA30" s="213">
        <v>1</v>
      </c>
      <c r="AB30" s="213">
        <v>0</v>
      </c>
      <c r="AC30" s="213">
        <v>1</v>
      </c>
      <c r="AD30" s="213">
        <v>4</v>
      </c>
      <c r="AE30" s="213">
        <v>0</v>
      </c>
      <c r="AF30" s="213">
        <v>0</v>
      </c>
      <c r="AG30" s="213">
        <v>3</v>
      </c>
      <c r="AH30" s="213">
        <v>0</v>
      </c>
      <c r="AI30" s="213">
        <v>2</v>
      </c>
      <c r="AJ30" s="213">
        <v>0</v>
      </c>
      <c r="AK30" s="213">
        <v>4</v>
      </c>
      <c r="AL30" s="213">
        <v>0</v>
      </c>
      <c r="AM30" s="213">
        <v>2</v>
      </c>
      <c r="AN30" s="213">
        <v>0</v>
      </c>
      <c r="AO30" s="213">
        <v>1</v>
      </c>
      <c r="AP30" s="213">
        <v>2</v>
      </c>
      <c r="AQ30" s="213">
        <v>0</v>
      </c>
      <c r="AR30" s="213">
        <v>1</v>
      </c>
      <c r="AS30" s="213">
        <v>4</v>
      </c>
      <c r="AT30" s="213">
        <v>0</v>
      </c>
      <c r="AU30" s="213">
        <v>3</v>
      </c>
      <c r="AV30" s="213">
        <v>1</v>
      </c>
      <c r="AW30" s="213">
        <v>3</v>
      </c>
      <c r="AX30" s="213">
        <v>2</v>
      </c>
      <c r="AY30" s="213">
        <v>1</v>
      </c>
      <c r="AZ30" s="213">
        <v>3</v>
      </c>
      <c r="BA30" s="213">
        <v>1</v>
      </c>
      <c r="BB30" s="213">
        <v>1</v>
      </c>
      <c r="BC30" s="213">
        <v>1</v>
      </c>
      <c r="BD30" s="213">
        <v>0</v>
      </c>
      <c r="BE30" s="213">
        <v>2</v>
      </c>
      <c r="BF30" s="213">
        <v>0</v>
      </c>
      <c r="BG30" s="213">
        <v>2</v>
      </c>
      <c r="BH30" s="213">
        <v>2</v>
      </c>
      <c r="BI30" s="213">
        <v>2</v>
      </c>
      <c r="BJ30" s="213">
        <v>2</v>
      </c>
      <c r="BK30" s="213">
        <v>2</v>
      </c>
      <c r="BL30" s="213">
        <v>1</v>
      </c>
      <c r="BM30" s="213">
        <v>0</v>
      </c>
      <c r="BN30" s="213">
        <v>1</v>
      </c>
      <c r="BO30" s="213">
        <v>0</v>
      </c>
      <c r="BP30" s="213">
        <v>0</v>
      </c>
      <c r="BQ30" s="213">
        <v>1</v>
      </c>
      <c r="BR30" s="213">
        <v>0</v>
      </c>
      <c r="BS30" s="213">
        <v>0</v>
      </c>
      <c r="BT30" s="213">
        <v>1</v>
      </c>
      <c r="BU30" s="213">
        <v>2</v>
      </c>
      <c r="BV30" s="213">
        <v>2</v>
      </c>
      <c r="BW30" s="213">
        <v>1</v>
      </c>
      <c r="BX30" s="213">
        <v>4</v>
      </c>
      <c r="BY30" s="213">
        <v>5</v>
      </c>
      <c r="BZ30" s="213">
        <v>3</v>
      </c>
      <c r="CA30" s="213">
        <v>4</v>
      </c>
      <c r="CB30" s="213">
        <v>2</v>
      </c>
      <c r="CC30" s="213">
        <v>2</v>
      </c>
      <c r="CD30" s="213">
        <v>0</v>
      </c>
      <c r="CE30" s="213">
        <v>3</v>
      </c>
      <c r="CF30" s="213">
        <v>1</v>
      </c>
      <c r="CG30" s="213">
        <v>0</v>
      </c>
      <c r="CH30" s="213">
        <v>2</v>
      </c>
      <c r="CI30" s="213">
        <v>3</v>
      </c>
      <c r="CJ30" s="213">
        <v>0</v>
      </c>
      <c r="CK30" s="213">
        <v>3</v>
      </c>
      <c r="CL30" s="213">
        <v>1</v>
      </c>
      <c r="CM30" s="213">
        <v>2</v>
      </c>
      <c r="CN30" s="213">
        <v>1</v>
      </c>
      <c r="CO30" s="213">
        <v>2</v>
      </c>
      <c r="CP30" s="213">
        <v>2</v>
      </c>
      <c r="CQ30" s="213">
        <v>2</v>
      </c>
      <c r="CR30" s="213">
        <v>1</v>
      </c>
      <c r="CS30" s="213">
        <v>3</v>
      </c>
      <c r="CT30" s="213">
        <v>1</v>
      </c>
      <c r="CU30" s="213">
        <v>1</v>
      </c>
      <c r="CV30" s="213">
        <v>0</v>
      </c>
      <c r="CW30" s="213">
        <v>0</v>
      </c>
      <c r="CX30" s="213">
        <v>1</v>
      </c>
      <c r="CY30" s="213">
        <v>1</v>
      </c>
      <c r="CZ30" s="213">
        <v>0</v>
      </c>
      <c r="DA30" s="213">
        <v>1</v>
      </c>
      <c r="DB30" s="213">
        <v>1</v>
      </c>
      <c r="DC30" s="213">
        <v>0</v>
      </c>
      <c r="DD30" s="213">
        <v>0</v>
      </c>
      <c r="DE30" s="213">
        <v>1</v>
      </c>
      <c r="DF30" s="213">
        <v>1</v>
      </c>
      <c r="DG30" s="213">
        <v>0</v>
      </c>
      <c r="DH30" s="213">
        <v>1</v>
      </c>
      <c r="DI30" s="213">
        <v>0</v>
      </c>
      <c r="DJ30" s="213">
        <v>0</v>
      </c>
      <c r="DK30" s="213">
        <v>0</v>
      </c>
      <c r="DL30" s="213">
        <v>0</v>
      </c>
      <c r="DM30" s="213">
        <v>0</v>
      </c>
      <c r="DN30" s="213">
        <v>0</v>
      </c>
      <c r="DO30" s="213">
        <v>0</v>
      </c>
      <c r="DP30" s="213">
        <v>0</v>
      </c>
      <c r="DQ30" s="213">
        <v>0</v>
      </c>
      <c r="DR30" s="213">
        <v>0</v>
      </c>
      <c r="DS30" s="213">
        <v>0</v>
      </c>
      <c r="DT30" s="213">
        <v>0</v>
      </c>
      <c r="DU30" s="213">
        <v>0</v>
      </c>
      <c r="DV30" s="213">
        <v>0</v>
      </c>
      <c r="DW30" s="213">
        <v>0</v>
      </c>
      <c r="DX30" s="213">
        <v>0</v>
      </c>
      <c r="DY30" s="213">
        <v>0</v>
      </c>
      <c r="DZ30" s="213">
        <v>0</v>
      </c>
      <c r="EA30" s="213">
        <v>0</v>
      </c>
    </row>
    <row r="31" spans="1:131">
      <c r="A31">
        <v>3714</v>
      </c>
      <c r="B31" s="14" t="s">
        <v>185</v>
      </c>
      <c r="C31" s="16">
        <f t="shared" si="0"/>
        <v>16</v>
      </c>
      <c r="D31" s="212">
        <f t="shared" si="1"/>
        <v>0.95579450418160095</v>
      </c>
      <c r="E31" s="16">
        <f t="shared" si="2"/>
        <v>88</v>
      </c>
      <c r="F31" s="212">
        <f t="shared" si="3"/>
        <v>5.2568697729988054</v>
      </c>
      <c r="G31" s="16">
        <f t="shared" si="4"/>
        <v>225</v>
      </c>
      <c r="H31" s="212">
        <f t="shared" si="5"/>
        <v>13.440860215053762</v>
      </c>
      <c r="I31" s="16">
        <f t="shared" si="6"/>
        <v>246</v>
      </c>
      <c r="J31" s="212">
        <f t="shared" si="7"/>
        <v>14.695340501792115</v>
      </c>
      <c r="K31" s="16">
        <f t="shared" si="8"/>
        <v>908</v>
      </c>
      <c r="L31" s="212">
        <f t="shared" si="9"/>
        <v>54.241338112305861</v>
      </c>
      <c r="M31" s="16">
        <f t="shared" si="10"/>
        <v>143</v>
      </c>
      <c r="N31" s="212">
        <f t="shared" si="11"/>
        <v>8.5424133811230583</v>
      </c>
      <c r="O31" s="16">
        <f t="shared" si="12"/>
        <v>48</v>
      </c>
      <c r="P31" s="212">
        <f t="shared" si="13"/>
        <v>2.8673835125448028</v>
      </c>
      <c r="Q31" s="16">
        <f t="shared" si="14"/>
        <v>1674</v>
      </c>
      <c r="S31">
        <v>3714</v>
      </c>
      <c r="T31" t="s">
        <v>185</v>
      </c>
      <c r="U31" s="213">
        <v>1674</v>
      </c>
      <c r="V31" s="213">
        <v>16</v>
      </c>
      <c r="W31" s="213">
        <v>20</v>
      </c>
      <c r="X31" s="213">
        <v>15</v>
      </c>
      <c r="Y31" s="213">
        <v>18</v>
      </c>
      <c r="Z31" s="213">
        <v>17</v>
      </c>
      <c r="AA31" s="213">
        <v>18</v>
      </c>
      <c r="AB31" s="213">
        <v>16</v>
      </c>
      <c r="AC31" s="213">
        <v>25</v>
      </c>
      <c r="AD31" s="213">
        <v>27</v>
      </c>
      <c r="AE31" s="213">
        <v>30</v>
      </c>
      <c r="AF31" s="213">
        <v>22</v>
      </c>
      <c r="AG31" s="213">
        <v>16</v>
      </c>
      <c r="AH31" s="213">
        <v>22</v>
      </c>
      <c r="AI31" s="213">
        <v>13</v>
      </c>
      <c r="AJ31" s="213">
        <v>29</v>
      </c>
      <c r="AK31" s="213">
        <v>25</v>
      </c>
      <c r="AL31" s="213">
        <v>26</v>
      </c>
      <c r="AM31" s="213">
        <v>22</v>
      </c>
      <c r="AN31" s="213">
        <v>32</v>
      </c>
      <c r="AO31" s="213">
        <v>27</v>
      </c>
      <c r="AP31" s="213">
        <v>20</v>
      </c>
      <c r="AQ31" s="213">
        <v>18</v>
      </c>
      <c r="AR31" s="213">
        <v>27</v>
      </c>
      <c r="AS31" s="213">
        <v>24</v>
      </c>
      <c r="AT31" s="213">
        <v>21</v>
      </c>
      <c r="AU31" s="213">
        <v>29</v>
      </c>
      <c r="AV31" s="213">
        <v>29</v>
      </c>
      <c r="AW31" s="213">
        <v>21</v>
      </c>
      <c r="AX31" s="213">
        <v>22</v>
      </c>
      <c r="AY31" s="213">
        <v>26</v>
      </c>
      <c r="AZ31" s="213">
        <v>28</v>
      </c>
      <c r="BA31" s="213">
        <v>27</v>
      </c>
      <c r="BB31" s="213">
        <v>21</v>
      </c>
      <c r="BC31" s="213">
        <v>26</v>
      </c>
      <c r="BD31" s="213">
        <v>23</v>
      </c>
      <c r="BE31" s="213">
        <v>36</v>
      </c>
      <c r="BF31" s="213">
        <v>16</v>
      </c>
      <c r="BG31" s="213">
        <v>22</v>
      </c>
      <c r="BH31" s="213">
        <v>24</v>
      </c>
      <c r="BI31" s="213">
        <v>19</v>
      </c>
      <c r="BJ31" s="213">
        <v>13</v>
      </c>
      <c r="BK31" s="213">
        <v>22</v>
      </c>
      <c r="BL31" s="213">
        <v>25</v>
      </c>
      <c r="BM31" s="213">
        <v>24</v>
      </c>
      <c r="BN31" s="213">
        <v>21</v>
      </c>
      <c r="BO31" s="213">
        <v>27</v>
      </c>
      <c r="BP31" s="213">
        <v>20</v>
      </c>
      <c r="BQ31" s="213">
        <v>16</v>
      </c>
      <c r="BR31" s="213">
        <v>13</v>
      </c>
      <c r="BS31" s="213">
        <v>28</v>
      </c>
      <c r="BT31" s="213">
        <v>20</v>
      </c>
      <c r="BU31" s="213">
        <v>17</v>
      </c>
      <c r="BV31" s="213">
        <v>24</v>
      </c>
      <c r="BW31" s="213">
        <v>23</v>
      </c>
      <c r="BX31" s="213">
        <v>15</v>
      </c>
      <c r="BY31" s="213">
        <v>21</v>
      </c>
      <c r="BZ31" s="213">
        <v>21</v>
      </c>
      <c r="CA31" s="213">
        <v>31</v>
      </c>
      <c r="CB31" s="213">
        <v>20</v>
      </c>
      <c r="CC31" s="213">
        <v>29</v>
      </c>
      <c r="CD31" s="213">
        <v>25</v>
      </c>
      <c r="CE31" s="213">
        <v>15</v>
      </c>
      <c r="CF31" s="213">
        <v>15</v>
      </c>
      <c r="CG31" s="213">
        <v>22</v>
      </c>
      <c r="CH31" s="213">
        <v>15</v>
      </c>
      <c r="CI31" s="213">
        <v>20</v>
      </c>
      <c r="CJ31" s="213">
        <v>26</v>
      </c>
      <c r="CK31" s="213">
        <v>12</v>
      </c>
      <c r="CL31" s="213">
        <v>12</v>
      </c>
      <c r="CM31" s="213">
        <v>13</v>
      </c>
      <c r="CN31" s="213">
        <v>20</v>
      </c>
      <c r="CO31" s="213">
        <v>9</v>
      </c>
      <c r="CP31" s="213">
        <v>10</v>
      </c>
      <c r="CQ31" s="213">
        <v>10</v>
      </c>
      <c r="CR31" s="213">
        <v>8</v>
      </c>
      <c r="CS31" s="213">
        <v>11</v>
      </c>
      <c r="CT31" s="213">
        <v>8</v>
      </c>
      <c r="CU31" s="213">
        <v>8</v>
      </c>
      <c r="CV31" s="213">
        <v>9</v>
      </c>
      <c r="CW31" s="213">
        <v>13</v>
      </c>
      <c r="CX31" s="213">
        <v>6</v>
      </c>
      <c r="CY31" s="213">
        <v>6</v>
      </c>
      <c r="CZ31" s="213">
        <v>2</v>
      </c>
      <c r="DA31" s="213">
        <v>3</v>
      </c>
      <c r="DB31" s="213">
        <v>6</v>
      </c>
      <c r="DC31" s="213">
        <v>3</v>
      </c>
      <c r="DD31" s="213">
        <v>6</v>
      </c>
      <c r="DE31" s="213">
        <v>4</v>
      </c>
      <c r="DF31" s="213">
        <v>1</v>
      </c>
      <c r="DG31" s="213">
        <v>2</v>
      </c>
      <c r="DH31" s="213">
        <v>2</v>
      </c>
      <c r="DI31" s="213">
        <v>3</v>
      </c>
      <c r="DJ31" s="213">
        <v>1</v>
      </c>
      <c r="DK31" s="213">
        <v>1</v>
      </c>
      <c r="DL31" s="213">
        <v>1</v>
      </c>
      <c r="DM31" s="213">
        <v>1</v>
      </c>
      <c r="DN31" s="213">
        <v>0</v>
      </c>
      <c r="DO31" s="213">
        <v>0</v>
      </c>
      <c r="DP31" s="213">
        <v>0</v>
      </c>
      <c r="DQ31" s="213">
        <v>0</v>
      </c>
      <c r="DR31" s="213">
        <v>0</v>
      </c>
      <c r="DS31" s="213">
        <v>0</v>
      </c>
      <c r="DT31" s="213">
        <v>0</v>
      </c>
      <c r="DU31" s="213">
        <v>0</v>
      </c>
      <c r="DV31" s="213">
        <v>0</v>
      </c>
      <c r="DW31" s="213">
        <v>0</v>
      </c>
      <c r="DX31" s="213">
        <v>0</v>
      </c>
      <c r="DY31" s="213">
        <v>0</v>
      </c>
      <c r="DZ31" s="213">
        <v>0</v>
      </c>
      <c r="EA31" s="213">
        <v>0</v>
      </c>
    </row>
    <row r="32" spans="1:131">
      <c r="A32">
        <v>3811</v>
      </c>
      <c r="B32" t="s">
        <v>186</v>
      </c>
      <c r="C32" s="17">
        <f t="shared" si="0"/>
        <v>4</v>
      </c>
      <c r="D32" s="214">
        <f t="shared" si="1"/>
        <v>0.6259780907668232</v>
      </c>
      <c r="E32" s="17">
        <f t="shared" si="2"/>
        <v>24</v>
      </c>
      <c r="F32" s="214">
        <f t="shared" si="3"/>
        <v>3.755868544600939</v>
      </c>
      <c r="G32" s="17">
        <f t="shared" si="4"/>
        <v>87</v>
      </c>
      <c r="H32" s="214">
        <f t="shared" si="5"/>
        <v>13.615023474178404</v>
      </c>
      <c r="I32" s="17">
        <f t="shared" si="6"/>
        <v>87</v>
      </c>
      <c r="J32" s="214">
        <f t="shared" si="7"/>
        <v>13.615023474178404</v>
      </c>
      <c r="K32" s="17">
        <f t="shared" si="8"/>
        <v>312</v>
      </c>
      <c r="L32" s="214">
        <f t="shared" si="9"/>
        <v>48.826291079812208</v>
      </c>
      <c r="M32" s="17">
        <f t="shared" si="10"/>
        <v>76</v>
      </c>
      <c r="N32" s="214">
        <f t="shared" si="11"/>
        <v>11.893583724569639</v>
      </c>
      <c r="O32" s="17">
        <f t="shared" si="12"/>
        <v>49</v>
      </c>
      <c r="P32" s="214">
        <f t="shared" si="13"/>
        <v>7.6682316118935834</v>
      </c>
      <c r="Q32" s="17">
        <f t="shared" si="14"/>
        <v>639</v>
      </c>
      <c r="S32">
        <v>3811</v>
      </c>
      <c r="T32" t="s">
        <v>186</v>
      </c>
      <c r="U32" s="213">
        <v>639</v>
      </c>
      <c r="V32" s="213">
        <v>4</v>
      </c>
      <c r="W32" s="213">
        <v>4</v>
      </c>
      <c r="X32" s="213">
        <v>3</v>
      </c>
      <c r="Y32" s="213">
        <v>7</v>
      </c>
      <c r="Z32" s="213">
        <v>4</v>
      </c>
      <c r="AA32" s="213">
        <v>6</v>
      </c>
      <c r="AB32" s="213">
        <v>7</v>
      </c>
      <c r="AC32" s="213">
        <v>10</v>
      </c>
      <c r="AD32" s="213">
        <v>5</v>
      </c>
      <c r="AE32" s="213">
        <v>6</v>
      </c>
      <c r="AF32" s="213">
        <v>10</v>
      </c>
      <c r="AG32" s="213">
        <v>11</v>
      </c>
      <c r="AH32" s="213">
        <v>14</v>
      </c>
      <c r="AI32" s="213">
        <v>10</v>
      </c>
      <c r="AJ32" s="213">
        <v>7</v>
      </c>
      <c r="AK32" s="213">
        <v>7</v>
      </c>
      <c r="AL32" s="213">
        <v>10</v>
      </c>
      <c r="AM32" s="213">
        <v>8</v>
      </c>
      <c r="AN32" s="213">
        <v>5</v>
      </c>
      <c r="AO32" s="213">
        <v>14</v>
      </c>
      <c r="AP32" s="213">
        <v>16</v>
      </c>
      <c r="AQ32" s="213">
        <v>7</v>
      </c>
      <c r="AR32" s="213">
        <v>4</v>
      </c>
      <c r="AS32" s="213">
        <v>10</v>
      </c>
      <c r="AT32" s="213">
        <v>4</v>
      </c>
      <c r="AU32" s="213">
        <v>9</v>
      </c>
      <c r="AV32" s="213">
        <v>18</v>
      </c>
      <c r="AW32" s="213">
        <v>6</v>
      </c>
      <c r="AX32" s="213">
        <v>5</v>
      </c>
      <c r="AY32" s="213">
        <v>3</v>
      </c>
      <c r="AZ32" s="213">
        <v>7</v>
      </c>
      <c r="BA32" s="213">
        <v>7</v>
      </c>
      <c r="BB32" s="213">
        <v>5</v>
      </c>
      <c r="BC32" s="213">
        <v>3</v>
      </c>
      <c r="BD32" s="213">
        <v>6</v>
      </c>
      <c r="BE32" s="213">
        <v>6</v>
      </c>
      <c r="BF32" s="213">
        <v>7</v>
      </c>
      <c r="BG32" s="213">
        <v>4</v>
      </c>
      <c r="BH32" s="213">
        <v>2</v>
      </c>
      <c r="BI32" s="213">
        <v>7</v>
      </c>
      <c r="BJ32" s="213">
        <v>11</v>
      </c>
      <c r="BK32" s="213">
        <v>7</v>
      </c>
      <c r="BL32" s="213">
        <v>3</v>
      </c>
      <c r="BM32" s="213">
        <v>8</v>
      </c>
      <c r="BN32" s="213">
        <v>7</v>
      </c>
      <c r="BO32" s="213">
        <v>7</v>
      </c>
      <c r="BP32" s="213">
        <v>8</v>
      </c>
      <c r="BQ32" s="213">
        <v>5</v>
      </c>
      <c r="BR32" s="213">
        <v>1</v>
      </c>
      <c r="BS32" s="213">
        <v>17</v>
      </c>
      <c r="BT32" s="213">
        <v>9</v>
      </c>
      <c r="BU32" s="213">
        <v>8</v>
      </c>
      <c r="BV32" s="213">
        <v>9</v>
      </c>
      <c r="BW32" s="213">
        <v>7</v>
      </c>
      <c r="BX32" s="213">
        <v>11</v>
      </c>
      <c r="BY32" s="213">
        <v>9</v>
      </c>
      <c r="BZ32" s="213">
        <v>6</v>
      </c>
      <c r="CA32" s="213">
        <v>12</v>
      </c>
      <c r="CB32" s="213">
        <v>10</v>
      </c>
      <c r="CC32" s="213">
        <v>10</v>
      </c>
      <c r="CD32" s="213">
        <v>15</v>
      </c>
      <c r="CE32" s="213">
        <v>11</v>
      </c>
      <c r="CF32" s="213">
        <v>6</v>
      </c>
      <c r="CG32" s="213">
        <v>9</v>
      </c>
      <c r="CH32" s="213">
        <v>6</v>
      </c>
      <c r="CI32" s="213">
        <v>10</v>
      </c>
      <c r="CJ32" s="213">
        <v>4</v>
      </c>
      <c r="CK32" s="213">
        <v>7</v>
      </c>
      <c r="CL32" s="213">
        <v>5</v>
      </c>
      <c r="CM32" s="213">
        <v>10</v>
      </c>
      <c r="CN32" s="213">
        <v>6</v>
      </c>
      <c r="CO32" s="213">
        <v>6</v>
      </c>
      <c r="CP32" s="213">
        <v>14</v>
      </c>
      <c r="CQ32" s="213">
        <v>7</v>
      </c>
      <c r="CR32" s="213">
        <v>6</v>
      </c>
      <c r="CS32" s="213">
        <v>5</v>
      </c>
      <c r="CT32" s="213">
        <v>2</v>
      </c>
      <c r="CU32" s="213">
        <v>2</v>
      </c>
      <c r="CV32" s="213">
        <v>4</v>
      </c>
      <c r="CW32" s="213">
        <v>2</v>
      </c>
      <c r="CX32" s="213">
        <v>6</v>
      </c>
      <c r="CY32" s="213">
        <v>9</v>
      </c>
      <c r="CZ32" s="213">
        <v>4</v>
      </c>
      <c r="DA32" s="213">
        <v>4</v>
      </c>
      <c r="DB32" s="213">
        <v>2</v>
      </c>
      <c r="DC32" s="213">
        <v>3</v>
      </c>
      <c r="DD32" s="213">
        <v>5</v>
      </c>
      <c r="DE32" s="213">
        <v>5</v>
      </c>
      <c r="DF32" s="213">
        <v>0</v>
      </c>
      <c r="DG32" s="213">
        <v>4</v>
      </c>
      <c r="DH32" s="213">
        <v>4</v>
      </c>
      <c r="DI32" s="213">
        <v>1</v>
      </c>
      <c r="DJ32" s="213">
        <v>0</v>
      </c>
      <c r="DK32" s="213">
        <v>1</v>
      </c>
      <c r="DL32" s="213">
        <v>0</v>
      </c>
      <c r="DM32" s="213">
        <v>1</v>
      </c>
      <c r="DN32" s="213">
        <v>0</v>
      </c>
      <c r="DO32" s="213">
        <v>0</v>
      </c>
      <c r="DP32" s="213">
        <v>0</v>
      </c>
      <c r="DQ32" s="213">
        <v>0</v>
      </c>
      <c r="DR32" s="213">
        <v>0</v>
      </c>
      <c r="DS32" s="213">
        <v>0</v>
      </c>
      <c r="DT32" s="213">
        <v>0</v>
      </c>
      <c r="DU32" s="213">
        <v>0</v>
      </c>
      <c r="DV32" s="213">
        <v>0</v>
      </c>
      <c r="DW32" s="213">
        <v>0</v>
      </c>
      <c r="DX32" s="213">
        <v>0</v>
      </c>
      <c r="DY32" s="213">
        <v>0</v>
      </c>
      <c r="DZ32" s="213">
        <v>0</v>
      </c>
      <c r="EA32" s="213">
        <v>0</v>
      </c>
    </row>
    <row r="33" spans="1:131">
      <c r="B33" s="215" t="s">
        <v>278</v>
      </c>
      <c r="C33" s="24">
        <f>SUM(C23:C32)</f>
        <v>190</v>
      </c>
      <c r="D33" s="216">
        <f t="shared" si="1"/>
        <v>1.1403192894010323</v>
      </c>
      <c r="E33" s="24">
        <f t="shared" ref="E33:Q33" si="17">SUM(E23:E32)</f>
        <v>1028</v>
      </c>
      <c r="F33" s="216">
        <f t="shared" si="3"/>
        <v>6.169727523706638</v>
      </c>
      <c r="G33" s="24">
        <f t="shared" si="17"/>
        <v>2247</v>
      </c>
      <c r="H33" s="216">
        <f t="shared" si="5"/>
        <v>13.48577601728484</v>
      </c>
      <c r="I33" s="24">
        <f t="shared" si="17"/>
        <v>2225</v>
      </c>
      <c r="J33" s="216">
        <f t="shared" si="7"/>
        <v>13.353739046933141</v>
      </c>
      <c r="K33" s="24">
        <f t="shared" si="17"/>
        <v>8669</v>
      </c>
      <c r="L33" s="216">
        <f t="shared" si="9"/>
        <v>52.02856799903973</v>
      </c>
      <c r="M33" s="24">
        <f t="shared" si="17"/>
        <v>1627</v>
      </c>
      <c r="N33" s="216">
        <f t="shared" si="11"/>
        <v>9.7647341255551545</v>
      </c>
      <c r="O33" s="24">
        <f t="shared" si="17"/>
        <v>676</v>
      </c>
      <c r="P33" s="216">
        <f t="shared" si="13"/>
        <v>4.0571359980794623</v>
      </c>
      <c r="Q33" s="24">
        <f t="shared" si="17"/>
        <v>16662</v>
      </c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</row>
    <row r="34" spans="1:131">
      <c r="C34" s="17"/>
      <c r="D34" s="214"/>
      <c r="E34" s="17"/>
      <c r="F34" s="214"/>
      <c r="G34" s="17"/>
      <c r="H34" s="214"/>
      <c r="I34" s="17"/>
      <c r="J34" s="214"/>
      <c r="K34" s="17"/>
      <c r="L34" s="214"/>
      <c r="M34" s="17"/>
      <c r="N34" s="214"/>
      <c r="O34" s="17"/>
      <c r="P34" s="214"/>
      <c r="Q34" s="17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</row>
    <row r="35" spans="1:131">
      <c r="A35">
        <v>4100</v>
      </c>
      <c r="B35" s="14" t="s">
        <v>187</v>
      </c>
      <c r="C35" s="16">
        <f t="shared" si="0"/>
        <v>13</v>
      </c>
      <c r="D35" s="212">
        <f t="shared" si="1"/>
        <v>1.3612565445026177</v>
      </c>
      <c r="E35" s="16">
        <f t="shared" si="2"/>
        <v>52</v>
      </c>
      <c r="F35" s="212">
        <f t="shared" si="3"/>
        <v>5.4450261780104707</v>
      </c>
      <c r="G35" s="16">
        <f t="shared" si="4"/>
        <v>132</v>
      </c>
      <c r="H35" s="212">
        <f t="shared" si="5"/>
        <v>13.821989528795811</v>
      </c>
      <c r="I35" s="16">
        <f t="shared" si="6"/>
        <v>122</v>
      </c>
      <c r="J35" s="212">
        <f t="shared" si="7"/>
        <v>12.774869109947645</v>
      </c>
      <c r="K35" s="16">
        <f t="shared" si="8"/>
        <v>511</v>
      </c>
      <c r="L35" s="212">
        <f t="shared" si="9"/>
        <v>53.507853403141361</v>
      </c>
      <c r="M35" s="16">
        <f t="shared" si="10"/>
        <v>93</v>
      </c>
      <c r="N35" s="212">
        <f t="shared" si="11"/>
        <v>9.7382198952879584</v>
      </c>
      <c r="O35" s="16">
        <f t="shared" si="12"/>
        <v>32</v>
      </c>
      <c r="P35" s="212">
        <f t="shared" si="13"/>
        <v>3.3507853403141366</v>
      </c>
      <c r="Q35" s="16">
        <f t="shared" si="14"/>
        <v>955</v>
      </c>
      <c r="S35">
        <v>4100</v>
      </c>
      <c r="T35" t="s">
        <v>187</v>
      </c>
      <c r="U35" s="213">
        <v>955</v>
      </c>
      <c r="V35" s="213">
        <v>13</v>
      </c>
      <c r="W35" s="213">
        <v>10</v>
      </c>
      <c r="X35" s="213">
        <v>6</v>
      </c>
      <c r="Y35" s="213">
        <v>12</v>
      </c>
      <c r="Z35" s="213">
        <v>15</v>
      </c>
      <c r="AA35" s="213">
        <v>9</v>
      </c>
      <c r="AB35" s="213">
        <v>10</v>
      </c>
      <c r="AC35" s="213">
        <v>13</v>
      </c>
      <c r="AD35" s="213">
        <v>16</v>
      </c>
      <c r="AE35" s="213">
        <v>12</v>
      </c>
      <c r="AF35" s="213">
        <v>12</v>
      </c>
      <c r="AG35" s="213">
        <v>17</v>
      </c>
      <c r="AH35" s="213">
        <v>19</v>
      </c>
      <c r="AI35" s="213">
        <v>8</v>
      </c>
      <c r="AJ35" s="213">
        <v>11</v>
      </c>
      <c r="AK35" s="213">
        <v>14</v>
      </c>
      <c r="AL35" s="213">
        <v>12</v>
      </c>
      <c r="AM35" s="213">
        <v>14</v>
      </c>
      <c r="AN35" s="213">
        <v>11</v>
      </c>
      <c r="AO35" s="213">
        <v>9</v>
      </c>
      <c r="AP35" s="213">
        <v>16</v>
      </c>
      <c r="AQ35" s="213">
        <v>18</v>
      </c>
      <c r="AR35" s="213">
        <v>8</v>
      </c>
      <c r="AS35" s="213">
        <v>12</v>
      </c>
      <c r="AT35" s="213">
        <v>10</v>
      </c>
      <c r="AU35" s="213">
        <v>12</v>
      </c>
      <c r="AV35" s="213">
        <v>7</v>
      </c>
      <c r="AW35" s="213">
        <v>16</v>
      </c>
      <c r="AX35" s="213">
        <v>9</v>
      </c>
      <c r="AY35" s="213">
        <v>9</v>
      </c>
      <c r="AZ35" s="213">
        <v>13</v>
      </c>
      <c r="BA35" s="213">
        <v>7</v>
      </c>
      <c r="BB35" s="213">
        <v>12</v>
      </c>
      <c r="BC35" s="213">
        <v>8</v>
      </c>
      <c r="BD35" s="213">
        <v>16</v>
      </c>
      <c r="BE35" s="213">
        <v>17</v>
      </c>
      <c r="BF35" s="213">
        <v>11</v>
      </c>
      <c r="BG35" s="213">
        <v>13</v>
      </c>
      <c r="BH35" s="213">
        <v>13</v>
      </c>
      <c r="BI35" s="213">
        <v>18</v>
      </c>
      <c r="BJ35" s="213">
        <v>11</v>
      </c>
      <c r="BK35" s="213">
        <v>12</v>
      </c>
      <c r="BL35" s="213">
        <v>7</v>
      </c>
      <c r="BM35" s="213">
        <v>15</v>
      </c>
      <c r="BN35" s="213">
        <v>14</v>
      </c>
      <c r="BO35" s="213">
        <v>13</v>
      </c>
      <c r="BP35" s="213">
        <v>12</v>
      </c>
      <c r="BQ35" s="213">
        <v>16</v>
      </c>
      <c r="BR35" s="213">
        <v>8</v>
      </c>
      <c r="BS35" s="213">
        <v>11</v>
      </c>
      <c r="BT35" s="213">
        <v>8</v>
      </c>
      <c r="BU35" s="213">
        <v>5</v>
      </c>
      <c r="BV35" s="213">
        <v>11</v>
      </c>
      <c r="BW35" s="213">
        <v>11</v>
      </c>
      <c r="BX35" s="213">
        <v>7</v>
      </c>
      <c r="BY35" s="213">
        <v>10</v>
      </c>
      <c r="BZ35" s="213">
        <v>15</v>
      </c>
      <c r="CA35" s="213">
        <v>21</v>
      </c>
      <c r="CB35" s="213">
        <v>13</v>
      </c>
      <c r="CC35" s="213">
        <v>15</v>
      </c>
      <c r="CD35" s="213">
        <v>11</v>
      </c>
      <c r="CE35" s="213">
        <v>15</v>
      </c>
      <c r="CF35" s="213">
        <v>14</v>
      </c>
      <c r="CG35" s="213">
        <v>19</v>
      </c>
      <c r="CH35" s="213">
        <v>16</v>
      </c>
      <c r="CI35" s="213">
        <v>15</v>
      </c>
      <c r="CJ35" s="213">
        <v>17</v>
      </c>
      <c r="CK35" s="213">
        <v>7</v>
      </c>
      <c r="CL35" s="213">
        <v>13</v>
      </c>
      <c r="CM35" s="213">
        <v>10</v>
      </c>
      <c r="CN35" s="213">
        <v>11</v>
      </c>
      <c r="CO35" s="213">
        <v>8</v>
      </c>
      <c r="CP35" s="213">
        <v>9</v>
      </c>
      <c r="CQ35" s="213">
        <v>4</v>
      </c>
      <c r="CR35" s="213">
        <v>5</v>
      </c>
      <c r="CS35" s="213">
        <v>5</v>
      </c>
      <c r="CT35" s="213">
        <v>4</v>
      </c>
      <c r="CU35" s="213">
        <v>5</v>
      </c>
      <c r="CV35" s="213">
        <v>8</v>
      </c>
      <c r="CW35" s="213">
        <v>4</v>
      </c>
      <c r="CX35" s="213">
        <v>4</v>
      </c>
      <c r="CY35" s="213">
        <v>3</v>
      </c>
      <c r="CZ35" s="213">
        <v>5</v>
      </c>
      <c r="DA35" s="213">
        <v>3</v>
      </c>
      <c r="DB35" s="213">
        <v>4</v>
      </c>
      <c r="DC35" s="213">
        <v>1</v>
      </c>
      <c r="DD35" s="213">
        <v>5</v>
      </c>
      <c r="DE35" s="213">
        <v>1</v>
      </c>
      <c r="DF35" s="213">
        <v>1</v>
      </c>
      <c r="DG35" s="213">
        <v>2</v>
      </c>
      <c r="DH35" s="213">
        <v>0</v>
      </c>
      <c r="DI35" s="213">
        <v>1</v>
      </c>
      <c r="DJ35" s="213">
        <v>0</v>
      </c>
      <c r="DK35" s="213">
        <v>0</v>
      </c>
      <c r="DL35" s="213">
        <v>0</v>
      </c>
      <c r="DM35" s="213">
        <v>0</v>
      </c>
      <c r="DN35" s="213">
        <v>1</v>
      </c>
      <c r="DO35" s="213">
        <v>0</v>
      </c>
      <c r="DP35" s="213">
        <v>0</v>
      </c>
      <c r="DQ35" s="213">
        <v>0</v>
      </c>
      <c r="DR35" s="213">
        <v>0</v>
      </c>
      <c r="DS35" s="213">
        <v>0</v>
      </c>
      <c r="DT35" s="213">
        <v>1</v>
      </c>
      <c r="DU35" s="213">
        <v>0</v>
      </c>
      <c r="DV35" s="213">
        <v>0</v>
      </c>
      <c r="DW35" s="213">
        <v>0</v>
      </c>
      <c r="DX35" s="213">
        <v>0</v>
      </c>
      <c r="DY35" s="213">
        <v>0</v>
      </c>
      <c r="DZ35" s="213">
        <v>0</v>
      </c>
      <c r="EA35" s="213">
        <v>0</v>
      </c>
    </row>
    <row r="36" spans="1:131">
      <c r="A36">
        <v>4200</v>
      </c>
      <c r="B36" t="s">
        <v>188</v>
      </c>
      <c r="C36" s="17">
        <f t="shared" si="0"/>
        <v>41</v>
      </c>
      <c r="D36" s="214">
        <f t="shared" si="1"/>
        <v>1.0763980047256498</v>
      </c>
      <c r="E36" s="17">
        <f t="shared" si="2"/>
        <v>226</v>
      </c>
      <c r="F36" s="214">
        <f t="shared" si="3"/>
        <v>5.9333158309267526</v>
      </c>
      <c r="G36" s="17">
        <f t="shared" si="4"/>
        <v>468</v>
      </c>
      <c r="H36" s="214">
        <f t="shared" si="5"/>
        <v>12.286689419795222</v>
      </c>
      <c r="I36" s="17">
        <f t="shared" si="6"/>
        <v>512</v>
      </c>
      <c r="J36" s="214">
        <f t="shared" si="7"/>
        <v>13.441848254134944</v>
      </c>
      <c r="K36" s="17">
        <f t="shared" si="8"/>
        <v>2034</v>
      </c>
      <c r="L36" s="214">
        <f t="shared" si="9"/>
        <v>53.399842478340773</v>
      </c>
      <c r="M36" s="17">
        <f t="shared" si="10"/>
        <v>349</v>
      </c>
      <c r="N36" s="214">
        <f t="shared" si="11"/>
        <v>9.1625098451037008</v>
      </c>
      <c r="O36" s="17">
        <f t="shared" si="12"/>
        <v>179</v>
      </c>
      <c r="P36" s="214">
        <f t="shared" si="13"/>
        <v>4.6993961669729583</v>
      </c>
      <c r="Q36" s="17">
        <f t="shared" si="14"/>
        <v>3809</v>
      </c>
      <c r="S36">
        <v>4200</v>
      </c>
      <c r="T36" t="s">
        <v>188</v>
      </c>
      <c r="U36" s="213">
        <v>3809</v>
      </c>
      <c r="V36" s="213">
        <v>41</v>
      </c>
      <c r="W36" s="213">
        <v>45</v>
      </c>
      <c r="X36" s="213">
        <v>40</v>
      </c>
      <c r="Y36" s="213">
        <v>49</v>
      </c>
      <c r="Z36" s="213">
        <v>53</v>
      </c>
      <c r="AA36" s="213">
        <v>39</v>
      </c>
      <c r="AB36" s="213">
        <v>36</v>
      </c>
      <c r="AC36" s="213">
        <v>52</v>
      </c>
      <c r="AD36" s="213">
        <v>57</v>
      </c>
      <c r="AE36" s="213">
        <v>57</v>
      </c>
      <c r="AF36" s="213">
        <v>48</v>
      </c>
      <c r="AG36" s="213">
        <v>53</v>
      </c>
      <c r="AH36" s="213">
        <v>33</v>
      </c>
      <c r="AI36" s="213">
        <v>46</v>
      </c>
      <c r="AJ36" s="213">
        <v>46</v>
      </c>
      <c r="AK36" s="213">
        <v>40</v>
      </c>
      <c r="AL36" s="213">
        <v>34</v>
      </c>
      <c r="AM36" s="213">
        <v>54</v>
      </c>
      <c r="AN36" s="213">
        <v>42</v>
      </c>
      <c r="AO36" s="213">
        <v>45</v>
      </c>
      <c r="AP36" s="213">
        <v>46</v>
      </c>
      <c r="AQ36" s="213">
        <v>56</v>
      </c>
      <c r="AR36" s="213">
        <v>48</v>
      </c>
      <c r="AS36" s="213">
        <v>72</v>
      </c>
      <c r="AT36" s="213">
        <v>58</v>
      </c>
      <c r="AU36" s="213">
        <v>57</v>
      </c>
      <c r="AV36" s="213">
        <v>46</v>
      </c>
      <c r="AW36" s="213">
        <v>56</v>
      </c>
      <c r="AX36" s="213">
        <v>64</v>
      </c>
      <c r="AY36" s="213">
        <v>40</v>
      </c>
      <c r="AZ36" s="213">
        <v>63</v>
      </c>
      <c r="BA36" s="213">
        <v>43</v>
      </c>
      <c r="BB36" s="213">
        <v>46</v>
      </c>
      <c r="BC36" s="213">
        <v>39</v>
      </c>
      <c r="BD36" s="213">
        <v>58</v>
      </c>
      <c r="BE36" s="213">
        <v>51</v>
      </c>
      <c r="BF36" s="213">
        <v>51</v>
      </c>
      <c r="BG36" s="213">
        <v>50</v>
      </c>
      <c r="BH36" s="213">
        <v>60</v>
      </c>
      <c r="BI36" s="213">
        <v>46</v>
      </c>
      <c r="BJ36" s="213">
        <v>42</v>
      </c>
      <c r="BK36" s="213">
        <v>46</v>
      </c>
      <c r="BL36" s="213">
        <v>50</v>
      </c>
      <c r="BM36" s="213">
        <v>47</v>
      </c>
      <c r="BN36" s="213">
        <v>44</v>
      </c>
      <c r="BO36" s="213">
        <v>45</v>
      </c>
      <c r="BP36" s="213">
        <v>45</v>
      </c>
      <c r="BQ36" s="213">
        <v>51</v>
      </c>
      <c r="BR36" s="213">
        <v>51</v>
      </c>
      <c r="BS36" s="213">
        <v>45</v>
      </c>
      <c r="BT36" s="213">
        <v>47</v>
      </c>
      <c r="BU36" s="213">
        <v>44</v>
      </c>
      <c r="BV36" s="213">
        <v>43</v>
      </c>
      <c r="BW36" s="213">
        <v>44</v>
      </c>
      <c r="BX36" s="213">
        <v>62</v>
      </c>
      <c r="BY36" s="213">
        <v>54</v>
      </c>
      <c r="BZ36" s="213">
        <v>76</v>
      </c>
      <c r="CA36" s="213">
        <v>55</v>
      </c>
      <c r="CB36" s="213">
        <v>41</v>
      </c>
      <c r="CC36" s="213">
        <v>52</v>
      </c>
      <c r="CD36" s="213">
        <v>60</v>
      </c>
      <c r="CE36" s="213">
        <v>51</v>
      </c>
      <c r="CF36" s="213">
        <v>47</v>
      </c>
      <c r="CG36" s="213">
        <v>51</v>
      </c>
      <c r="CH36" s="213">
        <v>40</v>
      </c>
      <c r="CI36" s="213">
        <v>50</v>
      </c>
      <c r="CJ36" s="213">
        <v>38</v>
      </c>
      <c r="CK36" s="213">
        <v>33</v>
      </c>
      <c r="CL36" s="213">
        <v>24</v>
      </c>
      <c r="CM36" s="213">
        <v>33</v>
      </c>
      <c r="CN36" s="213">
        <v>23</v>
      </c>
      <c r="CO36" s="213">
        <v>29</v>
      </c>
      <c r="CP36" s="213">
        <v>38</v>
      </c>
      <c r="CQ36" s="213">
        <v>27</v>
      </c>
      <c r="CR36" s="213">
        <v>25</v>
      </c>
      <c r="CS36" s="213">
        <v>18</v>
      </c>
      <c r="CT36" s="213">
        <v>19</v>
      </c>
      <c r="CU36" s="213">
        <v>31</v>
      </c>
      <c r="CV36" s="213">
        <v>21</v>
      </c>
      <c r="CW36" s="213">
        <v>28</v>
      </c>
      <c r="CX36" s="213">
        <v>19</v>
      </c>
      <c r="CY36" s="213">
        <v>16</v>
      </c>
      <c r="CZ36" s="213">
        <v>17</v>
      </c>
      <c r="DA36" s="213">
        <v>13</v>
      </c>
      <c r="DB36" s="213">
        <v>17</v>
      </c>
      <c r="DC36" s="213">
        <v>15</v>
      </c>
      <c r="DD36" s="213">
        <v>12</v>
      </c>
      <c r="DE36" s="213">
        <v>15</v>
      </c>
      <c r="DF36" s="213">
        <v>12</v>
      </c>
      <c r="DG36" s="213">
        <v>11</v>
      </c>
      <c r="DH36" s="213">
        <v>8</v>
      </c>
      <c r="DI36" s="213">
        <v>7</v>
      </c>
      <c r="DJ36" s="213">
        <v>7</v>
      </c>
      <c r="DK36" s="213">
        <v>7</v>
      </c>
      <c r="DL36" s="213">
        <v>0</v>
      </c>
      <c r="DM36" s="213">
        <v>0</v>
      </c>
      <c r="DN36" s="213">
        <v>1</v>
      </c>
      <c r="DO36" s="213">
        <v>0</v>
      </c>
      <c r="DP36" s="213">
        <v>0</v>
      </c>
      <c r="DQ36" s="213">
        <v>1</v>
      </c>
      <c r="DR36" s="213">
        <v>0</v>
      </c>
      <c r="DS36" s="213">
        <v>1</v>
      </c>
      <c r="DT36" s="213">
        <v>0</v>
      </c>
      <c r="DU36" s="213">
        <v>0</v>
      </c>
      <c r="DV36" s="213">
        <v>0</v>
      </c>
      <c r="DW36" s="213">
        <v>0</v>
      </c>
      <c r="DX36" s="213">
        <v>0</v>
      </c>
      <c r="DY36" s="213">
        <v>0</v>
      </c>
      <c r="DZ36" s="213">
        <v>0</v>
      </c>
      <c r="EA36" s="213">
        <v>0</v>
      </c>
    </row>
    <row r="37" spans="1:131">
      <c r="A37">
        <v>4502</v>
      </c>
      <c r="B37" s="14" t="s">
        <v>189</v>
      </c>
      <c r="C37" s="16">
        <f t="shared" si="0"/>
        <v>2</v>
      </c>
      <c r="D37" s="212">
        <f t="shared" si="1"/>
        <v>0.76335877862595414</v>
      </c>
      <c r="E37" s="16">
        <f t="shared" si="2"/>
        <v>19</v>
      </c>
      <c r="F37" s="212">
        <f t="shared" si="3"/>
        <v>7.2519083969465647</v>
      </c>
      <c r="G37" s="16">
        <f t="shared" si="4"/>
        <v>43</v>
      </c>
      <c r="H37" s="212">
        <f t="shared" si="5"/>
        <v>16.412213740458014</v>
      </c>
      <c r="I37" s="16">
        <f t="shared" si="6"/>
        <v>28</v>
      </c>
      <c r="J37" s="212">
        <f t="shared" si="7"/>
        <v>10.687022900763358</v>
      </c>
      <c r="K37" s="16">
        <f t="shared" si="8"/>
        <v>129</v>
      </c>
      <c r="L37" s="212">
        <f t="shared" si="9"/>
        <v>49.236641221374043</v>
      </c>
      <c r="M37" s="16">
        <f t="shared" si="10"/>
        <v>29</v>
      </c>
      <c r="N37" s="212">
        <f t="shared" si="11"/>
        <v>11.068702290076336</v>
      </c>
      <c r="O37" s="16">
        <f t="shared" si="12"/>
        <v>12</v>
      </c>
      <c r="P37" s="212">
        <f t="shared" si="13"/>
        <v>4.5801526717557248</v>
      </c>
      <c r="Q37" s="16">
        <f t="shared" si="14"/>
        <v>262</v>
      </c>
      <c r="S37">
        <v>4502</v>
      </c>
      <c r="T37" t="s">
        <v>189</v>
      </c>
      <c r="U37" s="213">
        <v>262</v>
      </c>
      <c r="V37" s="213">
        <v>2</v>
      </c>
      <c r="W37" s="213">
        <v>5</v>
      </c>
      <c r="X37" s="213">
        <v>5</v>
      </c>
      <c r="Y37" s="213">
        <v>4</v>
      </c>
      <c r="Z37" s="213">
        <v>3</v>
      </c>
      <c r="AA37" s="213">
        <v>2</v>
      </c>
      <c r="AB37" s="213">
        <v>6</v>
      </c>
      <c r="AC37" s="213">
        <v>2</v>
      </c>
      <c r="AD37" s="213">
        <v>3</v>
      </c>
      <c r="AE37" s="213">
        <v>2</v>
      </c>
      <c r="AF37" s="213">
        <v>7</v>
      </c>
      <c r="AG37" s="213">
        <v>3</v>
      </c>
      <c r="AH37" s="213">
        <v>4</v>
      </c>
      <c r="AI37" s="213">
        <v>5</v>
      </c>
      <c r="AJ37" s="213">
        <v>6</v>
      </c>
      <c r="AK37" s="213">
        <v>5</v>
      </c>
      <c r="AL37" s="213">
        <v>5</v>
      </c>
      <c r="AM37" s="213">
        <v>6</v>
      </c>
      <c r="AN37" s="213">
        <v>2</v>
      </c>
      <c r="AO37" s="213">
        <v>1</v>
      </c>
      <c r="AP37" s="213">
        <v>1</v>
      </c>
      <c r="AQ37" s="213">
        <v>2</v>
      </c>
      <c r="AR37" s="213">
        <v>1</v>
      </c>
      <c r="AS37" s="213">
        <v>4</v>
      </c>
      <c r="AT37" s="213">
        <v>4</v>
      </c>
      <c r="AU37" s="213">
        <v>2</v>
      </c>
      <c r="AV37" s="213">
        <v>6</v>
      </c>
      <c r="AW37" s="213">
        <v>6</v>
      </c>
      <c r="AX37" s="213">
        <v>3</v>
      </c>
      <c r="AY37" s="213">
        <v>2</v>
      </c>
      <c r="AZ37" s="213">
        <v>1</v>
      </c>
      <c r="BA37" s="213">
        <v>1</v>
      </c>
      <c r="BB37" s="213">
        <v>2</v>
      </c>
      <c r="BC37" s="213">
        <v>0</v>
      </c>
      <c r="BD37" s="213">
        <v>4</v>
      </c>
      <c r="BE37" s="213">
        <v>2</v>
      </c>
      <c r="BF37" s="213">
        <v>5</v>
      </c>
      <c r="BG37" s="213">
        <v>1</v>
      </c>
      <c r="BH37" s="213">
        <v>3</v>
      </c>
      <c r="BI37" s="213">
        <v>5</v>
      </c>
      <c r="BJ37" s="213">
        <v>2</v>
      </c>
      <c r="BK37" s="213">
        <v>4</v>
      </c>
      <c r="BL37" s="213">
        <v>3</v>
      </c>
      <c r="BM37" s="213">
        <v>5</v>
      </c>
      <c r="BN37" s="213">
        <v>2</v>
      </c>
      <c r="BO37" s="213">
        <v>1</v>
      </c>
      <c r="BP37" s="213">
        <v>2</v>
      </c>
      <c r="BQ37" s="213">
        <v>2</v>
      </c>
      <c r="BR37" s="213">
        <v>4</v>
      </c>
      <c r="BS37" s="213">
        <v>3</v>
      </c>
      <c r="BT37" s="213">
        <v>1</v>
      </c>
      <c r="BU37" s="213">
        <v>3</v>
      </c>
      <c r="BV37" s="213">
        <v>2</v>
      </c>
      <c r="BW37" s="213">
        <v>2</v>
      </c>
      <c r="BX37" s="213">
        <v>4</v>
      </c>
      <c r="BY37" s="213">
        <v>3</v>
      </c>
      <c r="BZ37" s="213">
        <v>5</v>
      </c>
      <c r="CA37" s="213">
        <v>4</v>
      </c>
      <c r="CB37" s="213">
        <v>3</v>
      </c>
      <c r="CC37" s="213">
        <v>2</v>
      </c>
      <c r="CD37" s="213">
        <v>6</v>
      </c>
      <c r="CE37" s="213">
        <v>2</v>
      </c>
      <c r="CF37" s="213">
        <v>4</v>
      </c>
      <c r="CG37" s="213">
        <v>6</v>
      </c>
      <c r="CH37" s="213">
        <v>3</v>
      </c>
      <c r="CI37" s="213">
        <v>8</v>
      </c>
      <c r="CJ37" s="213">
        <v>2</v>
      </c>
      <c r="CK37" s="213">
        <v>0</v>
      </c>
      <c r="CL37" s="213">
        <v>2</v>
      </c>
      <c r="CM37" s="213">
        <v>4</v>
      </c>
      <c r="CN37" s="213">
        <v>2</v>
      </c>
      <c r="CO37" s="213">
        <v>1</v>
      </c>
      <c r="CP37" s="213">
        <v>3</v>
      </c>
      <c r="CQ37" s="213">
        <v>3</v>
      </c>
      <c r="CR37" s="213">
        <v>4</v>
      </c>
      <c r="CS37" s="213">
        <v>3</v>
      </c>
      <c r="CT37" s="213">
        <v>1</v>
      </c>
      <c r="CU37" s="213">
        <v>2</v>
      </c>
      <c r="CV37" s="213">
        <v>2</v>
      </c>
      <c r="CW37" s="213">
        <v>2</v>
      </c>
      <c r="CX37" s="213">
        <v>1</v>
      </c>
      <c r="CY37" s="213">
        <v>3</v>
      </c>
      <c r="CZ37" s="213">
        <v>1</v>
      </c>
      <c r="DA37" s="213">
        <v>1</v>
      </c>
      <c r="DB37" s="213">
        <v>3</v>
      </c>
      <c r="DC37" s="213">
        <v>0</v>
      </c>
      <c r="DD37" s="213">
        <v>1</v>
      </c>
      <c r="DE37" s="213">
        <v>0</v>
      </c>
      <c r="DF37" s="213">
        <v>0</v>
      </c>
      <c r="DG37" s="213">
        <v>0</v>
      </c>
      <c r="DH37" s="213">
        <v>0</v>
      </c>
      <c r="DI37" s="213">
        <v>0</v>
      </c>
      <c r="DJ37" s="213">
        <v>2</v>
      </c>
      <c r="DK37" s="213">
        <v>0</v>
      </c>
      <c r="DL37" s="213">
        <v>0</v>
      </c>
      <c r="DM37" s="213">
        <v>0</v>
      </c>
      <c r="DN37" s="213">
        <v>0</v>
      </c>
      <c r="DO37" s="213">
        <v>0</v>
      </c>
      <c r="DP37" s="213">
        <v>0</v>
      </c>
      <c r="DQ37" s="213">
        <v>0</v>
      </c>
      <c r="DR37" s="213">
        <v>0</v>
      </c>
      <c r="DS37" s="213">
        <v>0</v>
      </c>
      <c r="DT37" s="213">
        <v>0</v>
      </c>
      <c r="DU37" s="213">
        <v>0</v>
      </c>
      <c r="DV37" s="213">
        <v>0</v>
      </c>
      <c r="DW37" s="213">
        <v>0</v>
      </c>
      <c r="DX37" s="213">
        <v>0</v>
      </c>
      <c r="DY37" s="213">
        <v>0</v>
      </c>
      <c r="DZ37" s="213">
        <v>0</v>
      </c>
      <c r="EA37" s="213">
        <v>0</v>
      </c>
    </row>
    <row r="38" spans="1:131">
      <c r="A38">
        <v>4604</v>
      </c>
      <c r="B38" t="s">
        <v>190</v>
      </c>
      <c r="C38" s="17">
        <f t="shared" si="0"/>
        <v>3</v>
      </c>
      <c r="D38" s="214">
        <f t="shared" si="1"/>
        <v>1.1952191235059761</v>
      </c>
      <c r="E38" s="17">
        <f t="shared" si="2"/>
        <v>10</v>
      </c>
      <c r="F38" s="214">
        <f t="shared" si="3"/>
        <v>3.9840637450199203</v>
      </c>
      <c r="G38" s="17">
        <f t="shared" si="4"/>
        <v>39</v>
      </c>
      <c r="H38" s="214">
        <f t="shared" si="5"/>
        <v>15.53784860557769</v>
      </c>
      <c r="I38" s="17">
        <f t="shared" si="6"/>
        <v>37</v>
      </c>
      <c r="J38" s="214">
        <f t="shared" si="7"/>
        <v>14.741035856573706</v>
      </c>
      <c r="K38" s="17">
        <f t="shared" si="8"/>
        <v>139</v>
      </c>
      <c r="L38" s="214">
        <f t="shared" si="9"/>
        <v>55.378486055776889</v>
      </c>
      <c r="M38" s="17">
        <f t="shared" si="10"/>
        <v>18</v>
      </c>
      <c r="N38" s="214">
        <f t="shared" si="11"/>
        <v>7.1713147410358573</v>
      </c>
      <c r="O38" s="17">
        <f t="shared" si="12"/>
        <v>5</v>
      </c>
      <c r="P38" s="214">
        <f t="shared" si="13"/>
        <v>1.9920318725099602</v>
      </c>
      <c r="Q38" s="17">
        <f t="shared" si="14"/>
        <v>251</v>
      </c>
      <c r="S38">
        <v>4604</v>
      </c>
      <c r="T38" t="s">
        <v>190</v>
      </c>
      <c r="U38" s="213">
        <v>251</v>
      </c>
      <c r="V38" s="213">
        <v>3</v>
      </c>
      <c r="W38" s="213">
        <v>2</v>
      </c>
      <c r="X38" s="213">
        <v>0</v>
      </c>
      <c r="Y38" s="213">
        <v>2</v>
      </c>
      <c r="Z38" s="213">
        <v>3</v>
      </c>
      <c r="AA38" s="213">
        <v>3</v>
      </c>
      <c r="AB38" s="213">
        <v>3</v>
      </c>
      <c r="AC38" s="213">
        <v>5</v>
      </c>
      <c r="AD38" s="213">
        <v>1</v>
      </c>
      <c r="AE38" s="213">
        <v>6</v>
      </c>
      <c r="AF38" s="213">
        <v>3</v>
      </c>
      <c r="AG38" s="213">
        <v>2</v>
      </c>
      <c r="AH38" s="213">
        <v>0</v>
      </c>
      <c r="AI38" s="213">
        <v>7</v>
      </c>
      <c r="AJ38" s="213">
        <v>6</v>
      </c>
      <c r="AK38" s="213">
        <v>6</v>
      </c>
      <c r="AL38" s="213">
        <v>6</v>
      </c>
      <c r="AM38" s="213">
        <v>0</v>
      </c>
      <c r="AN38" s="213">
        <v>4</v>
      </c>
      <c r="AO38" s="213">
        <v>2</v>
      </c>
      <c r="AP38" s="213">
        <v>1</v>
      </c>
      <c r="AQ38" s="213">
        <v>5</v>
      </c>
      <c r="AR38" s="213">
        <v>3</v>
      </c>
      <c r="AS38" s="213">
        <v>5</v>
      </c>
      <c r="AT38" s="213">
        <v>7</v>
      </c>
      <c r="AU38" s="213">
        <v>4</v>
      </c>
      <c r="AV38" s="213">
        <v>3</v>
      </c>
      <c r="AW38" s="213">
        <v>6</v>
      </c>
      <c r="AX38" s="213">
        <v>4</v>
      </c>
      <c r="AY38" s="213">
        <v>4</v>
      </c>
      <c r="AZ38" s="213">
        <v>2</v>
      </c>
      <c r="BA38" s="213">
        <v>2</v>
      </c>
      <c r="BB38" s="213">
        <v>5</v>
      </c>
      <c r="BC38" s="213">
        <v>4</v>
      </c>
      <c r="BD38" s="213">
        <v>3</v>
      </c>
      <c r="BE38" s="213">
        <v>6</v>
      </c>
      <c r="BF38" s="213">
        <v>9</v>
      </c>
      <c r="BG38" s="213">
        <v>3</v>
      </c>
      <c r="BH38" s="213">
        <v>4</v>
      </c>
      <c r="BI38" s="213">
        <v>1</v>
      </c>
      <c r="BJ38" s="213">
        <v>4</v>
      </c>
      <c r="BK38" s="213">
        <v>3</v>
      </c>
      <c r="BL38" s="213">
        <v>1</v>
      </c>
      <c r="BM38" s="213">
        <v>2</v>
      </c>
      <c r="BN38" s="213">
        <v>2</v>
      </c>
      <c r="BO38" s="213">
        <v>3</v>
      </c>
      <c r="BP38" s="213">
        <v>6</v>
      </c>
      <c r="BQ38" s="213">
        <v>3</v>
      </c>
      <c r="BR38" s="213">
        <v>5</v>
      </c>
      <c r="BS38" s="213">
        <v>5</v>
      </c>
      <c r="BT38" s="213">
        <v>1</v>
      </c>
      <c r="BU38" s="213">
        <v>4</v>
      </c>
      <c r="BV38" s="213">
        <v>3</v>
      </c>
      <c r="BW38" s="213">
        <v>5</v>
      </c>
      <c r="BX38" s="213">
        <v>4</v>
      </c>
      <c r="BY38" s="213">
        <v>5</v>
      </c>
      <c r="BZ38" s="213">
        <v>2</v>
      </c>
      <c r="CA38" s="213">
        <v>3</v>
      </c>
      <c r="CB38" s="213">
        <v>2</v>
      </c>
      <c r="CC38" s="213">
        <v>6</v>
      </c>
      <c r="CD38" s="213">
        <v>2</v>
      </c>
      <c r="CE38" s="213">
        <v>3</v>
      </c>
      <c r="CF38" s="213">
        <v>2</v>
      </c>
      <c r="CG38" s="213">
        <v>3</v>
      </c>
      <c r="CH38" s="213">
        <v>2</v>
      </c>
      <c r="CI38" s="213">
        <v>1</v>
      </c>
      <c r="CJ38" s="213">
        <v>1</v>
      </c>
      <c r="CK38" s="213">
        <v>1</v>
      </c>
      <c r="CL38" s="213">
        <v>1</v>
      </c>
      <c r="CM38" s="213">
        <v>2</v>
      </c>
      <c r="CN38" s="213">
        <v>1</v>
      </c>
      <c r="CO38" s="213">
        <v>1</v>
      </c>
      <c r="CP38" s="213">
        <v>1</v>
      </c>
      <c r="CQ38" s="213">
        <v>3</v>
      </c>
      <c r="CR38" s="213">
        <v>2</v>
      </c>
      <c r="CS38" s="213">
        <v>1</v>
      </c>
      <c r="CT38" s="213">
        <v>1</v>
      </c>
      <c r="CU38" s="213">
        <v>1</v>
      </c>
      <c r="CV38" s="213">
        <v>0</v>
      </c>
      <c r="CW38" s="213">
        <v>3</v>
      </c>
      <c r="CX38" s="213">
        <v>0</v>
      </c>
      <c r="CY38" s="213">
        <v>1</v>
      </c>
      <c r="CZ38" s="213">
        <v>0</v>
      </c>
      <c r="DA38" s="213">
        <v>2</v>
      </c>
      <c r="DB38" s="213">
        <v>1</v>
      </c>
      <c r="DC38" s="213">
        <v>0</v>
      </c>
      <c r="DD38" s="213">
        <v>0</v>
      </c>
      <c r="DE38" s="213">
        <v>0</v>
      </c>
      <c r="DF38" s="213">
        <v>0</v>
      </c>
      <c r="DG38" s="213">
        <v>1</v>
      </c>
      <c r="DH38" s="213">
        <v>0</v>
      </c>
      <c r="DI38" s="213">
        <v>0</v>
      </c>
      <c r="DJ38" s="213">
        <v>0</v>
      </c>
      <c r="DK38" s="213">
        <v>0</v>
      </c>
      <c r="DL38" s="213">
        <v>0</v>
      </c>
      <c r="DM38" s="213">
        <v>0</v>
      </c>
      <c r="DN38" s="213">
        <v>0</v>
      </c>
      <c r="DO38" s="213">
        <v>0</v>
      </c>
      <c r="DP38" s="213">
        <v>0</v>
      </c>
      <c r="DQ38" s="213">
        <v>0</v>
      </c>
      <c r="DR38" s="213">
        <v>0</v>
      </c>
      <c r="DS38" s="213">
        <v>0</v>
      </c>
      <c r="DT38" s="213">
        <v>0</v>
      </c>
      <c r="DU38" s="213">
        <v>0</v>
      </c>
      <c r="DV38" s="213">
        <v>0</v>
      </c>
      <c r="DW38" s="213">
        <v>0</v>
      </c>
      <c r="DX38" s="213">
        <v>0</v>
      </c>
      <c r="DY38" s="213">
        <v>0</v>
      </c>
      <c r="DZ38" s="213">
        <v>0</v>
      </c>
      <c r="EA38" s="213">
        <v>0</v>
      </c>
    </row>
    <row r="39" spans="1:131">
      <c r="A39">
        <v>4607</v>
      </c>
      <c r="B39" s="14" t="s">
        <v>191</v>
      </c>
      <c r="C39" s="16">
        <f t="shared" si="0"/>
        <v>15</v>
      </c>
      <c r="D39" s="212">
        <f t="shared" si="1"/>
        <v>1.4691478942213516</v>
      </c>
      <c r="E39" s="16">
        <f t="shared" si="2"/>
        <v>69</v>
      </c>
      <c r="F39" s="212">
        <f t="shared" si="3"/>
        <v>6.7580803134182172</v>
      </c>
      <c r="G39" s="16">
        <f t="shared" si="4"/>
        <v>112</v>
      </c>
      <c r="H39" s="212">
        <f t="shared" si="5"/>
        <v>10.969637610186092</v>
      </c>
      <c r="I39" s="16">
        <f t="shared" si="6"/>
        <v>140</v>
      </c>
      <c r="J39" s="212">
        <f t="shared" si="7"/>
        <v>13.712047012732615</v>
      </c>
      <c r="K39" s="16">
        <f t="shared" si="8"/>
        <v>565</v>
      </c>
      <c r="L39" s="212">
        <f t="shared" si="9"/>
        <v>55.337904015670915</v>
      </c>
      <c r="M39" s="16">
        <f t="shared" si="10"/>
        <v>94</v>
      </c>
      <c r="N39" s="212">
        <f t="shared" si="11"/>
        <v>9.2066601371204708</v>
      </c>
      <c r="O39" s="16">
        <f t="shared" si="12"/>
        <v>26</v>
      </c>
      <c r="P39" s="212">
        <f t="shared" si="13"/>
        <v>2.546523016650343</v>
      </c>
      <c r="Q39" s="16">
        <f t="shared" si="14"/>
        <v>1021</v>
      </c>
      <c r="S39">
        <v>4607</v>
      </c>
      <c r="T39" t="s">
        <v>191</v>
      </c>
      <c r="U39" s="213">
        <v>1021</v>
      </c>
      <c r="V39" s="213">
        <v>15</v>
      </c>
      <c r="W39" s="213">
        <v>9</v>
      </c>
      <c r="X39" s="213">
        <v>18</v>
      </c>
      <c r="Y39" s="213">
        <v>16</v>
      </c>
      <c r="Z39" s="213">
        <v>8</v>
      </c>
      <c r="AA39" s="213">
        <v>18</v>
      </c>
      <c r="AB39" s="213">
        <v>5</v>
      </c>
      <c r="AC39" s="213">
        <v>17</v>
      </c>
      <c r="AD39" s="213">
        <v>15</v>
      </c>
      <c r="AE39" s="213">
        <v>9</v>
      </c>
      <c r="AF39" s="213">
        <v>15</v>
      </c>
      <c r="AG39" s="213">
        <v>11</v>
      </c>
      <c r="AH39" s="213">
        <v>14</v>
      </c>
      <c r="AI39" s="213">
        <v>6</v>
      </c>
      <c r="AJ39" s="213">
        <v>9</v>
      </c>
      <c r="AK39" s="213">
        <v>11</v>
      </c>
      <c r="AL39" s="213">
        <v>14</v>
      </c>
      <c r="AM39" s="213">
        <v>13</v>
      </c>
      <c r="AN39" s="213">
        <v>8</v>
      </c>
      <c r="AO39" s="213">
        <v>21</v>
      </c>
      <c r="AP39" s="213">
        <v>15</v>
      </c>
      <c r="AQ39" s="213">
        <v>10</v>
      </c>
      <c r="AR39" s="213">
        <v>16</v>
      </c>
      <c r="AS39" s="213">
        <v>18</v>
      </c>
      <c r="AT39" s="213">
        <v>9</v>
      </c>
      <c r="AU39" s="213">
        <v>16</v>
      </c>
      <c r="AV39" s="213">
        <v>21</v>
      </c>
      <c r="AW39" s="213">
        <v>19</v>
      </c>
      <c r="AX39" s="213">
        <v>23</v>
      </c>
      <c r="AY39" s="213">
        <v>12</v>
      </c>
      <c r="AZ39" s="213">
        <v>15</v>
      </c>
      <c r="BA39" s="213">
        <v>19</v>
      </c>
      <c r="BB39" s="213">
        <v>11</v>
      </c>
      <c r="BC39" s="213">
        <v>18</v>
      </c>
      <c r="BD39" s="213">
        <v>17</v>
      </c>
      <c r="BE39" s="213">
        <v>19</v>
      </c>
      <c r="BF39" s="213">
        <v>12</v>
      </c>
      <c r="BG39" s="213">
        <v>15</v>
      </c>
      <c r="BH39" s="213">
        <v>17</v>
      </c>
      <c r="BI39" s="213">
        <v>9</v>
      </c>
      <c r="BJ39" s="213">
        <v>17</v>
      </c>
      <c r="BK39" s="213">
        <v>15</v>
      </c>
      <c r="BL39" s="213">
        <v>16</v>
      </c>
      <c r="BM39" s="213">
        <v>15</v>
      </c>
      <c r="BN39" s="213">
        <v>9</v>
      </c>
      <c r="BO39" s="213">
        <v>8</v>
      </c>
      <c r="BP39" s="213">
        <v>12</v>
      </c>
      <c r="BQ39" s="213">
        <v>4</v>
      </c>
      <c r="BR39" s="213">
        <v>12</v>
      </c>
      <c r="BS39" s="213">
        <v>12</v>
      </c>
      <c r="BT39" s="213">
        <v>10</v>
      </c>
      <c r="BU39" s="213">
        <v>12</v>
      </c>
      <c r="BV39" s="213">
        <v>17</v>
      </c>
      <c r="BW39" s="213">
        <v>11</v>
      </c>
      <c r="BX39" s="213">
        <v>14</v>
      </c>
      <c r="BY39" s="213">
        <v>17</v>
      </c>
      <c r="BZ39" s="213">
        <v>10</v>
      </c>
      <c r="CA39" s="213">
        <v>12</v>
      </c>
      <c r="CB39" s="213">
        <v>15</v>
      </c>
      <c r="CC39" s="213">
        <v>15</v>
      </c>
      <c r="CD39" s="213">
        <v>12</v>
      </c>
      <c r="CE39" s="213">
        <v>14</v>
      </c>
      <c r="CF39" s="213">
        <v>11</v>
      </c>
      <c r="CG39" s="213">
        <v>12</v>
      </c>
      <c r="CH39" s="213">
        <v>11</v>
      </c>
      <c r="CI39" s="213">
        <v>16</v>
      </c>
      <c r="CJ39" s="213">
        <v>9</v>
      </c>
      <c r="CK39" s="213">
        <v>9</v>
      </c>
      <c r="CL39" s="213">
        <v>9</v>
      </c>
      <c r="CM39" s="213">
        <v>8</v>
      </c>
      <c r="CN39" s="213">
        <v>7</v>
      </c>
      <c r="CO39" s="213">
        <v>11</v>
      </c>
      <c r="CP39" s="213">
        <v>11</v>
      </c>
      <c r="CQ39" s="213">
        <v>11</v>
      </c>
      <c r="CR39" s="213">
        <v>6</v>
      </c>
      <c r="CS39" s="213">
        <v>5</v>
      </c>
      <c r="CT39" s="213">
        <v>5</v>
      </c>
      <c r="CU39" s="213">
        <v>4</v>
      </c>
      <c r="CV39" s="213">
        <v>3</v>
      </c>
      <c r="CW39" s="213">
        <v>5</v>
      </c>
      <c r="CX39" s="213">
        <v>4</v>
      </c>
      <c r="CY39" s="213">
        <v>2</v>
      </c>
      <c r="CZ39" s="213">
        <v>2</v>
      </c>
      <c r="DA39" s="213">
        <v>4</v>
      </c>
      <c r="DB39" s="213">
        <v>1</v>
      </c>
      <c r="DC39" s="213">
        <v>2</v>
      </c>
      <c r="DD39" s="213">
        <v>1</v>
      </c>
      <c r="DE39" s="213">
        <v>0</v>
      </c>
      <c r="DF39" s="213">
        <v>2</v>
      </c>
      <c r="DG39" s="213">
        <v>2</v>
      </c>
      <c r="DH39" s="213">
        <v>1</v>
      </c>
      <c r="DI39" s="213">
        <v>1</v>
      </c>
      <c r="DJ39" s="213">
        <v>4</v>
      </c>
      <c r="DK39" s="213">
        <v>0</v>
      </c>
      <c r="DL39" s="213">
        <v>0</v>
      </c>
      <c r="DM39" s="213">
        <v>0</v>
      </c>
      <c r="DN39" s="213">
        <v>0</v>
      </c>
      <c r="DO39" s="213">
        <v>0</v>
      </c>
      <c r="DP39" s="213">
        <v>0</v>
      </c>
      <c r="DQ39" s="213">
        <v>0</v>
      </c>
      <c r="DR39" s="213">
        <v>0</v>
      </c>
      <c r="DS39" s="213">
        <v>0</v>
      </c>
      <c r="DT39" s="213">
        <v>0</v>
      </c>
      <c r="DU39" s="213">
        <v>0</v>
      </c>
      <c r="DV39" s="213">
        <v>0</v>
      </c>
      <c r="DW39" s="213">
        <v>0</v>
      </c>
      <c r="DX39" s="213">
        <v>0</v>
      </c>
      <c r="DY39" s="213">
        <v>0</v>
      </c>
      <c r="DZ39" s="213">
        <v>0</v>
      </c>
      <c r="EA39" s="213">
        <v>0</v>
      </c>
    </row>
    <row r="40" spans="1:131">
      <c r="A40">
        <v>4803</v>
      </c>
      <c r="B40" t="s">
        <v>192</v>
      </c>
      <c r="C40" s="17">
        <f t="shared" si="0"/>
        <v>0</v>
      </c>
      <c r="D40" s="214">
        <f t="shared" si="1"/>
        <v>0</v>
      </c>
      <c r="E40" s="17">
        <f t="shared" si="2"/>
        <v>10</v>
      </c>
      <c r="F40" s="214">
        <f t="shared" si="3"/>
        <v>4.8076923076923084</v>
      </c>
      <c r="G40" s="17">
        <f t="shared" si="4"/>
        <v>21</v>
      </c>
      <c r="H40" s="214">
        <f t="shared" si="5"/>
        <v>10.096153846153847</v>
      </c>
      <c r="I40" s="17">
        <f t="shared" si="6"/>
        <v>34</v>
      </c>
      <c r="J40" s="214">
        <f t="shared" si="7"/>
        <v>16.346153846153847</v>
      </c>
      <c r="K40" s="17">
        <f t="shared" si="8"/>
        <v>120</v>
      </c>
      <c r="L40" s="214">
        <f t="shared" si="9"/>
        <v>57.692307692307686</v>
      </c>
      <c r="M40" s="17">
        <f t="shared" si="10"/>
        <v>20</v>
      </c>
      <c r="N40" s="214">
        <f t="shared" si="11"/>
        <v>9.6153846153846168</v>
      </c>
      <c r="O40" s="17">
        <f t="shared" si="12"/>
        <v>3</v>
      </c>
      <c r="P40" s="214">
        <f t="shared" si="13"/>
        <v>1.4423076923076923</v>
      </c>
      <c r="Q40" s="17">
        <f t="shared" si="14"/>
        <v>208</v>
      </c>
      <c r="S40">
        <v>4803</v>
      </c>
      <c r="T40" t="s">
        <v>192</v>
      </c>
      <c r="U40" s="213">
        <v>208</v>
      </c>
      <c r="V40" s="213">
        <v>0</v>
      </c>
      <c r="W40" s="213">
        <v>3</v>
      </c>
      <c r="X40" s="213">
        <v>1</v>
      </c>
      <c r="Y40" s="213">
        <v>2</v>
      </c>
      <c r="Z40" s="213">
        <v>3</v>
      </c>
      <c r="AA40" s="213">
        <v>1</v>
      </c>
      <c r="AB40" s="213">
        <v>2</v>
      </c>
      <c r="AC40" s="213">
        <v>1</v>
      </c>
      <c r="AD40" s="213">
        <v>0</v>
      </c>
      <c r="AE40" s="213">
        <v>1</v>
      </c>
      <c r="AF40" s="213">
        <v>2</v>
      </c>
      <c r="AG40" s="213">
        <v>3</v>
      </c>
      <c r="AH40" s="213">
        <v>3</v>
      </c>
      <c r="AI40" s="213">
        <v>4</v>
      </c>
      <c r="AJ40" s="213">
        <v>3</v>
      </c>
      <c r="AK40" s="213">
        <v>2</v>
      </c>
      <c r="AL40" s="213">
        <v>3</v>
      </c>
      <c r="AM40" s="213">
        <v>6</v>
      </c>
      <c r="AN40" s="213">
        <v>1</v>
      </c>
      <c r="AO40" s="213">
        <v>3</v>
      </c>
      <c r="AP40" s="213">
        <v>1</v>
      </c>
      <c r="AQ40" s="213">
        <v>1</v>
      </c>
      <c r="AR40" s="213">
        <v>7</v>
      </c>
      <c r="AS40" s="213">
        <v>3</v>
      </c>
      <c r="AT40" s="213">
        <v>3</v>
      </c>
      <c r="AU40" s="213">
        <v>6</v>
      </c>
      <c r="AV40" s="213">
        <v>2</v>
      </c>
      <c r="AW40" s="213">
        <v>6</v>
      </c>
      <c r="AX40" s="213">
        <v>1</v>
      </c>
      <c r="AY40" s="213">
        <v>2</v>
      </c>
      <c r="AZ40" s="213">
        <v>3</v>
      </c>
      <c r="BA40" s="213">
        <v>0</v>
      </c>
      <c r="BB40" s="213">
        <v>3</v>
      </c>
      <c r="BC40" s="213">
        <v>2</v>
      </c>
      <c r="BD40" s="213">
        <v>1</v>
      </c>
      <c r="BE40" s="213">
        <v>5</v>
      </c>
      <c r="BF40" s="213">
        <v>1</v>
      </c>
      <c r="BG40" s="213">
        <v>3</v>
      </c>
      <c r="BH40" s="213">
        <v>1</v>
      </c>
      <c r="BI40" s="213">
        <v>1</v>
      </c>
      <c r="BJ40" s="213">
        <v>1</v>
      </c>
      <c r="BK40" s="213">
        <v>2</v>
      </c>
      <c r="BL40" s="213">
        <v>4</v>
      </c>
      <c r="BM40" s="213">
        <v>4</v>
      </c>
      <c r="BN40" s="213">
        <v>1</v>
      </c>
      <c r="BO40" s="213">
        <v>4</v>
      </c>
      <c r="BP40" s="213">
        <v>4</v>
      </c>
      <c r="BQ40" s="213">
        <v>2</v>
      </c>
      <c r="BR40" s="213">
        <v>3</v>
      </c>
      <c r="BS40" s="213">
        <v>6</v>
      </c>
      <c r="BT40" s="213">
        <v>5</v>
      </c>
      <c r="BU40" s="213">
        <v>2</v>
      </c>
      <c r="BV40" s="213">
        <v>2</v>
      </c>
      <c r="BW40" s="213">
        <v>3</v>
      </c>
      <c r="BX40" s="213">
        <v>2</v>
      </c>
      <c r="BY40" s="213">
        <v>4</v>
      </c>
      <c r="BZ40" s="213">
        <v>2</v>
      </c>
      <c r="CA40" s="213">
        <v>4</v>
      </c>
      <c r="CB40" s="213">
        <v>2</v>
      </c>
      <c r="CC40" s="213">
        <v>9</v>
      </c>
      <c r="CD40" s="213">
        <v>5</v>
      </c>
      <c r="CE40" s="213">
        <v>2</v>
      </c>
      <c r="CF40" s="213">
        <v>4</v>
      </c>
      <c r="CG40" s="213">
        <v>3</v>
      </c>
      <c r="CH40" s="213">
        <v>3</v>
      </c>
      <c r="CI40" s="213">
        <v>3</v>
      </c>
      <c r="CJ40" s="213">
        <v>3</v>
      </c>
      <c r="CK40" s="213">
        <v>3</v>
      </c>
      <c r="CL40" s="213">
        <v>1</v>
      </c>
      <c r="CM40" s="213">
        <v>3</v>
      </c>
      <c r="CN40" s="213">
        <v>1</v>
      </c>
      <c r="CO40" s="213">
        <v>2</v>
      </c>
      <c r="CP40" s="213">
        <v>1</v>
      </c>
      <c r="CQ40" s="213">
        <v>1</v>
      </c>
      <c r="CR40" s="213">
        <v>3</v>
      </c>
      <c r="CS40" s="213">
        <v>0</v>
      </c>
      <c r="CT40" s="213">
        <v>2</v>
      </c>
      <c r="CU40" s="213">
        <v>0</v>
      </c>
      <c r="CV40" s="213">
        <v>2</v>
      </c>
      <c r="CW40" s="213">
        <v>1</v>
      </c>
      <c r="CX40" s="213">
        <v>0</v>
      </c>
      <c r="CY40" s="213">
        <v>0</v>
      </c>
      <c r="CZ40" s="213">
        <v>0</v>
      </c>
      <c r="DA40" s="213">
        <v>0</v>
      </c>
      <c r="DB40" s="213">
        <v>0</v>
      </c>
      <c r="DC40" s="213">
        <v>0</v>
      </c>
      <c r="DD40" s="213">
        <v>0</v>
      </c>
      <c r="DE40" s="213">
        <v>0</v>
      </c>
      <c r="DF40" s="213">
        <v>0</v>
      </c>
      <c r="DG40" s="213">
        <v>0</v>
      </c>
      <c r="DH40" s="213">
        <v>0</v>
      </c>
      <c r="DI40" s="213">
        <v>1</v>
      </c>
      <c r="DJ40" s="213">
        <v>0</v>
      </c>
      <c r="DK40" s="213">
        <v>0</v>
      </c>
      <c r="DL40" s="213">
        <v>1</v>
      </c>
      <c r="DM40" s="213">
        <v>0</v>
      </c>
      <c r="DN40" s="213">
        <v>1</v>
      </c>
      <c r="DO40" s="213">
        <v>0</v>
      </c>
      <c r="DP40" s="213">
        <v>0</v>
      </c>
      <c r="DQ40" s="213">
        <v>0</v>
      </c>
      <c r="DR40" s="213">
        <v>0</v>
      </c>
      <c r="DS40" s="213">
        <v>0</v>
      </c>
      <c r="DT40" s="213">
        <v>0</v>
      </c>
      <c r="DU40" s="213">
        <v>0</v>
      </c>
      <c r="DV40" s="213">
        <v>0</v>
      </c>
      <c r="DW40" s="213">
        <v>0</v>
      </c>
      <c r="DX40" s="213">
        <v>0</v>
      </c>
      <c r="DY40" s="213">
        <v>0</v>
      </c>
      <c r="DZ40" s="213">
        <v>0</v>
      </c>
      <c r="EA40" s="213">
        <v>0</v>
      </c>
    </row>
    <row r="41" spans="1:131">
      <c r="A41">
        <v>4901</v>
      </c>
      <c r="B41" s="14" t="s">
        <v>193</v>
      </c>
      <c r="C41" s="16">
        <f t="shared" si="0"/>
        <v>0</v>
      </c>
      <c r="D41" s="212">
        <f t="shared" si="1"/>
        <v>0</v>
      </c>
      <c r="E41" s="16">
        <f t="shared" si="2"/>
        <v>0</v>
      </c>
      <c r="F41" s="212">
        <f t="shared" si="3"/>
        <v>0</v>
      </c>
      <c r="G41" s="16">
        <f t="shared" si="4"/>
        <v>1</v>
      </c>
      <c r="H41" s="212">
        <f t="shared" si="5"/>
        <v>2.3255813953488373</v>
      </c>
      <c r="I41" s="16">
        <f t="shared" si="6"/>
        <v>3</v>
      </c>
      <c r="J41" s="212">
        <f t="shared" si="7"/>
        <v>6.9767441860465116</v>
      </c>
      <c r="K41" s="16">
        <f t="shared" si="8"/>
        <v>19</v>
      </c>
      <c r="L41" s="212">
        <f t="shared" si="9"/>
        <v>44.186046511627907</v>
      </c>
      <c r="M41" s="16">
        <f t="shared" si="10"/>
        <v>14</v>
      </c>
      <c r="N41" s="212">
        <f t="shared" si="11"/>
        <v>32.558139534883722</v>
      </c>
      <c r="O41" s="16">
        <f t="shared" si="12"/>
        <v>6</v>
      </c>
      <c r="P41" s="212">
        <f t="shared" si="13"/>
        <v>13.953488372093023</v>
      </c>
      <c r="Q41" s="16">
        <f t="shared" si="14"/>
        <v>43</v>
      </c>
      <c r="S41">
        <v>4901</v>
      </c>
      <c r="T41" t="s">
        <v>193</v>
      </c>
      <c r="U41" s="213">
        <v>43</v>
      </c>
      <c r="V41" s="213">
        <v>0</v>
      </c>
      <c r="W41" s="213">
        <v>0</v>
      </c>
      <c r="X41" s="213">
        <v>0</v>
      </c>
      <c r="Y41" s="213">
        <v>0</v>
      </c>
      <c r="Z41" s="213">
        <v>0</v>
      </c>
      <c r="AA41" s="213">
        <v>0</v>
      </c>
      <c r="AB41" s="213">
        <v>0</v>
      </c>
      <c r="AC41" s="213">
        <v>0</v>
      </c>
      <c r="AD41" s="213">
        <v>0</v>
      </c>
      <c r="AE41" s="213">
        <v>0</v>
      </c>
      <c r="AF41" s="213">
        <v>1</v>
      </c>
      <c r="AG41" s="213">
        <v>0</v>
      </c>
      <c r="AH41" s="213">
        <v>0</v>
      </c>
      <c r="AI41" s="213">
        <v>0</v>
      </c>
      <c r="AJ41" s="213">
        <v>0</v>
      </c>
      <c r="AK41" s="213">
        <v>0</v>
      </c>
      <c r="AL41" s="213">
        <v>0</v>
      </c>
      <c r="AM41" s="213">
        <v>0</v>
      </c>
      <c r="AN41" s="213">
        <v>0</v>
      </c>
      <c r="AO41" s="213">
        <v>1</v>
      </c>
      <c r="AP41" s="213">
        <v>1</v>
      </c>
      <c r="AQ41" s="213">
        <v>0</v>
      </c>
      <c r="AR41" s="213">
        <v>1</v>
      </c>
      <c r="AS41" s="213">
        <v>0</v>
      </c>
      <c r="AT41" s="213">
        <v>0</v>
      </c>
      <c r="AU41" s="213">
        <v>0</v>
      </c>
      <c r="AV41" s="213">
        <v>0</v>
      </c>
      <c r="AW41" s="213">
        <v>0</v>
      </c>
      <c r="AX41" s="213">
        <v>1</v>
      </c>
      <c r="AY41" s="213">
        <v>1</v>
      </c>
      <c r="AZ41" s="213">
        <v>0</v>
      </c>
      <c r="BA41" s="213">
        <v>0</v>
      </c>
      <c r="BB41" s="213">
        <v>0</v>
      </c>
      <c r="BC41" s="213">
        <v>0</v>
      </c>
      <c r="BD41" s="213">
        <v>1</v>
      </c>
      <c r="BE41" s="213">
        <v>1</v>
      </c>
      <c r="BF41" s="213">
        <v>0</v>
      </c>
      <c r="BG41" s="213">
        <v>0</v>
      </c>
      <c r="BH41" s="213">
        <v>1</v>
      </c>
      <c r="BI41" s="213">
        <v>0</v>
      </c>
      <c r="BJ41" s="213">
        <v>1</v>
      </c>
      <c r="BK41" s="213">
        <v>0</v>
      </c>
      <c r="BL41" s="213">
        <v>0</v>
      </c>
      <c r="BM41" s="213">
        <v>1</v>
      </c>
      <c r="BN41" s="213">
        <v>0</v>
      </c>
      <c r="BO41" s="213">
        <v>1</v>
      </c>
      <c r="BP41" s="213">
        <v>0</v>
      </c>
      <c r="BQ41" s="213">
        <v>0</v>
      </c>
      <c r="BR41" s="213">
        <v>1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1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1</v>
      </c>
      <c r="CE41" s="213">
        <v>1</v>
      </c>
      <c r="CF41" s="213">
        <v>3</v>
      </c>
      <c r="CG41" s="213">
        <v>2</v>
      </c>
      <c r="CH41" s="213">
        <v>1</v>
      </c>
      <c r="CI41" s="213">
        <v>0</v>
      </c>
      <c r="CJ41" s="213">
        <v>1</v>
      </c>
      <c r="CK41" s="213">
        <v>1</v>
      </c>
      <c r="CL41" s="213">
        <v>3</v>
      </c>
      <c r="CM41" s="213">
        <v>3</v>
      </c>
      <c r="CN41" s="213">
        <v>1</v>
      </c>
      <c r="CO41" s="213">
        <v>0</v>
      </c>
      <c r="CP41" s="213">
        <v>0</v>
      </c>
      <c r="CQ41" s="213">
        <v>2</v>
      </c>
      <c r="CR41" s="213">
        <v>0</v>
      </c>
      <c r="CS41" s="213">
        <v>2</v>
      </c>
      <c r="CT41" s="213">
        <v>1</v>
      </c>
      <c r="CU41" s="213">
        <v>0</v>
      </c>
      <c r="CV41" s="213">
        <v>1</v>
      </c>
      <c r="CW41" s="213">
        <v>0</v>
      </c>
      <c r="CX41" s="213">
        <v>1</v>
      </c>
      <c r="CY41" s="213">
        <v>2</v>
      </c>
      <c r="CZ41" s="213">
        <v>1</v>
      </c>
      <c r="DA41" s="213">
        <v>0</v>
      </c>
      <c r="DB41" s="213">
        <v>0</v>
      </c>
      <c r="DC41" s="213">
        <v>1</v>
      </c>
      <c r="DD41" s="213">
        <v>0</v>
      </c>
      <c r="DE41" s="213">
        <v>1</v>
      </c>
      <c r="DF41" s="213">
        <v>0</v>
      </c>
      <c r="DG41" s="213">
        <v>0</v>
      </c>
      <c r="DH41" s="213">
        <v>0</v>
      </c>
      <c r="DI41" s="213">
        <v>0</v>
      </c>
      <c r="DJ41" s="213">
        <v>0</v>
      </c>
      <c r="DK41" s="213">
        <v>0</v>
      </c>
      <c r="DL41" s="213">
        <v>0</v>
      </c>
      <c r="DM41" s="213">
        <v>0</v>
      </c>
      <c r="DN41" s="213">
        <v>0</v>
      </c>
      <c r="DO41" s="213">
        <v>0</v>
      </c>
      <c r="DP41" s="213">
        <v>0</v>
      </c>
      <c r="DQ41" s="213">
        <v>0</v>
      </c>
      <c r="DR41" s="213">
        <v>0</v>
      </c>
      <c r="DS41" s="213">
        <v>0</v>
      </c>
      <c r="DT41" s="213">
        <v>0</v>
      </c>
      <c r="DU41" s="213">
        <v>0</v>
      </c>
      <c r="DV41" s="213">
        <v>0</v>
      </c>
      <c r="DW41" s="213">
        <v>0</v>
      </c>
      <c r="DX41" s="213">
        <v>0</v>
      </c>
      <c r="DY41" s="213">
        <v>0</v>
      </c>
      <c r="DZ41" s="213">
        <v>0</v>
      </c>
      <c r="EA41" s="213">
        <v>0</v>
      </c>
    </row>
    <row r="42" spans="1:131">
      <c r="A42">
        <v>4902</v>
      </c>
      <c r="B42" t="s">
        <v>194</v>
      </c>
      <c r="C42" s="17">
        <f t="shared" si="0"/>
        <v>1</v>
      </c>
      <c r="D42" s="214">
        <f t="shared" si="1"/>
        <v>0.91743119266055051</v>
      </c>
      <c r="E42" s="17">
        <f t="shared" si="2"/>
        <v>0</v>
      </c>
      <c r="F42" s="214">
        <f t="shared" si="3"/>
        <v>0</v>
      </c>
      <c r="G42" s="17">
        <f t="shared" si="4"/>
        <v>7</v>
      </c>
      <c r="H42" s="214">
        <f t="shared" si="5"/>
        <v>6.4220183486238538</v>
      </c>
      <c r="I42" s="17">
        <f t="shared" si="6"/>
        <v>16</v>
      </c>
      <c r="J42" s="214">
        <f t="shared" si="7"/>
        <v>14.678899082568808</v>
      </c>
      <c r="K42" s="17">
        <f t="shared" si="8"/>
        <v>60</v>
      </c>
      <c r="L42" s="214">
        <f t="shared" si="9"/>
        <v>55.045871559633028</v>
      </c>
      <c r="M42" s="17">
        <f t="shared" si="10"/>
        <v>21</v>
      </c>
      <c r="N42" s="214">
        <f t="shared" si="11"/>
        <v>19.26605504587156</v>
      </c>
      <c r="O42" s="17">
        <f t="shared" si="12"/>
        <v>4</v>
      </c>
      <c r="P42" s="214">
        <f t="shared" si="13"/>
        <v>3.669724770642202</v>
      </c>
      <c r="Q42" s="17">
        <f t="shared" si="14"/>
        <v>109</v>
      </c>
      <c r="S42">
        <v>4902</v>
      </c>
      <c r="T42" t="s">
        <v>194</v>
      </c>
      <c r="U42" s="213">
        <v>109</v>
      </c>
      <c r="V42" s="213">
        <v>1</v>
      </c>
      <c r="W42" s="213">
        <v>0</v>
      </c>
      <c r="X42" s="213">
        <v>0</v>
      </c>
      <c r="Y42" s="213">
        <v>0</v>
      </c>
      <c r="Z42" s="213">
        <v>0</v>
      </c>
      <c r="AA42" s="213">
        <v>0</v>
      </c>
      <c r="AB42" s="213">
        <v>1</v>
      </c>
      <c r="AC42" s="213">
        <v>2</v>
      </c>
      <c r="AD42" s="213">
        <v>0</v>
      </c>
      <c r="AE42" s="213">
        <v>0</v>
      </c>
      <c r="AF42" s="213">
        <v>0</v>
      </c>
      <c r="AG42" s="213">
        <v>2</v>
      </c>
      <c r="AH42" s="213">
        <v>1</v>
      </c>
      <c r="AI42" s="213">
        <v>0</v>
      </c>
      <c r="AJ42" s="213">
        <v>0</v>
      </c>
      <c r="AK42" s="213">
        <v>1</v>
      </c>
      <c r="AL42" s="213">
        <v>0</v>
      </c>
      <c r="AM42" s="213">
        <v>3</v>
      </c>
      <c r="AN42" s="213">
        <v>1</v>
      </c>
      <c r="AO42" s="213">
        <v>1</v>
      </c>
      <c r="AP42" s="213">
        <v>3</v>
      </c>
      <c r="AQ42" s="213">
        <v>4</v>
      </c>
      <c r="AR42" s="213">
        <v>1</v>
      </c>
      <c r="AS42" s="213">
        <v>0</v>
      </c>
      <c r="AT42" s="213">
        <v>1</v>
      </c>
      <c r="AU42" s="213">
        <v>2</v>
      </c>
      <c r="AV42" s="213">
        <v>1</v>
      </c>
      <c r="AW42" s="213">
        <v>0</v>
      </c>
      <c r="AX42" s="213">
        <v>0</v>
      </c>
      <c r="AY42" s="213">
        <v>0</v>
      </c>
      <c r="AZ42" s="213">
        <v>1</v>
      </c>
      <c r="BA42" s="213">
        <v>2</v>
      </c>
      <c r="BB42" s="213">
        <v>0</v>
      </c>
      <c r="BC42" s="213">
        <v>1</v>
      </c>
      <c r="BD42" s="213">
        <v>0</v>
      </c>
      <c r="BE42" s="213">
        <v>4</v>
      </c>
      <c r="BF42" s="213">
        <v>0</v>
      </c>
      <c r="BG42" s="213">
        <v>1</v>
      </c>
      <c r="BH42" s="213">
        <v>3</v>
      </c>
      <c r="BI42" s="213">
        <v>0</v>
      </c>
      <c r="BJ42" s="213">
        <v>1</v>
      </c>
      <c r="BK42" s="213">
        <v>4</v>
      </c>
      <c r="BL42" s="213">
        <v>2</v>
      </c>
      <c r="BM42" s="213">
        <v>1</v>
      </c>
      <c r="BN42" s="213">
        <v>2</v>
      </c>
      <c r="BO42" s="213">
        <v>0</v>
      </c>
      <c r="BP42" s="213">
        <v>3</v>
      </c>
      <c r="BQ42" s="213">
        <v>2</v>
      </c>
      <c r="BR42" s="213">
        <v>1</v>
      </c>
      <c r="BS42" s="213">
        <v>1</v>
      </c>
      <c r="BT42" s="213">
        <v>1</v>
      </c>
      <c r="BU42" s="213">
        <v>2</v>
      </c>
      <c r="BV42" s="213">
        <v>0</v>
      </c>
      <c r="BW42" s="213">
        <v>1</v>
      </c>
      <c r="BX42" s="213">
        <v>1</v>
      </c>
      <c r="BY42" s="213">
        <v>3</v>
      </c>
      <c r="BZ42" s="213">
        <v>1</v>
      </c>
      <c r="CA42" s="213">
        <v>2</v>
      </c>
      <c r="CB42" s="213">
        <v>0</v>
      </c>
      <c r="CC42" s="213">
        <v>1</v>
      </c>
      <c r="CD42" s="213">
        <v>1</v>
      </c>
      <c r="CE42" s="213">
        <v>2</v>
      </c>
      <c r="CF42" s="213">
        <v>2</v>
      </c>
      <c r="CG42" s="213">
        <v>2</v>
      </c>
      <c r="CH42" s="213">
        <v>3</v>
      </c>
      <c r="CI42" s="213">
        <v>5</v>
      </c>
      <c r="CJ42" s="213">
        <v>3</v>
      </c>
      <c r="CK42" s="213">
        <v>5</v>
      </c>
      <c r="CL42" s="213">
        <v>3</v>
      </c>
      <c r="CM42" s="213">
        <v>4</v>
      </c>
      <c r="CN42" s="213">
        <v>0</v>
      </c>
      <c r="CO42" s="213">
        <v>1</v>
      </c>
      <c r="CP42" s="213">
        <v>4</v>
      </c>
      <c r="CQ42" s="213">
        <v>2</v>
      </c>
      <c r="CR42" s="213">
        <v>2</v>
      </c>
      <c r="CS42" s="213">
        <v>0</v>
      </c>
      <c r="CT42" s="213">
        <v>0</v>
      </c>
      <c r="CU42" s="213">
        <v>0</v>
      </c>
      <c r="CV42" s="213">
        <v>0</v>
      </c>
      <c r="CW42" s="213">
        <v>0</v>
      </c>
      <c r="CX42" s="213">
        <v>2</v>
      </c>
      <c r="CY42" s="213">
        <v>1</v>
      </c>
      <c r="CZ42" s="213">
        <v>0</v>
      </c>
      <c r="DA42" s="213">
        <v>0</v>
      </c>
      <c r="DB42" s="213">
        <v>0</v>
      </c>
      <c r="DC42" s="213">
        <v>0</v>
      </c>
      <c r="DD42" s="213">
        <v>1</v>
      </c>
      <c r="DE42" s="213">
        <v>0</v>
      </c>
      <c r="DF42" s="213">
        <v>0</v>
      </c>
      <c r="DG42" s="213">
        <v>0</v>
      </c>
      <c r="DH42" s="213">
        <v>0</v>
      </c>
      <c r="DI42" s="213">
        <v>0</v>
      </c>
      <c r="DJ42" s="213">
        <v>0</v>
      </c>
      <c r="DK42" s="213">
        <v>0</v>
      </c>
      <c r="DL42" s="213">
        <v>0</v>
      </c>
      <c r="DM42" s="213">
        <v>0</v>
      </c>
      <c r="DN42" s="213">
        <v>0</v>
      </c>
      <c r="DO42" s="213">
        <v>0</v>
      </c>
      <c r="DP42" s="213">
        <v>0</v>
      </c>
      <c r="DQ42" s="213">
        <v>0</v>
      </c>
      <c r="DR42" s="213">
        <v>0</v>
      </c>
      <c r="DS42" s="213">
        <v>0</v>
      </c>
      <c r="DT42" s="213">
        <v>0</v>
      </c>
      <c r="DU42" s="213">
        <v>0</v>
      </c>
      <c r="DV42" s="213">
        <v>0</v>
      </c>
      <c r="DW42" s="213">
        <v>0</v>
      </c>
      <c r="DX42" s="213">
        <v>0</v>
      </c>
      <c r="DY42" s="213">
        <v>0</v>
      </c>
      <c r="DZ42" s="213">
        <v>0</v>
      </c>
      <c r="EA42" s="213">
        <v>0</v>
      </c>
    </row>
    <row r="43" spans="1:131">
      <c r="A43">
        <v>4911</v>
      </c>
      <c r="B43" s="14" t="s">
        <v>195</v>
      </c>
      <c r="C43" s="16">
        <f t="shared" si="0"/>
        <v>5</v>
      </c>
      <c r="D43" s="212">
        <f t="shared" si="1"/>
        <v>1.0940919037199124</v>
      </c>
      <c r="E43" s="16">
        <f t="shared" si="2"/>
        <v>25</v>
      </c>
      <c r="F43" s="212">
        <f t="shared" si="3"/>
        <v>5.4704595185995624</v>
      </c>
      <c r="G43" s="16">
        <f t="shared" si="4"/>
        <v>46</v>
      </c>
      <c r="H43" s="212">
        <f t="shared" si="5"/>
        <v>10.065645514223196</v>
      </c>
      <c r="I43" s="16">
        <f t="shared" si="6"/>
        <v>61</v>
      </c>
      <c r="J43" s="212">
        <f t="shared" si="7"/>
        <v>13.347921225382933</v>
      </c>
      <c r="K43" s="16">
        <f t="shared" si="8"/>
        <v>243</v>
      </c>
      <c r="L43" s="212">
        <f t="shared" si="9"/>
        <v>53.172866520787743</v>
      </c>
      <c r="M43" s="16">
        <f t="shared" si="10"/>
        <v>44</v>
      </c>
      <c r="N43" s="212">
        <f t="shared" si="11"/>
        <v>9.62800875273523</v>
      </c>
      <c r="O43" s="16">
        <f t="shared" si="12"/>
        <v>33</v>
      </c>
      <c r="P43" s="212">
        <f t="shared" si="13"/>
        <v>7.2210065645514225</v>
      </c>
      <c r="Q43" s="16">
        <f t="shared" si="14"/>
        <v>457</v>
      </c>
      <c r="S43">
        <v>4911</v>
      </c>
      <c r="T43" t="s">
        <v>195</v>
      </c>
      <c r="U43" s="213">
        <v>457</v>
      </c>
      <c r="V43" s="213">
        <v>5</v>
      </c>
      <c r="W43" s="213">
        <v>5</v>
      </c>
      <c r="X43" s="213">
        <v>5</v>
      </c>
      <c r="Y43" s="213">
        <v>5</v>
      </c>
      <c r="Z43" s="213">
        <v>6</v>
      </c>
      <c r="AA43" s="213">
        <v>4</v>
      </c>
      <c r="AB43" s="213">
        <v>5</v>
      </c>
      <c r="AC43" s="213">
        <v>3</v>
      </c>
      <c r="AD43" s="213">
        <v>8</v>
      </c>
      <c r="AE43" s="213">
        <v>8</v>
      </c>
      <c r="AF43" s="213">
        <v>2</v>
      </c>
      <c r="AG43" s="213">
        <v>4</v>
      </c>
      <c r="AH43" s="213">
        <v>6</v>
      </c>
      <c r="AI43" s="213">
        <v>6</v>
      </c>
      <c r="AJ43" s="213">
        <v>3</v>
      </c>
      <c r="AK43" s="213">
        <v>1</v>
      </c>
      <c r="AL43" s="213">
        <v>10</v>
      </c>
      <c r="AM43" s="213">
        <v>5</v>
      </c>
      <c r="AN43" s="213">
        <v>4</v>
      </c>
      <c r="AO43" s="213">
        <v>7</v>
      </c>
      <c r="AP43" s="213">
        <v>7</v>
      </c>
      <c r="AQ43" s="213">
        <v>13</v>
      </c>
      <c r="AR43" s="213">
        <v>0</v>
      </c>
      <c r="AS43" s="213">
        <v>7</v>
      </c>
      <c r="AT43" s="213">
        <v>4</v>
      </c>
      <c r="AU43" s="213">
        <v>4</v>
      </c>
      <c r="AV43" s="213">
        <v>10</v>
      </c>
      <c r="AW43" s="213">
        <v>4</v>
      </c>
      <c r="AX43" s="213">
        <v>3</v>
      </c>
      <c r="AY43" s="213">
        <v>7</v>
      </c>
      <c r="AZ43" s="213">
        <v>8</v>
      </c>
      <c r="BA43" s="213">
        <v>5</v>
      </c>
      <c r="BB43" s="213">
        <v>6</v>
      </c>
      <c r="BC43" s="213">
        <v>4</v>
      </c>
      <c r="BD43" s="213">
        <v>5</v>
      </c>
      <c r="BE43" s="213">
        <v>4</v>
      </c>
      <c r="BF43" s="213">
        <v>3</v>
      </c>
      <c r="BG43" s="213">
        <v>5</v>
      </c>
      <c r="BH43" s="213">
        <v>8</v>
      </c>
      <c r="BI43" s="213">
        <v>5</v>
      </c>
      <c r="BJ43" s="213">
        <v>4</v>
      </c>
      <c r="BK43" s="213">
        <v>2</v>
      </c>
      <c r="BL43" s="213">
        <v>4</v>
      </c>
      <c r="BM43" s="213">
        <v>4</v>
      </c>
      <c r="BN43" s="213">
        <v>6</v>
      </c>
      <c r="BO43" s="213">
        <v>6</v>
      </c>
      <c r="BP43" s="213">
        <v>4</v>
      </c>
      <c r="BQ43" s="213">
        <v>3</v>
      </c>
      <c r="BR43" s="213">
        <v>6</v>
      </c>
      <c r="BS43" s="213">
        <v>2</v>
      </c>
      <c r="BT43" s="213">
        <v>4</v>
      </c>
      <c r="BU43" s="213">
        <v>4</v>
      </c>
      <c r="BV43" s="213">
        <v>3</v>
      </c>
      <c r="BW43" s="213">
        <v>5</v>
      </c>
      <c r="BX43" s="213">
        <v>10</v>
      </c>
      <c r="BY43" s="213">
        <v>4</v>
      </c>
      <c r="BZ43" s="213">
        <v>8</v>
      </c>
      <c r="CA43" s="213">
        <v>14</v>
      </c>
      <c r="CB43" s="213">
        <v>7</v>
      </c>
      <c r="CC43" s="213">
        <v>10</v>
      </c>
      <c r="CD43" s="213">
        <v>11</v>
      </c>
      <c r="CE43" s="213">
        <v>7</v>
      </c>
      <c r="CF43" s="213">
        <v>6</v>
      </c>
      <c r="CG43" s="213">
        <v>5</v>
      </c>
      <c r="CH43" s="213">
        <v>12</v>
      </c>
      <c r="CI43" s="213">
        <v>8</v>
      </c>
      <c r="CJ43" s="213">
        <v>7</v>
      </c>
      <c r="CK43" s="213">
        <v>7</v>
      </c>
      <c r="CL43" s="213">
        <v>4</v>
      </c>
      <c r="CM43" s="213">
        <v>2</v>
      </c>
      <c r="CN43" s="213">
        <v>5</v>
      </c>
      <c r="CO43" s="213">
        <v>3</v>
      </c>
      <c r="CP43" s="213">
        <v>2</v>
      </c>
      <c r="CQ43" s="213">
        <v>5</v>
      </c>
      <c r="CR43" s="213">
        <v>3</v>
      </c>
      <c r="CS43" s="213">
        <v>2</v>
      </c>
      <c r="CT43" s="213">
        <v>2</v>
      </c>
      <c r="CU43" s="213">
        <v>4</v>
      </c>
      <c r="CV43" s="213">
        <v>2</v>
      </c>
      <c r="CW43" s="213">
        <v>3</v>
      </c>
      <c r="CX43" s="213">
        <v>2</v>
      </c>
      <c r="CY43" s="213">
        <v>1</v>
      </c>
      <c r="CZ43" s="213">
        <v>2</v>
      </c>
      <c r="DA43" s="213">
        <v>2</v>
      </c>
      <c r="DB43" s="213">
        <v>5</v>
      </c>
      <c r="DC43" s="213">
        <v>2</v>
      </c>
      <c r="DD43" s="213">
        <v>3</v>
      </c>
      <c r="DE43" s="213">
        <v>3</v>
      </c>
      <c r="DF43" s="213">
        <v>4</v>
      </c>
      <c r="DG43" s="213">
        <v>2</v>
      </c>
      <c r="DH43" s="213">
        <v>3</v>
      </c>
      <c r="DI43" s="213">
        <v>3</v>
      </c>
      <c r="DJ43" s="213">
        <v>1</v>
      </c>
      <c r="DK43" s="213">
        <v>0</v>
      </c>
      <c r="DL43" s="213">
        <v>0</v>
      </c>
      <c r="DM43" s="213">
        <v>0</v>
      </c>
      <c r="DN43" s="213">
        <v>0</v>
      </c>
      <c r="DO43" s="213">
        <v>0</v>
      </c>
      <c r="DP43" s="213">
        <v>0</v>
      </c>
      <c r="DQ43" s="213">
        <v>0</v>
      </c>
      <c r="DR43" s="213">
        <v>0</v>
      </c>
      <c r="DS43" s="213">
        <v>0</v>
      </c>
      <c r="DT43" s="213">
        <v>0</v>
      </c>
      <c r="DU43" s="213">
        <v>0</v>
      </c>
      <c r="DV43" s="213">
        <v>0</v>
      </c>
      <c r="DW43" s="213">
        <v>0</v>
      </c>
      <c r="DX43" s="213">
        <v>0</v>
      </c>
      <c r="DY43" s="213">
        <v>0</v>
      </c>
      <c r="DZ43" s="213">
        <v>0</v>
      </c>
      <c r="EA43" s="213">
        <v>0</v>
      </c>
    </row>
    <row r="44" spans="1:131">
      <c r="B44" s="215" t="s">
        <v>279</v>
      </c>
      <c r="C44" s="24">
        <f>SUM(C35:C43)</f>
        <v>80</v>
      </c>
      <c r="D44" s="216">
        <f t="shared" si="1"/>
        <v>1.1243851018973998</v>
      </c>
      <c r="E44" s="24">
        <f t="shared" ref="E44:Q44" si="18">SUM(E35:E43)</f>
        <v>411</v>
      </c>
      <c r="F44" s="216">
        <f t="shared" si="3"/>
        <v>5.7765284609978913</v>
      </c>
      <c r="G44" s="24">
        <f t="shared" si="18"/>
        <v>869</v>
      </c>
      <c r="H44" s="216">
        <f t="shared" si="5"/>
        <v>12.213633169360506</v>
      </c>
      <c r="I44" s="24">
        <f t="shared" si="18"/>
        <v>953</v>
      </c>
      <c r="J44" s="216">
        <f t="shared" si="7"/>
        <v>13.394237526352775</v>
      </c>
      <c r="K44" s="24">
        <f t="shared" si="18"/>
        <v>3820</v>
      </c>
      <c r="L44" s="216">
        <f t="shared" si="9"/>
        <v>53.689388615600841</v>
      </c>
      <c r="M44" s="24">
        <f t="shared" si="18"/>
        <v>682</v>
      </c>
      <c r="N44" s="216">
        <f t="shared" si="11"/>
        <v>9.585382993675335</v>
      </c>
      <c r="O44" s="24">
        <f t="shared" si="18"/>
        <v>300</v>
      </c>
      <c r="P44" s="216">
        <f t="shared" si="13"/>
        <v>4.2164441321152495</v>
      </c>
      <c r="Q44" s="24">
        <f t="shared" si="18"/>
        <v>7115</v>
      </c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</row>
    <row r="45" spans="1:131">
      <c r="C45" s="17"/>
      <c r="D45" s="214"/>
      <c r="E45" s="17"/>
      <c r="F45" s="214"/>
      <c r="G45" s="17"/>
      <c r="H45" s="214"/>
      <c r="I45" s="17"/>
      <c r="J45" s="214"/>
      <c r="K45" s="17"/>
      <c r="L45" s="214"/>
      <c r="M45" s="17"/>
      <c r="N45" s="214"/>
      <c r="O45" s="17"/>
      <c r="P45" s="214"/>
      <c r="Q45" s="17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</row>
    <row r="46" spans="1:131">
      <c r="A46">
        <v>5200</v>
      </c>
      <c r="B46" s="14" t="s">
        <v>196</v>
      </c>
      <c r="C46" s="16">
        <f t="shared" si="0"/>
        <v>35</v>
      </c>
      <c r="D46" s="212">
        <f t="shared" si="1"/>
        <v>0.86762518591968274</v>
      </c>
      <c r="E46" s="16">
        <f t="shared" si="2"/>
        <v>246</v>
      </c>
      <c r="F46" s="212">
        <f t="shared" si="3"/>
        <v>6.0981655924640554</v>
      </c>
      <c r="G46" s="16">
        <f t="shared" si="4"/>
        <v>503</v>
      </c>
      <c r="H46" s="212">
        <f t="shared" si="5"/>
        <v>12.469013386217153</v>
      </c>
      <c r="I46" s="16">
        <f t="shared" si="6"/>
        <v>564</v>
      </c>
      <c r="J46" s="212">
        <f t="shared" si="7"/>
        <v>13.981160138820028</v>
      </c>
      <c r="K46" s="16">
        <f t="shared" si="8"/>
        <v>2058</v>
      </c>
      <c r="L46" s="212">
        <f t="shared" si="9"/>
        <v>51.01636093207734</v>
      </c>
      <c r="M46" s="16">
        <f t="shared" si="10"/>
        <v>442</v>
      </c>
      <c r="N46" s="212">
        <f t="shared" si="11"/>
        <v>10.956866633614279</v>
      </c>
      <c r="O46" s="16">
        <f t="shared" si="12"/>
        <v>186</v>
      </c>
      <c r="P46" s="212">
        <f t="shared" si="13"/>
        <v>4.6108081308874569</v>
      </c>
      <c r="Q46" s="16">
        <f t="shared" si="14"/>
        <v>4034</v>
      </c>
      <c r="S46">
        <v>5200</v>
      </c>
      <c r="T46" t="s">
        <v>196</v>
      </c>
      <c r="U46" s="213">
        <v>4034</v>
      </c>
      <c r="V46" s="213">
        <v>35</v>
      </c>
      <c r="W46" s="213">
        <v>42</v>
      </c>
      <c r="X46" s="213">
        <v>50</v>
      </c>
      <c r="Y46" s="213">
        <v>46</v>
      </c>
      <c r="Z46" s="213">
        <v>49</v>
      </c>
      <c r="AA46" s="213">
        <v>59</v>
      </c>
      <c r="AB46" s="213">
        <v>51</v>
      </c>
      <c r="AC46" s="213">
        <v>67</v>
      </c>
      <c r="AD46" s="213">
        <v>32</v>
      </c>
      <c r="AE46" s="213">
        <v>56</v>
      </c>
      <c r="AF46" s="213">
        <v>41</v>
      </c>
      <c r="AG46" s="213">
        <v>51</v>
      </c>
      <c r="AH46" s="213">
        <v>44</v>
      </c>
      <c r="AI46" s="213">
        <v>45</v>
      </c>
      <c r="AJ46" s="213">
        <v>65</v>
      </c>
      <c r="AK46" s="213">
        <v>51</v>
      </c>
      <c r="AL46" s="213">
        <v>43</v>
      </c>
      <c r="AM46" s="213">
        <v>53</v>
      </c>
      <c r="AN46" s="213">
        <v>56</v>
      </c>
      <c r="AO46" s="213">
        <v>63</v>
      </c>
      <c r="AP46" s="213">
        <v>62</v>
      </c>
      <c r="AQ46" s="213">
        <v>46</v>
      </c>
      <c r="AR46" s="213">
        <v>55</v>
      </c>
      <c r="AS46" s="213">
        <v>60</v>
      </c>
      <c r="AT46" s="213">
        <v>64</v>
      </c>
      <c r="AU46" s="213">
        <v>62</v>
      </c>
      <c r="AV46" s="213">
        <v>62</v>
      </c>
      <c r="AW46" s="213">
        <v>68</v>
      </c>
      <c r="AX46" s="213">
        <v>68</v>
      </c>
      <c r="AY46" s="213">
        <v>70</v>
      </c>
      <c r="AZ46" s="213">
        <v>47</v>
      </c>
      <c r="BA46" s="213">
        <v>45</v>
      </c>
      <c r="BB46" s="213">
        <v>48</v>
      </c>
      <c r="BC46" s="213">
        <v>40</v>
      </c>
      <c r="BD46" s="213">
        <v>47</v>
      </c>
      <c r="BE46" s="213">
        <v>44</v>
      </c>
      <c r="BF46" s="213">
        <v>36</v>
      </c>
      <c r="BG46" s="213">
        <v>48</v>
      </c>
      <c r="BH46" s="213">
        <v>62</v>
      </c>
      <c r="BI46" s="213">
        <v>44</v>
      </c>
      <c r="BJ46" s="213">
        <v>44</v>
      </c>
      <c r="BK46" s="213">
        <v>44</v>
      </c>
      <c r="BL46" s="213">
        <v>46</v>
      </c>
      <c r="BM46" s="213">
        <v>40</v>
      </c>
      <c r="BN46" s="213">
        <v>46</v>
      </c>
      <c r="BO46" s="213">
        <v>41</v>
      </c>
      <c r="BP46" s="213">
        <v>58</v>
      </c>
      <c r="BQ46" s="213">
        <v>53</v>
      </c>
      <c r="BR46" s="213">
        <v>40</v>
      </c>
      <c r="BS46" s="213">
        <v>48</v>
      </c>
      <c r="BT46" s="213">
        <v>51</v>
      </c>
      <c r="BU46" s="213">
        <v>56</v>
      </c>
      <c r="BV46" s="213">
        <v>46</v>
      </c>
      <c r="BW46" s="213">
        <v>48</v>
      </c>
      <c r="BX46" s="213">
        <v>56</v>
      </c>
      <c r="BY46" s="213">
        <v>52</v>
      </c>
      <c r="BZ46" s="213">
        <v>64</v>
      </c>
      <c r="CA46" s="213">
        <v>40</v>
      </c>
      <c r="CB46" s="213">
        <v>51</v>
      </c>
      <c r="CC46" s="213">
        <v>63</v>
      </c>
      <c r="CD46" s="213">
        <v>48</v>
      </c>
      <c r="CE46" s="213">
        <v>48</v>
      </c>
      <c r="CF46" s="213">
        <v>66</v>
      </c>
      <c r="CG46" s="213">
        <v>48</v>
      </c>
      <c r="CH46" s="213">
        <v>43</v>
      </c>
      <c r="CI46" s="213">
        <v>43</v>
      </c>
      <c r="CJ46" s="213">
        <v>46</v>
      </c>
      <c r="CK46" s="213">
        <v>46</v>
      </c>
      <c r="CL46" s="213">
        <v>45</v>
      </c>
      <c r="CM46" s="213">
        <v>42</v>
      </c>
      <c r="CN46" s="213">
        <v>33</v>
      </c>
      <c r="CO46" s="213">
        <v>45</v>
      </c>
      <c r="CP46" s="213">
        <v>38</v>
      </c>
      <c r="CQ46" s="213">
        <v>26</v>
      </c>
      <c r="CR46" s="213">
        <v>37</v>
      </c>
      <c r="CS46" s="213">
        <v>33</v>
      </c>
      <c r="CT46" s="213">
        <v>27</v>
      </c>
      <c r="CU46" s="213">
        <v>24</v>
      </c>
      <c r="CV46" s="213">
        <v>23</v>
      </c>
      <c r="CW46" s="213">
        <v>23</v>
      </c>
      <c r="CX46" s="213">
        <v>19</v>
      </c>
      <c r="CY46" s="213">
        <v>18</v>
      </c>
      <c r="CZ46" s="213">
        <v>25</v>
      </c>
      <c r="DA46" s="213">
        <v>18</v>
      </c>
      <c r="DB46" s="213">
        <v>14</v>
      </c>
      <c r="DC46" s="213">
        <v>10</v>
      </c>
      <c r="DD46" s="213">
        <v>11</v>
      </c>
      <c r="DE46" s="213">
        <v>9</v>
      </c>
      <c r="DF46" s="213">
        <v>10</v>
      </c>
      <c r="DG46" s="213">
        <v>10</v>
      </c>
      <c r="DH46" s="213">
        <v>10</v>
      </c>
      <c r="DI46" s="213">
        <v>8</v>
      </c>
      <c r="DJ46" s="213">
        <v>6</v>
      </c>
      <c r="DK46" s="213">
        <v>5</v>
      </c>
      <c r="DL46" s="213">
        <v>6</v>
      </c>
      <c r="DM46" s="213">
        <v>3</v>
      </c>
      <c r="DN46" s="213">
        <v>3</v>
      </c>
      <c r="DO46" s="213">
        <v>0</v>
      </c>
      <c r="DP46" s="213">
        <v>1</v>
      </c>
      <c r="DQ46" s="213">
        <v>0</v>
      </c>
      <c r="DR46" s="213">
        <v>0</v>
      </c>
      <c r="DS46" s="213">
        <v>0</v>
      </c>
      <c r="DT46" s="213">
        <v>0</v>
      </c>
      <c r="DU46" s="213">
        <v>0</v>
      </c>
      <c r="DV46" s="213">
        <v>0</v>
      </c>
      <c r="DW46" s="213">
        <v>0</v>
      </c>
      <c r="DX46" s="213">
        <v>0</v>
      </c>
      <c r="DY46" s="213">
        <v>0</v>
      </c>
      <c r="DZ46" s="213">
        <v>0</v>
      </c>
      <c r="EA46" s="213">
        <v>0</v>
      </c>
    </row>
    <row r="47" spans="1:131">
      <c r="A47">
        <v>5508</v>
      </c>
      <c r="B47" t="s">
        <v>197</v>
      </c>
      <c r="C47" s="17">
        <f t="shared" si="0"/>
        <v>12</v>
      </c>
      <c r="D47" s="214">
        <f t="shared" si="1"/>
        <v>0.990916597853014</v>
      </c>
      <c r="E47" s="17">
        <f t="shared" si="2"/>
        <v>63</v>
      </c>
      <c r="F47" s="214">
        <f t="shared" si="3"/>
        <v>5.202312138728324</v>
      </c>
      <c r="G47" s="17">
        <f t="shared" si="4"/>
        <v>157</v>
      </c>
      <c r="H47" s="214">
        <f t="shared" si="5"/>
        <v>12.964492155243601</v>
      </c>
      <c r="I47" s="17">
        <f t="shared" si="6"/>
        <v>165</v>
      </c>
      <c r="J47" s="214">
        <f t="shared" si="7"/>
        <v>13.625103220478943</v>
      </c>
      <c r="K47" s="17">
        <f t="shared" si="8"/>
        <v>606</v>
      </c>
      <c r="L47" s="214">
        <f t="shared" si="9"/>
        <v>50.041288191577202</v>
      </c>
      <c r="M47" s="17">
        <f t="shared" si="10"/>
        <v>150</v>
      </c>
      <c r="N47" s="214">
        <f t="shared" si="11"/>
        <v>12.386457473162675</v>
      </c>
      <c r="O47" s="17">
        <f t="shared" si="12"/>
        <v>58</v>
      </c>
      <c r="P47" s="214">
        <f t="shared" si="13"/>
        <v>4.7894302229562351</v>
      </c>
      <c r="Q47" s="17">
        <f t="shared" si="14"/>
        <v>1211</v>
      </c>
      <c r="S47">
        <v>5508</v>
      </c>
      <c r="T47" t="s">
        <v>197</v>
      </c>
      <c r="U47" s="213">
        <v>1211</v>
      </c>
      <c r="V47" s="213">
        <v>12</v>
      </c>
      <c r="W47" s="213">
        <v>9</v>
      </c>
      <c r="X47" s="213">
        <v>14</v>
      </c>
      <c r="Y47" s="213">
        <v>13</v>
      </c>
      <c r="Z47" s="213">
        <v>17</v>
      </c>
      <c r="AA47" s="213">
        <v>10</v>
      </c>
      <c r="AB47" s="213">
        <v>17</v>
      </c>
      <c r="AC47" s="213">
        <v>8</v>
      </c>
      <c r="AD47" s="213">
        <v>16</v>
      </c>
      <c r="AE47" s="213">
        <v>12</v>
      </c>
      <c r="AF47" s="213">
        <v>14</v>
      </c>
      <c r="AG47" s="213">
        <v>18</v>
      </c>
      <c r="AH47" s="213">
        <v>16</v>
      </c>
      <c r="AI47" s="213">
        <v>19</v>
      </c>
      <c r="AJ47" s="213">
        <v>11</v>
      </c>
      <c r="AK47" s="213">
        <v>26</v>
      </c>
      <c r="AL47" s="213">
        <v>14</v>
      </c>
      <c r="AM47" s="213">
        <v>14</v>
      </c>
      <c r="AN47" s="213">
        <v>8</v>
      </c>
      <c r="AO47" s="213">
        <v>18</v>
      </c>
      <c r="AP47" s="213">
        <v>27</v>
      </c>
      <c r="AQ47" s="213">
        <v>22</v>
      </c>
      <c r="AR47" s="213">
        <v>12</v>
      </c>
      <c r="AS47" s="213">
        <v>16</v>
      </c>
      <c r="AT47" s="213">
        <v>17</v>
      </c>
      <c r="AU47" s="213">
        <v>17</v>
      </c>
      <c r="AV47" s="213">
        <v>12</v>
      </c>
      <c r="AW47" s="213">
        <v>14</v>
      </c>
      <c r="AX47" s="213">
        <v>13</v>
      </c>
      <c r="AY47" s="213">
        <v>22</v>
      </c>
      <c r="AZ47" s="213">
        <v>8</v>
      </c>
      <c r="BA47" s="213">
        <v>18</v>
      </c>
      <c r="BB47" s="213">
        <v>17</v>
      </c>
      <c r="BC47" s="213">
        <v>8</v>
      </c>
      <c r="BD47" s="213">
        <v>7</v>
      </c>
      <c r="BE47" s="213">
        <v>14</v>
      </c>
      <c r="BF47" s="213">
        <v>8</v>
      </c>
      <c r="BG47" s="213">
        <v>19</v>
      </c>
      <c r="BH47" s="213">
        <v>16</v>
      </c>
      <c r="BI47" s="213">
        <v>14</v>
      </c>
      <c r="BJ47" s="213">
        <v>17</v>
      </c>
      <c r="BK47" s="213">
        <v>19</v>
      </c>
      <c r="BL47" s="213">
        <v>16</v>
      </c>
      <c r="BM47" s="213">
        <v>15</v>
      </c>
      <c r="BN47" s="213">
        <v>11</v>
      </c>
      <c r="BO47" s="213">
        <v>15</v>
      </c>
      <c r="BP47" s="213">
        <v>19</v>
      </c>
      <c r="BQ47" s="213">
        <v>14</v>
      </c>
      <c r="BR47" s="213">
        <v>11</v>
      </c>
      <c r="BS47" s="213">
        <v>12</v>
      </c>
      <c r="BT47" s="213">
        <v>19</v>
      </c>
      <c r="BU47" s="213">
        <v>11</v>
      </c>
      <c r="BV47" s="213">
        <v>13</v>
      </c>
      <c r="BW47" s="213">
        <v>12</v>
      </c>
      <c r="BX47" s="213">
        <v>17</v>
      </c>
      <c r="BY47" s="213">
        <v>19</v>
      </c>
      <c r="BZ47" s="213">
        <v>18</v>
      </c>
      <c r="CA47" s="213">
        <v>10</v>
      </c>
      <c r="CB47" s="213">
        <v>7</v>
      </c>
      <c r="CC47" s="213">
        <v>17</v>
      </c>
      <c r="CD47" s="213">
        <v>15</v>
      </c>
      <c r="CE47" s="213">
        <v>5</v>
      </c>
      <c r="CF47" s="213">
        <v>15</v>
      </c>
      <c r="CG47" s="213">
        <v>21</v>
      </c>
      <c r="CH47" s="213">
        <v>31</v>
      </c>
      <c r="CI47" s="213">
        <v>19</v>
      </c>
      <c r="CJ47" s="213">
        <v>18</v>
      </c>
      <c r="CK47" s="213">
        <v>17</v>
      </c>
      <c r="CL47" s="213">
        <v>17</v>
      </c>
      <c r="CM47" s="213">
        <v>14</v>
      </c>
      <c r="CN47" s="213">
        <v>19</v>
      </c>
      <c r="CO47" s="213">
        <v>8</v>
      </c>
      <c r="CP47" s="213">
        <v>11</v>
      </c>
      <c r="CQ47" s="213">
        <v>10</v>
      </c>
      <c r="CR47" s="213">
        <v>9</v>
      </c>
      <c r="CS47" s="213">
        <v>5</v>
      </c>
      <c r="CT47" s="213">
        <v>14</v>
      </c>
      <c r="CU47" s="213">
        <v>10</v>
      </c>
      <c r="CV47" s="213">
        <v>11</v>
      </c>
      <c r="CW47" s="213">
        <v>5</v>
      </c>
      <c r="CX47" s="213">
        <v>4</v>
      </c>
      <c r="CY47" s="213">
        <v>8</v>
      </c>
      <c r="CZ47" s="213">
        <v>11</v>
      </c>
      <c r="DA47" s="213">
        <v>3</v>
      </c>
      <c r="DB47" s="213">
        <v>3</v>
      </c>
      <c r="DC47" s="213">
        <v>3</v>
      </c>
      <c r="DD47" s="213">
        <v>7</v>
      </c>
      <c r="DE47" s="213">
        <v>4</v>
      </c>
      <c r="DF47" s="213">
        <v>5</v>
      </c>
      <c r="DG47" s="213">
        <v>4</v>
      </c>
      <c r="DH47" s="213">
        <v>3</v>
      </c>
      <c r="DI47" s="213">
        <v>2</v>
      </c>
      <c r="DJ47" s="213">
        <v>0</v>
      </c>
      <c r="DK47" s="213">
        <v>1</v>
      </c>
      <c r="DL47" s="213">
        <v>0</v>
      </c>
      <c r="DM47" s="213">
        <v>0</v>
      </c>
      <c r="DN47" s="213">
        <v>0</v>
      </c>
      <c r="DO47" s="213">
        <v>0</v>
      </c>
      <c r="DP47" s="213">
        <v>0</v>
      </c>
      <c r="DQ47" s="213">
        <v>0</v>
      </c>
      <c r="DR47" s="213">
        <v>0</v>
      </c>
      <c r="DS47" s="213">
        <v>0</v>
      </c>
      <c r="DT47" s="213">
        <v>0</v>
      </c>
      <c r="DU47" s="213">
        <v>0</v>
      </c>
      <c r="DV47" s="213">
        <v>0</v>
      </c>
      <c r="DW47" s="213">
        <v>0</v>
      </c>
      <c r="DX47" s="213">
        <v>0</v>
      </c>
      <c r="DY47" s="213">
        <v>0</v>
      </c>
      <c r="DZ47" s="213">
        <v>0</v>
      </c>
      <c r="EA47" s="213">
        <v>0</v>
      </c>
    </row>
    <row r="48" spans="1:131">
      <c r="A48">
        <v>5604</v>
      </c>
      <c r="B48" s="14" t="s">
        <v>198</v>
      </c>
      <c r="C48" s="16">
        <f t="shared" si="0"/>
        <v>7</v>
      </c>
      <c r="D48" s="212">
        <f t="shared" si="1"/>
        <v>0.74626865671641784</v>
      </c>
      <c r="E48" s="16">
        <f t="shared" si="2"/>
        <v>64</v>
      </c>
      <c r="F48" s="212">
        <f t="shared" si="3"/>
        <v>6.8230277185501063</v>
      </c>
      <c r="G48" s="16">
        <f t="shared" si="4"/>
        <v>139</v>
      </c>
      <c r="H48" s="212">
        <f t="shared" si="5"/>
        <v>14.818763326226012</v>
      </c>
      <c r="I48" s="16">
        <f t="shared" si="6"/>
        <v>113</v>
      </c>
      <c r="J48" s="212">
        <f t="shared" si="7"/>
        <v>12.046908315565032</v>
      </c>
      <c r="K48" s="16">
        <f t="shared" si="8"/>
        <v>443</v>
      </c>
      <c r="L48" s="212">
        <f t="shared" si="9"/>
        <v>47.228144989339022</v>
      </c>
      <c r="M48" s="16">
        <f t="shared" si="10"/>
        <v>114</v>
      </c>
      <c r="N48" s="212">
        <f t="shared" si="11"/>
        <v>12.153518123667377</v>
      </c>
      <c r="O48" s="16">
        <f t="shared" si="12"/>
        <v>58</v>
      </c>
      <c r="P48" s="212">
        <f t="shared" si="13"/>
        <v>6.1833688699360341</v>
      </c>
      <c r="Q48" s="16">
        <f t="shared" si="14"/>
        <v>938</v>
      </c>
      <c r="S48">
        <v>5604</v>
      </c>
      <c r="T48" t="s">
        <v>198</v>
      </c>
      <c r="U48" s="213">
        <v>938</v>
      </c>
      <c r="V48" s="213">
        <v>7</v>
      </c>
      <c r="W48" s="213">
        <v>12</v>
      </c>
      <c r="X48" s="213">
        <v>14</v>
      </c>
      <c r="Y48" s="213">
        <v>15</v>
      </c>
      <c r="Z48" s="213">
        <v>12</v>
      </c>
      <c r="AA48" s="213">
        <v>11</v>
      </c>
      <c r="AB48" s="213">
        <v>12</v>
      </c>
      <c r="AC48" s="213">
        <v>15</v>
      </c>
      <c r="AD48" s="213">
        <v>14</v>
      </c>
      <c r="AE48" s="213">
        <v>16</v>
      </c>
      <c r="AF48" s="213">
        <v>17</v>
      </c>
      <c r="AG48" s="213">
        <v>16</v>
      </c>
      <c r="AH48" s="213">
        <v>11</v>
      </c>
      <c r="AI48" s="213">
        <v>15</v>
      </c>
      <c r="AJ48" s="213">
        <v>14</v>
      </c>
      <c r="AK48" s="213">
        <v>9</v>
      </c>
      <c r="AL48" s="213">
        <v>18</v>
      </c>
      <c r="AM48" s="213">
        <v>9</v>
      </c>
      <c r="AN48" s="213">
        <v>11</v>
      </c>
      <c r="AO48" s="213">
        <v>12</v>
      </c>
      <c r="AP48" s="213">
        <v>13</v>
      </c>
      <c r="AQ48" s="213">
        <v>13</v>
      </c>
      <c r="AR48" s="213">
        <v>13</v>
      </c>
      <c r="AS48" s="213">
        <v>12</v>
      </c>
      <c r="AT48" s="213">
        <v>4</v>
      </c>
      <c r="AU48" s="213">
        <v>8</v>
      </c>
      <c r="AV48" s="213">
        <v>11</v>
      </c>
      <c r="AW48" s="213">
        <v>14</v>
      </c>
      <c r="AX48" s="213">
        <v>9</v>
      </c>
      <c r="AY48" s="213">
        <v>11</v>
      </c>
      <c r="AZ48" s="213">
        <v>12</v>
      </c>
      <c r="BA48" s="213">
        <v>11</v>
      </c>
      <c r="BB48" s="213">
        <v>14</v>
      </c>
      <c r="BC48" s="213">
        <v>10</v>
      </c>
      <c r="BD48" s="213">
        <v>10</v>
      </c>
      <c r="BE48" s="213">
        <v>11</v>
      </c>
      <c r="BF48" s="213">
        <v>13</v>
      </c>
      <c r="BG48" s="213">
        <v>15</v>
      </c>
      <c r="BH48" s="213">
        <v>11</v>
      </c>
      <c r="BI48" s="213">
        <v>11</v>
      </c>
      <c r="BJ48" s="213">
        <v>13</v>
      </c>
      <c r="BK48" s="213">
        <v>14</v>
      </c>
      <c r="BL48" s="213">
        <v>7</v>
      </c>
      <c r="BM48" s="213">
        <v>6</v>
      </c>
      <c r="BN48" s="213">
        <v>11</v>
      </c>
      <c r="BO48" s="213">
        <v>11</v>
      </c>
      <c r="BP48" s="213">
        <v>20</v>
      </c>
      <c r="BQ48" s="213">
        <v>8</v>
      </c>
      <c r="BR48" s="213">
        <v>10</v>
      </c>
      <c r="BS48" s="213">
        <v>12</v>
      </c>
      <c r="BT48" s="213">
        <v>10</v>
      </c>
      <c r="BU48" s="213">
        <v>9</v>
      </c>
      <c r="BV48" s="213">
        <v>7</v>
      </c>
      <c r="BW48" s="213">
        <v>7</v>
      </c>
      <c r="BX48" s="213">
        <v>7</v>
      </c>
      <c r="BY48" s="213">
        <v>7</v>
      </c>
      <c r="BZ48" s="213">
        <v>11</v>
      </c>
      <c r="CA48" s="213">
        <v>12</v>
      </c>
      <c r="CB48" s="213">
        <v>13</v>
      </c>
      <c r="CC48" s="213">
        <v>5</v>
      </c>
      <c r="CD48" s="213">
        <v>11</v>
      </c>
      <c r="CE48" s="213">
        <v>10</v>
      </c>
      <c r="CF48" s="213">
        <v>13</v>
      </c>
      <c r="CG48" s="213">
        <v>7</v>
      </c>
      <c r="CH48" s="213">
        <v>11</v>
      </c>
      <c r="CI48" s="213">
        <v>4</v>
      </c>
      <c r="CJ48" s="213">
        <v>24</v>
      </c>
      <c r="CK48" s="213">
        <v>12</v>
      </c>
      <c r="CL48" s="213">
        <v>11</v>
      </c>
      <c r="CM48" s="213">
        <v>12</v>
      </c>
      <c r="CN48" s="213">
        <v>10</v>
      </c>
      <c r="CO48" s="213">
        <v>6</v>
      </c>
      <c r="CP48" s="213">
        <v>10</v>
      </c>
      <c r="CQ48" s="213">
        <v>9</v>
      </c>
      <c r="CR48" s="213">
        <v>13</v>
      </c>
      <c r="CS48" s="213">
        <v>11</v>
      </c>
      <c r="CT48" s="213">
        <v>7</v>
      </c>
      <c r="CU48" s="213">
        <v>7</v>
      </c>
      <c r="CV48" s="213">
        <v>3</v>
      </c>
      <c r="CW48" s="213">
        <v>3</v>
      </c>
      <c r="CX48" s="213">
        <v>6</v>
      </c>
      <c r="CY48" s="213">
        <v>7</v>
      </c>
      <c r="CZ48" s="213">
        <v>4</v>
      </c>
      <c r="DA48" s="213">
        <v>3</v>
      </c>
      <c r="DB48" s="213">
        <v>5</v>
      </c>
      <c r="DC48" s="213">
        <v>4</v>
      </c>
      <c r="DD48" s="213">
        <v>2</v>
      </c>
      <c r="DE48" s="213">
        <v>4</v>
      </c>
      <c r="DF48" s="213">
        <v>5</v>
      </c>
      <c r="DG48" s="213">
        <v>4</v>
      </c>
      <c r="DH48" s="213">
        <v>2</v>
      </c>
      <c r="DI48" s="213">
        <v>3</v>
      </c>
      <c r="DJ48" s="213">
        <v>2</v>
      </c>
      <c r="DK48" s="213">
        <v>0</v>
      </c>
      <c r="DL48" s="213">
        <v>4</v>
      </c>
      <c r="DM48" s="213">
        <v>0</v>
      </c>
      <c r="DN48" s="213">
        <v>2</v>
      </c>
      <c r="DO48" s="213">
        <v>1</v>
      </c>
      <c r="DP48" s="213">
        <v>0</v>
      </c>
      <c r="DQ48" s="213">
        <v>0</v>
      </c>
      <c r="DR48" s="213">
        <v>0</v>
      </c>
      <c r="DS48" s="213">
        <v>0</v>
      </c>
      <c r="DT48" s="213">
        <v>0</v>
      </c>
      <c r="DU48" s="213">
        <v>0</v>
      </c>
      <c r="DV48" s="213">
        <v>0</v>
      </c>
      <c r="DW48" s="213">
        <v>0</v>
      </c>
      <c r="DX48" s="213">
        <v>0</v>
      </c>
      <c r="DY48" s="213">
        <v>0</v>
      </c>
      <c r="DZ48" s="213">
        <v>0</v>
      </c>
      <c r="EA48" s="213">
        <v>0</v>
      </c>
    </row>
    <row r="49" spans="1:131">
      <c r="A49">
        <v>5609</v>
      </c>
      <c r="B49" t="s">
        <v>199</v>
      </c>
      <c r="C49" s="17">
        <f t="shared" si="0"/>
        <v>2</v>
      </c>
      <c r="D49" s="214">
        <f t="shared" si="1"/>
        <v>0.42283298097251587</v>
      </c>
      <c r="E49" s="17">
        <f t="shared" si="2"/>
        <v>21</v>
      </c>
      <c r="F49" s="214">
        <f t="shared" si="3"/>
        <v>4.439746300211417</v>
      </c>
      <c r="G49" s="17">
        <f t="shared" si="4"/>
        <v>68</v>
      </c>
      <c r="H49" s="214">
        <f t="shared" si="5"/>
        <v>14.376321353065538</v>
      </c>
      <c r="I49" s="17">
        <f t="shared" si="6"/>
        <v>76</v>
      </c>
      <c r="J49" s="214">
        <f t="shared" si="7"/>
        <v>16.0676532769556</v>
      </c>
      <c r="K49" s="17">
        <f t="shared" si="8"/>
        <v>227</v>
      </c>
      <c r="L49" s="214">
        <f t="shared" si="9"/>
        <v>47.991543340380552</v>
      </c>
      <c r="M49" s="17">
        <f t="shared" si="10"/>
        <v>63</v>
      </c>
      <c r="N49" s="214">
        <f t="shared" si="11"/>
        <v>13.31923890063425</v>
      </c>
      <c r="O49" s="17">
        <f t="shared" si="12"/>
        <v>16</v>
      </c>
      <c r="P49" s="214">
        <f t="shared" si="13"/>
        <v>3.382663847780127</v>
      </c>
      <c r="Q49" s="17">
        <f t="shared" si="14"/>
        <v>473</v>
      </c>
      <c r="S49">
        <v>5609</v>
      </c>
      <c r="T49" t="s">
        <v>199</v>
      </c>
      <c r="U49" s="213">
        <v>473</v>
      </c>
      <c r="V49" s="213">
        <v>2</v>
      </c>
      <c r="W49" s="213">
        <v>1</v>
      </c>
      <c r="X49" s="213">
        <v>9</v>
      </c>
      <c r="Y49" s="213">
        <v>5</v>
      </c>
      <c r="Z49" s="213">
        <v>2</v>
      </c>
      <c r="AA49" s="213">
        <v>4</v>
      </c>
      <c r="AB49" s="213">
        <v>3</v>
      </c>
      <c r="AC49" s="213">
        <v>8</v>
      </c>
      <c r="AD49" s="213">
        <v>8</v>
      </c>
      <c r="AE49" s="213">
        <v>8</v>
      </c>
      <c r="AF49" s="213">
        <v>3</v>
      </c>
      <c r="AG49" s="213">
        <v>7</v>
      </c>
      <c r="AH49" s="213">
        <v>5</v>
      </c>
      <c r="AI49" s="213">
        <v>8</v>
      </c>
      <c r="AJ49" s="213">
        <v>9</v>
      </c>
      <c r="AK49" s="213">
        <v>9</v>
      </c>
      <c r="AL49" s="213">
        <v>9</v>
      </c>
      <c r="AM49" s="213">
        <v>6</v>
      </c>
      <c r="AN49" s="213">
        <v>10</v>
      </c>
      <c r="AO49" s="213">
        <v>9</v>
      </c>
      <c r="AP49" s="213">
        <v>9</v>
      </c>
      <c r="AQ49" s="213">
        <v>6</v>
      </c>
      <c r="AR49" s="213">
        <v>7</v>
      </c>
      <c r="AS49" s="213">
        <v>9</v>
      </c>
      <c r="AT49" s="213">
        <v>7</v>
      </c>
      <c r="AU49" s="213">
        <v>4</v>
      </c>
      <c r="AV49" s="213">
        <v>3</v>
      </c>
      <c r="AW49" s="213">
        <v>2</v>
      </c>
      <c r="AX49" s="213">
        <v>7</v>
      </c>
      <c r="AY49" s="213">
        <v>5</v>
      </c>
      <c r="AZ49" s="213">
        <v>5</v>
      </c>
      <c r="BA49" s="213">
        <v>5</v>
      </c>
      <c r="BB49" s="213">
        <v>3</v>
      </c>
      <c r="BC49" s="213">
        <v>1</v>
      </c>
      <c r="BD49" s="213">
        <v>6</v>
      </c>
      <c r="BE49" s="213">
        <v>6</v>
      </c>
      <c r="BF49" s="213">
        <v>6</v>
      </c>
      <c r="BG49" s="213">
        <v>5</v>
      </c>
      <c r="BH49" s="213">
        <v>7</v>
      </c>
      <c r="BI49" s="213">
        <v>8</v>
      </c>
      <c r="BJ49" s="213">
        <v>6</v>
      </c>
      <c r="BK49" s="213">
        <v>9</v>
      </c>
      <c r="BL49" s="213">
        <v>2</v>
      </c>
      <c r="BM49" s="213">
        <v>3</v>
      </c>
      <c r="BN49" s="213">
        <v>5</v>
      </c>
      <c r="BO49" s="213">
        <v>9</v>
      </c>
      <c r="BP49" s="213">
        <v>5</v>
      </c>
      <c r="BQ49" s="213">
        <v>5</v>
      </c>
      <c r="BR49" s="213">
        <v>11</v>
      </c>
      <c r="BS49" s="213">
        <v>5</v>
      </c>
      <c r="BT49" s="213">
        <v>9</v>
      </c>
      <c r="BU49" s="213">
        <v>3</v>
      </c>
      <c r="BV49" s="213">
        <v>11</v>
      </c>
      <c r="BW49" s="213">
        <v>6</v>
      </c>
      <c r="BX49" s="213">
        <v>4</v>
      </c>
      <c r="BY49" s="213">
        <v>4</v>
      </c>
      <c r="BZ49" s="213">
        <v>7</v>
      </c>
      <c r="CA49" s="213">
        <v>3</v>
      </c>
      <c r="CB49" s="213">
        <v>4</v>
      </c>
      <c r="CC49" s="213">
        <v>7</v>
      </c>
      <c r="CD49" s="213">
        <v>5</v>
      </c>
      <c r="CE49" s="213">
        <v>3</v>
      </c>
      <c r="CF49" s="213">
        <v>8</v>
      </c>
      <c r="CG49" s="213">
        <v>9</v>
      </c>
      <c r="CH49" s="213">
        <v>4</v>
      </c>
      <c r="CI49" s="213">
        <v>5</v>
      </c>
      <c r="CJ49" s="213">
        <v>6</v>
      </c>
      <c r="CK49" s="213">
        <v>8</v>
      </c>
      <c r="CL49" s="213">
        <v>9</v>
      </c>
      <c r="CM49" s="213">
        <v>5</v>
      </c>
      <c r="CN49" s="213">
        <v>6</v>
      </c>
      <c r="CO49" s="213">
        <v>3</v>
      </c>
      <c r="CP49" s="213">
        <v>3</v>
      </c>
      <c r="CQ49" s="213">
        <v>5</v>
      </c>
      <c r="CR49" s="213">
        <v>8</v>
      </c>
      <c r="CS49" s="213">
        <v>0</v>
      </c>
      <c r="CT49" s="213">
        <v>6</v>
      </c>
      <c r="CU49" s="213">
        <v>2</v>
      </c>
      <c r="CV49" s="213">
        <v>5</v>
      </c>
      <c r="CW49" s="213">
        <v>3</v>
      </c>
      <c r="CX49" s="213">
        <v>1</v>
      </c>
      <c r="CY49" s="213">
        <v>2</v>
      </c>
      <c r="CZ49" s="213">
        <v>1</v>
      </c>
      <c r="DA49" s="213">
        <v>3</v>
      </c>
      <c r="DB49" s="213">
        <v>1</v>
      </c>
      <c r="DC49" s="213">
        <v>2</v>
      </c>
      <c r="DD49" s="213">
        <v>0</v>
      </c>
      <c r="DE49" s="213">
        <v>0</v>
      </c>
      <c r="DF49" s="213">
        <v>0</v>
      </c>
      <c r="DG49" s="213">
        <v>1</v>
      </c>
      <c r="DH49" s="213">
        <v>0</v>
      </c>
      <c r="DI49" s="213">
        <v>0</v>
      </c>
      <c r="DJ49" s="213">
        <v>1</v>
      </c>
      <c r="DK49" s="213">
        <v>1</v>
      </c>
      <c r="DL49" s="213">
        <v>0</v>
      </c>
      <c r="DM49" s="213">
        <v>0</v>
      </c>
      <c r="DN49" s="213">
        <v>0</v>
      </c>
      <c r="DO49" s="213">
        <v>1</v>
      </c>
      <c r="DP49" s="213">
        <v>0</v>
      </c>
      <c r="DQ49" s="213">
        <v>0</v>
      </c>
      <c r="DR49" s="213">
        <v>0</v>
      </c>
      <c r="DS49" s="213">
        <v>0</v>
      </c>
      <c r="DT49" s="213">
        <v>1</v>
      </c>
      <c r="DU49" s="213">
        <v>1</v>
      </c>
      <c r="DV49" s="213">
        <v>0</v>
      </c>
      <c r="DW49" s="213">
        <v>0</v>
      </c>
      <c r="DX49" s="213">
        <v>0</v>
      </c>
      <c r="DY49" s="213">
        <v>0</v>
      </c>
      <c r="DZ49" s="213">
        <v>0</v>
      </c>
      <c r="EA49" s="213">
        <v>0</v>
      </c>
    </row>
    <row r="50" spans="1:131">
      <c r="A50">
        <v>5611</v>
      </c>
      <c r="B50" s="14" t="s">
        <v>200</v>
      </c>
      <c r="C50" s="16">
        <f t="shared" si="0"/>
        <v>1</v>
      </c>
      <c r="D50" s="212">
        <f t="shared" si="1"/>
        <v>1.1111111111111112</v>
      </c>
      <c r="E50" s="16">
        <f t="shared" si="2"/>
        <v>5</v>
      </c>
      <c r="F50" s="212">
        <f t="shared" si="3"/>
        <v>5.5555555555555554</v>
      </c>
      <c r="G50" s="16">
        <f t="shared" si="4"/>
        <v>12</v>
      </c>
      <c r="H50" s="212">
        <f t="shared" si="5"/>
        <v>13.333333333333334</v>
      </c>
      <c r="I50" s="16">
        <f t="shared" si="6"/>
        <v>20</v>
      </c>
      <c r="J50" s="212">
        <f t="shared" si="7"/>
        <v>22.222222222222221</v>
      </c>
      <c r="K50" s="16">
        <f t="shared" si="8"/>
        <v>39</v>
      </c>
      <c r="L50" s="212">
        <f t="shared" si="9"/>
        <v>43.333333333333336</v>
      </c>
      <c r="M50" s="16">
        <f t="shared" si="10"/>
        <v>7</v>
      </c>
      <c r="N50" s="212">
        <f t="shared" si="11"/>
        <v>7.7777777777777777</v>
      </c>
      <c r="O50" s="16">
        <f t="shared" si="12"/>
        <v>6</v>
      </c>
      <c r="P50" s="212">
        <f t="shared" si="13"/>
        <v>6.666666666666667</v>
      </c>
      <c r="Q50" s="16">
        <f t="shared" si="14"/>
        <v>90</v>
      </c>
      <c r="S50">
        <v>5611</v>
      </c>
      <c r="T50" t="s">
        <v>200</v>
      </c>
      <c r="U50" s="213">
        <v>90</v>
      </c>
      <c r="V50" s="213">
        <v>1</v>
      </c>
      <c r="W50" s="213">
        <v>1</v>
      </c>
      <c r="X50" s="213">
        <v>2</v>
      </c>
      <c r="Y50" s="213">
        <v>0</v>
      </c>
      <c r="Z50" s="213">
        <v>2</v>
      </c>
      <c r="AA50" s="213">
        <v>0</v>
      </c>
      <c r="AB50" s="213">
        <v>1</v>
      </c>
      <c r="AC50" s="213">
        <v>2</v>
      </c>
      <c r="AD50" s="213">
        <v>0</v>
      </c>
      <c r="AE50" s="213">
        <v>1</v>
      </c>
      <c r="AF50" s="213">
        <v>2</v>
      </c>
      <c r="AG50" s="213">
        <v>2</v>
      </c>
      <c r="AH50" s="213">
        <v>1</v>
      </c>
      <c r="AI50" s="213">
        <v>2</v>
      </c>
      <c r="AJ50" s="213">
        <v>0</v>
      </c>
      <c r="AK50" s="213">
        <v>1</v>
      </c>
      <c r="AL50" s="213">
        <v>1</v>
      </c>
      <c r="AM50" s="213">
        <v>3</v>
      </c>
      <c r="AN50" s="213">
        <v>2</v>
      </c>
      <c r="AO50" s="213">
        <v>4</v>
      </c>
      <c r="AP50" s="213">
        <v>2</v>
      </c>
      <c r="AQ50" s="213">
        <v>1</v>
      </c>
      <c r="AR50" s="213">
        <v>2</v>
      </c>
      <c r="AS50" s="213">
        <v>0</v>
      </c>
      <c r="AT50" s="213">
        <v>4</v>
      </c>
      <c r="AU50" s="213">
        <v>1</v>
      </c>
      <c r="AV50" s="213">
        <v>2</v>
      </c>
      <c r="AW50" s="213">
        <v>0</v>
      </c>
      <c r="AX50" s="213">
        <v>1</v>
      </c>
      <c r="AY50" s="213">
        <v>0</v>
      </c>
      <c r="AZ50" s="213">
        <v>2</v>
      </c>
      <c r="BA50" s="213">
        <v>1</v>
      </c>
      <c r="BB50" s="213">
        <v>0</v>
      </c>
      <c r="BC50" s="213">
        <v>0</v>
      </c>
      <c r="BD50" s="213">
        <v>0</v>
      </c>
      <c r="BE50" s="213">
        <v>0</v>
      </c>
      <c r="BF50" s="213">
        <v>0</v>
      </c>
      <c r="BG50" s="213">
        <v>1</v>
      </c>
      <c r="BH50" s="213">
        <v>1</v>
      </c>
      <c r="BI50" s="213">
        <v>0</v>
      </c>
      <c r="BJ50" s="213">
        <v>0</v>
      </c>
      <c r="BK50" s="213">
        <v>1</v>
      </c>
      <c r="BL50" s="213">
        <v>0</v>
      </c>
      <c r="BM50" s="213">
        <v>1</v>
      </c>
      <c r="BN50" s="213">
        <v>0</v>
      </c>
      <c r="BO50" s="213">
        <v>1</v>
      </c>
      <c r="BP50" s="213">
        <v>1</v>
      </c>
      <c r="BQ50" s="213">
        <v>2</v>
      </c>
      <c r="BR50" s="213">
        <v>3</v>
      </c>
      <c r="BS50" s="213">
        <v>2</v>
      </c>
      <c r="BT50" s="213">
        <v>2</v>
      </c>
      <c r="BU50" s="213">
        <v>2</v>
      </c>
      <c r="BV50" s="213">
        <v>1</v>
      </c>
      <c r="BW50" s="213">
        <v>5</v>
      </c>
      <c r="BX50" s="213">
        <v>1</v>
      </c>
      <c r="BY50" s="213">
        <v>1</v>
      </c>
      <c r="BZ50" s="213">
        <v>1</v>
      </c>
      <c r="CA50" s="213">
        <v>1</v>
      </c>
      <c r="CB50" s="213">
        <v>1</v>
      </c>
      <c r="CC50" s="213">
        <v>0</v>
      </c>
      <c r="CD50" s="213">
        <v>0</v>
      </c>
      <c r="CE50" s="213">
        <v>0</v>
      </c>
      <c r="CF50" s="213">
        <v>0</v>
      </c>
      <c r="CG50" s="213">
        <v>3</v>
      </c>
      <c r="CH50" s="213">
        <v>0</v>
      </c>
      <c r="CI50" s="213">
        <v>1</v>
      </c>
      <c r="CJ50" s="213">
        <v>1</v>
      </c>
      <c r="CK50" s="213">
        <v>1</v>
      </c>
      <c r="CL50" s="213">
        <v>1</v>
      </c>
      <c r="CM50" s="213">
        <v>0</v>
      </c>
      <c r="CN50" s="213">
        <v>1</v>
      </c>
      <c r="CO50" s="213">
        <v>0</v>
      </c>
      <c r="CP50" s="213">
        <v>1</v>
      </c>
      <c r="CQ50" s="213">
        <v>1</v>
      </c>
      <c r="CR50" s="213">
        <v>1</v>
      </c>
      <c r="CS50" s="213">
        <v>0</v>
      </c>
      <c r="CT50" s="213">
        <v>0</v>
      </c>
      <c r="CU50" s="213">
        <v>0</v>
      </c>
      <c r="CV50" s="213">
        <v>0</v>
      </c>
      <c r="CW50" s="213">
        <v>1</v>
      </c>
      <c r="CX50" s="213">
        <v>1</v>
      </c>
      <c r="CY50" s="213">
        <v>1</v>
      </c>
      <c r="CZ50" s="213">
        <v>1</v>
      </c>
      <c r="DA50" s="213">
        <v>0</v>
      </c>
      <c r="DB50" s="213">
        <v>1</v>
      </c>
      <c r="DC50" s="213">
        <v>0</v>
      </c>
      <c r="DD50" s="213">
        <v>0</v>
      </c>
      <c r="DE50" s="213">
        <v>2</v>
      </c>
      <c r="DF50" s="213">
        <v>0</v>
      </c>
      <c r="DG50" s="213">
        <v>0</v>
      </c>
      <c r="DH50" s="213">
        <v>0</v>
      </c>
      <c r="DI50" s="213">
        <v>0</v>
      </c>
      <c r="DJ50" s="213">
        <v>0</v>
      </c>
      <c r="DK50" s="213">
        <v>0</v>
      </c>
      <c r="DL50" s="213">
        <v>0</v>
      </c>
      <c r="DM50" s="213">
        <v>0</v>
      </c>
      <c r="DN50" s="213">
        <v>0</v>
      </c>
      <c r="DO50" s="213">
        <v>0</v>
      </c>
      <c r="DP50" s="213">
        <v>0</v>
      </c>
      <c r="DQ50" s="213">
        <v>0</v>
      </c>
      <c r="DR50" s="213">
        <v>0</v>
      </c>
      <c r="DS50" s="213">
        <v>0</v>
      </c>
      <c r="DT50" s="213">
        <v>0</v>
      </c>
      <c r="DU50" s="213">
        <v>0</v>
      </c>
      <c r="DV50" s="213">
        <v>0</v>
      </c>
      <c r="DW50" s="213">
        <v>0</v>
      </c>
      <c r="DX50" s="213">
        <v>0</v>
      </c>
      <c r="DY50" s="213">
        <v>0</v>
      </c>
      <c r="DZ50" s="213">
        <v>0</v>
      </c>
      <c r="EA50" s="213">
        <v>0</v>
      </c>
    </row>
    <row r="51" spans="1:131">
      <c r="A51">
        <v>5612</v>
      </c>
      <c r="B51" t="s">
        <v>201</v>
      </c>
      <c r="C51" s="17">
        <f t="shared" si="0"/>
        <v>4</v>
      </c>
      <c r="D51" s="214">
        <f t="shared" si="1"/>
        <v>1.0781671159029651</v>
      </c>
      <c r="E51" s="17">
        <f t="shared" si="2"/>
        <v>19</v>
      </c>
      <c r="F51" s="214">
        <f t="shared" si="3"/>
        <v>5.1212938005390836</v>
      </c>
      <c r="G51" s="17">
        <f t="shared" si="4"/>
        <v>34</v>
      </c>
      <c r="H51" s="214">
        <f t="shared" si="5"/>
        <v>9.1644204851752029</v>
      </c>
      <c r="I51" s="17">
        <f t="shared" si="6"/>
        <v>58</v>
      </c>
      <c r="J51" s="214">
        <f t="shared" si="7"/>
        <v>15.633423180592992</v>
      </c>
      <c r="K51" s="17">
        <f t="shared" si="8"/>
        <v>196</v>
      </c>
      <c r="L51" s="214">
        <f t="shared" si="9"/>
        <v>52.830188679245282</v>
      </c>
      <c r="M51" s="17">
        <f t="shared" si="10"/>
        <v>45</v>
      </c>
      <c r="N51" s="214">
        <f t="shared" si="11"/>
        <v>12.129380053908356</v>
      </c>
      <c r="O51" s="17">
        <f t="shared" si="12"/>
        <v>15</v>
      </c>
      <c r="P51" s="214">
        <f t="shared" si="13"/>
        <v>4.0431266846361185</v>
      </c>
      <c r="Q51" s="17">
        <f t="shared" si="14"/>
        <v>371</v>
      </c>
      <c r="S51">
        <v>5612</v>
      </c>
      <c r="T51" t="s">
        <v>201</v>
      </c>
      <c r="U51" s="213">
        <v>371</v>
      </c>
      <c r="V51" s="213">
        <v>4</v>
      </c>
      <c r="W51" s="213">
        <v>4</v>
      </c>
      <c r="X51" s="213">
        <v>3</v>
      </c>
      <c r="Y51" s="213">
        <v>3</v>
      </c>
      <c r="Z51" s="213">
        <v>5</v>
      </c>
      <c r="AA51" s="213">
        <v>4</v>
      </c>
      <c r="AB51" s="213">
        <v>4</v>
      </c>
      <c r="AC51" s="213">
        <v>4</v>
      </c>
      <c r="AD51" s="213">
        <v>1</v>
      </c>
      <c r="AE51" s="213">
        <v>7</v>
      </c>
      <c r="AF51" s="213">
        <v>3</v>
      </c>
      <c r="AG51" s="213">
        <v>1</v>
      </c>
      <c r="AH51" s="213">
        <v>3</v>
      </c>
      <c r="AI51" s="213">
        <v>4</v>
      </c>
      <c r="AJ51" s="213">
        <v>5</v>
      </c>
      <c r="AK51" s="213">
        <v>2</v>
      </c>
      <c r="AL51" s="213">
        <v>5</v>
      </c>
      <c r="AM51" s="213">
        <v>6</v>
      </c>
      <c r="AN51" s="213">
        <v>7</v>
      </c>
      <c r="AO51" s="213">
        <v>6</v>
      </c>
      <c r="AP51" s="213">
        <v>10</v>
      </c>
      <c r="AQ51" s="213">
        <v>6</v>
      </c>
      <c r="AR51" s="213">
        <v>4</v>
      </c>
      <c r="AS51" s="213">
        <v>4</v>
      </c>
      <c r="AT51" s="213">
        <v>5</v>
      </c>
      <c r="AU51" s="213">
        <v>5</v>
      </c>
      <c r="AV51" s="213">
        <v>7</v>
      </c>
      <c r="AW51" s="213">
        <v>5</v>
      </c>
      <c r="AX51" s="213">
        <v>5</v>
      </c>
      <c r="AY51" s="213">
        <v>7</v>
      </c>
      <c r="AZ51" s="213">
        <v>8</v>
      </c>
      <c r="BA51" s="213">
        <v>2</v>
      </c>
      <c r="BB51" s="213">
        <v>4</v>
      </c>
      <c r="BC51" s="213">
        <v>2</v>
      </c>
      <c r="BD51" s="213">
        <v>4</v>
      </c>
      <c r="BE51" s="213">
        <v>1</v>
      </c>
      <c r="BF51" s="213">
        <v>3</v>
      </c>
      <c r="BG51" s="213">
        <v>3</v>
      </c>
      <c r="BH51" s="213">
        <v>6</v>
      </c>
      <c r="BI51" s="213">
        <v>6</v>
      </c>
      <c r="BJ51" s="213">
        <v>4</v>
      </c>
      <c r="BK51" s="213">
        <v>5</v>
      </c>
      <c r="BL51" s="213">
        <v>2</v>
      </c>
      <c r="BM51" s="213">
        <v>3</v>
      </c>
      <c r="BN51" s="213">
        <v>1</v>
      </c>
      <c r="BO51" s="213">
        <v>5</v>
      </c>
      <c r="BP51" s="213">
        <v>8</v>
      </c>
      <c r="BQ51" s="213">
        <v>5</v>
      </c>
      <c r="BR51" s="213">
        <v>6</v>
      </c>
      <c r="BS51" s="213">
        <v>3</v>
      </c>
      <c r="BT51" s="213">
        <v>6</v>
      </c>
      <c r="BU51" s="213">
        <v>3</v>
      </c>
      <c r="BV51" s="213">
        <v>7</v>
      </c>
      <c r="BW51" s="213">
        <v>4</v>
      </c>
      <c r="BX51" s="213">
        <v>7</v>
      </c>
      <c r="BY51" s="213">
        <v>5</v>
      </c>
      <c r="BZ51" s="213">
        <v>4</v>
      </c>
      <c r="CA51" s="213">
        <v>4</v>
      </c>
      <c r="CB51" s="213">
        <v>6</v>
      </c>
      <c r="CC51" s="213">
        <v>6</v>
      </c>
      <c r="CD51" s="213">
        <v>7</v>
      </c>
      <c r="CE51" s="213">
        <v>9</v>
      </c>
      <c r="CF51" s="213">
        <v>6</v>
      </c>
      <c r="CG51" s="213">
        <v>7</v>
      </c>
      <c r="CH51" s="213">
        <v>2</v>
      </c>
      <c r="CI51" s="213">
        <v>3</v>
      </c>
      <c r="CJ51" s="213">
        <v>5</v>
      </c>
      <c r="CK51" s="213">
        <v>8</v>
      </c>
      <c r="CL51" s="213">
        <v>7</v>
      </c>
      <c r="CM51" s="213">
        <v>3</v>
      </c>
      <c r="CN51" s="213">
        <v>1</v>
      </c>
      <c r="CO51" s="213">
        <v>6</v>
      </c>
      <c r="CP51" s="213">
        <v>2</v>
      </c>
      <c r="CQ51" s="213">
        <v>5</v>
      </c>
      <c r="CR51" s="213">
        <v>5</v>
      </c>
      <c r="CS51" s="213">
        <v>3</v>
      </c>
      <c r="CT51" s="213">
        <v>5</v>
      </c>
      <c r="CU51" s="213">
        <v>0</v>
      </c>
      <c r="CV51" s="213">
        <v>0</v>
      </c>
      <c r="CW51" s="213">
        <v>0</v>
      </c>
      <c r="CX51" s="213">
        <v>1</v>
      </c>
      <c r="CY51" s="213">
        <v>3</v>
      </c>
      <c r="CZ51" s="213">
        <v>0</v>
      </c>
      <c r="DA51" s="213">
        <v>1</v>
      </c>
      <c r="DB51" s="213">
        <v>0</v>
      </c>
      <c r="DC51" s="213">
        <v>1</v>
      </c>
      <c r="DD51" s="213">
        <v>2</v>
      </c>
      <c r="DE51" s="213">
        <v>0</v>
      </c>
      <c r="DF51" s="213">
        <v>2</v>
      </c>
      <c r="DG51" s="213">
        <v>1</v>
      </c>
      <c r="DH51" s="213">
        <v>1</v>
      </c>
      <c r="DI51" s="213">
        <v>1</v>
      </c>
      <c r="DJ51" s="213">
        <v>1</v>
      </c>
      <c r="DK51" s="213">
        <v>0</v>
      </c>
      <c r="DL51" s="213">
        <v>0</v>
      </c>
      <c r="DM51" s="213">
        <v>1</v>
      </c>
      <c r="DN51" s="213">
        <v>0</v>
      </c>
      <c r="DO51" s="213">
        <v>0</v>
      </c>
      <c r="DP51" s="213">
        <v>0</v>
      </c>
      <c r="DQ51" s="213">
        <v>0</v>
      </c>
      <c r="DR51" s="213">
        <v>0</v>
      </c>
      <c r="DS51" s="213">
        <v>0</v>
      </c>
      <c r="DT51" s="213">
        <v>0</v>
      </c>
      <c r="DU51" s="213">
        <v>0</v>
      </c>
      <c r="DV51" s="213">
        <v>0</v>
      </c>
      <c r="DW51" s="213">
        <v>0</v>
      </c>
      <c r="DX51" s="213">
        <v>0</v>
      </c>
      <c r="DY51" s="213">
        <v>0</v>
      </c>
      <c r="DZ51" s="213">
        <v>0</v>
      </c>
      <c r="EA51" s="213">
        <v>0</v>
      </c>
    </row>
    <row r="52" spans="1:131">
      <c r="A52">
        <v>5706</v>
      </c>
      <c r="B52" s="14" t="s">
        <v>202</v>
      </c>
      <c r="C52" s="16">
        <f t="shared" si="0"/>
        <v>2</v>
      </c>
      <c r="D52" s="212">
        <f t="shared" si="1"/>
        <v>0.97560975609756095</v>
      </c>
      <c r="E52" s="16">
        <f t="shared" si="2"/>
        <v>10</v>
      </c>
      <c r="F52" s="212">
        <f t="shared" si="3"/>
        <v>4.8780487804878048</v>
      </c>
      <c r="G52" s="16">
        <f t="shared" si="4"/>
        <v>24</v>
      </c>
      <c r="H52" s="212">
        <f t="shared" si="5"/>
        <v>11.707317073170733</v>
      </c>
      <c r="I52" s="16">
        <f t="shared" si="6"/>
        <v>40</v>
      </c>
      <c r="J52" s="212">
        <f t="shared" si="7"/>
        <v>19.512195121951219</v>
      </c>
      <c r="K52" s="16">
        <f t="shared" si="8"/>
        <v>91</v>
      </c>
      <c r="L52" s="212">
        <f t="shared" si="9"/>
        <v>44.390243902439025</v>
      </c>
      <c r="M52" s="16">
        <f t="shared" si="10"/>
        <v>24</v>
      </c>
      <c r="N52" s="212">
        <f t="shared" si="11"/>
        <v>11.707317073170733</v>
      </c>
      <c r="O52" s="16">
        <f t="shared" si="12"/>
        <v>14</v>
      </c>
      <c r="P52" s="212">
        <f t="shared" si="13"/>
        <v>6.8292682926829276</v>
      </c>
      <c r="Q52" s="16">
        <f t="shared" si="14"/>
        <v>205</v>
      </c>
      <c r="S52">
        <v>5706</v>
      </c>
      <c r="T52" t="s">
        <v>202</v>
      </c>
      <c r="U52" s="213">
        <v>205</v>
      </c>
      <c r="V52" s="213">
        <v>2</v>
      </c>
      <c r="W52" s="213">
        <v>3</v>
      </c>
      <c r="X52" s="213">
        <v>1</v>
      </c>
      <c r="Y52" s="213">
        <v>1</v>
      </c>
      <c r="Z52" s="213">
        <v>4</v>
      </c>
      <c r="AA52" s="213">
        <v>1</v>
      </c>
      <c r="AB52" s="213">
        <v>2</v>
      </c>
      <c r="AC52" s="213">
        <v>1</v>
      </c>
      <c r="AD52" s="213">
        <v>3</v>
      </c>
      <c r="AE52" s="213">
        <v>2</v>
      </c>
      <c r="AF52" s="213">
        <v>2</v>
      </c>
      <c r="AG52" s="213">
        <v>2</v>
      </c>
      <c r="AH52" s="213">
        <v>3</v>
      </c>
      <c r="AI52" s="213">
        <v>4</v>
      </c>
      <c r="AJ52" s="213">
        <v>4</v>
      </c>
      <c r="AK52" s="213">
        <v>1</v>
      </c>
      <c r="AL52" s="213">
        <v>5</v>
      </c>
      <c r="AM52" s="213">
        <v>5</v>
      </c>
      <c r="AN52" s="213">
        <v>1</v>
      </c>
      <c r="AO52" s="213">
        <v>5</v>
      </c>
      <c r="AP52" s="213">
        <v>6</v>
      </c>
      <c r="AQ52" s="213">
        <v>8</v>
      </c>
      <c r="AR52" s="213">
        <v>2</v>
      </c>
      <c r="AS52" s="213">
        <v>4</v>
      </c>
      <c r="AT52" s="213">
        <v>2</v>
      </c>
      <c r="AU52" s="213">
        <v>2</v>
      </c>
      <c r="AV52" s="213">
        <v>1</v>
      </c>
      <c r="AW52" s="213">
        <v>4</v>
      </c>
      <c r="AX52" s="213">
        <v>1</v>
      </c>
      <c r="AY52" s="213">
        <v>3</v>
      </c>
      <c r="AZ52" s="213">
        <v>4</v>
      </c>
      <c r="BA52" s="213">
        <v>2</v>
      </c>
      <c r="BB52" s="213">
        <v>0</v>
      </c>
      <c r="BC52" s="213">
        <v>1</v>
      </c>
      <c r="BD52" s="213">
        <v>1</v>
      </c>
      <c r="BE52" s="213">
        <v>1</v>
      </c>
      <c r="BF52" s="213">
        <v>3</v>
      </c>
      <c r="BG52" s="213">
        <v>0</v>
      </c>
      <c r="BH52" s="213">
        <v>2</v>
      </c>
      <c r="BI52" s="213">
        <v>4</v>
      </c>
      <c r="BJ52" s="213">
        <v>5</v>
      </c>
      <c r="BK52" s="213">
        <v>1</v>
      </c>
      <c r="BL52" s="213">
        <v>3</v>
      </c>
      <c r="BM52" s="213">
        <v>2</v>
      </c>
      <c r="BN52" s="213">
        <v>6</v>
      </c>
      <c r="BO52" s="213">
        <v>1</v>
      </c>
      <c r="BP52" s="213">
        <v>2</v>
      </c>
      <c r="BQ52" s="213">
        <v>3</v>
      </c>
      <c r="BR52" s="213">
        <v>1</v>
      </c>
      <c r="BS52" s="213">
        <v>3</v>
      </c>
      <c r="BT52" s="213">
        <v>3</v>
      </c>
      <c r="BU52" s="213">
        <v>3</v>
      </c>
      <c r="BV52" s="213">
        <v>2</v>
      </c>
      <c r="BW52" s="213">
        <v>4</v>
      </c>
      <c r="BX52" s="213">
        <v>2</v>
      </c>
      <c r="BY52" s="213">
        <v>1</v>
      </c>
      <c r="BZ52" s="213">
        <v>2</v>
      </c>
      <c r="CA52" s="213">
        <v>2</v>
      </c>
      <c r="CB52" s="213">
        <v>1</v>
      </c>
      <c r="CC52" s="213">
        <v>1</v>
      </c>
      <c r="CD52" s="213">
        <v>1</v>
      </c>
      <c r="CE52" s="213">
        <v>3</v>
      </c>
      <c r="CF52" s="213">
        <v>3</v>
      </c>
      <c r="CG52" s="213">
        <v>2</v>
      </c>
      <c r="CH52" s="213">
        <v>2</v>
      </c>
      <c r="CI52" s="213">
        <v>4</v>
      </c>
      <c r="CJ52" s="213">
        <v>1</v>
      </c>
      <c r="CK52" s="213">
        <v>3</v>
      </c>
      <c r="CL52" s="213">
        <v>3</v>
      </c>
      <c r="CM52" s="213">
        <v>2</v>
      </c>
      <c r="CN52" s="213">
        <v>2</v>
      </c>
      <c r="CO52" s="213">
        <v>2</v>
      </c>
      <c r="CP52" s="213">
        <v>5</v>
      </c>
      <c r="CQ52" s="213">
        <v>0</v>
      </c>
      <c r="CR52" s="213">
        <v>0</v>
      </c>
      <c r="CS52" s="213">
        <v>3</v>
      </c>
      <c r="CT52" s="213">
        <v>1</v>
      </c>
      <c r="CU52" s="213">
        <v>1</v>
      </c>
      <c r="CV52" s="213">
        <v>2</v>
      </c>
      <c r="CW52" s="213">
        <v>0</v>
      </c>
      <c r="CX52" s="213">
        <v>2</v>
      </c>
      <c r="CY52" s="213">
        <v>1</v>
      </c>
      <c r="CZ52" s="213">
        <v>2</v>
      </c>
      <c r="DA52" s="213">
        <v>2</v>
      </c>
      <c r="DB52" s="213">
        <v>1</v>
      </c>
      <c r="DC52" s="213">
        <v>1</v>
      </c>
      <c r="DD52" s="213">
        <v>2</v>
      </c>
      <c r="DE52" s="213">
        <v>0</v>
      </c>
      <c r="DF52" s="213">
        <v>1</v>
      </c>
      <c r="DG52" s="213">
        <v>1</v>
      </c>
      <c r="DH52" s="213">
        <v>1</v>
      </c>
      <c r="DI52" s="213">
        <v>0</v>
      </c>
      <c r="DJ52" s="213">
        <v>0</v>
      </c>
      <c r="DK52" s="213">
        <v>0</v>
      </c>
      <c r="DL52" s="213">
        <v>0</v>
      </c>
      <c r="DM52" s="213">
        <v>0</v>
      </c>
      <c r="DN52" s="213">
        <v>0</v>
      </c>
      <c r="DO52" s="213">
        <v>0</v>
      </c>
      <c r="DP52" s="213">
        <v>0</v>
      </c>
      <c r="DQ52" s="213">
        <v>0</v>
      </c>
      <c r="DR52" s="213">
        <v>0</v>
      </c>
      <c r="DS52" s="213">
        <v>0</v>
      </c>
      <c r="DT52" s="213">
        <v>0</v>
      </c>
      <c r="DU52" s="213">
        <v>0</v>
      </c>
      <c r="DV52" s="213">
        <v>0</v>
      </c>
      <c r="DW52" s="213">
        <v>0</v>
      </c>
      <c r="DX52" s="213">
        <v>0</v>
      </c>
      <c r="DY52" s="213">
        <v>0</v>
      </c>
      <c r="DZ52" s="213">
        <v>0</v>
      </c>
      <c r="EA52" s="213">
        <v>0</v>
      </c>
    </row>
    <row r="53" spans="1:131">
      <c r="B53" s="215" t="s">
        <v>662</v>
      </c>
      <c r="C53" s="24">
        <f>SUM(C46:C52)</f>
        <v>63</v>
      </c>
      <c r="D53" s="216">
        <f t="shared" si="1"/>
        <v>0.86042065009560231</v>
      </c>
      <c r="E53" s="24">
        <f t="shared" ref="E53:Q53" si="19">SUM(E46:E52)</f>
        <v>428</v>
      </c>
      <c r="F53" s="216">
        <f t="shared" si="3"/>
        <v>5.8453974323955205</v>
      </c>
      <c r="G53" s="24">
        <f t="shared" si="19"/>
        <v>937</v>
      </c>
      <c r="H53" s="216">
        <f t="shared" si="5"/>
        <v>12.797049986342529</v>
      </c>
      <c r="I53" s="24">
        <f t="shared" si="19"/>
        <v>1036</v>
      </c>
      <c r="J53" s="216">
        <f t="shared" si="7"/>
        <v>14.149139579349903</v>
      </c>
      <c r="K53" s="24">
        <f t="shared" si="19"/>
        <v>3660</v>
      </c>
      <c r="L53" s="216">
        <f t="shared" si="9"/>
        <v>49.986342529363561</v>
      </c>
      <c r="M53" s="24">
        <f t="shared" si="19"/>
        <v>845</v>
      </c>
      <c r="N53" s="216">
        <f t="shared" si="11"/>
        <v>11.540562687790221</v>
      </c>
      <c r="O53" s="24">
        <f t="shared" si="19"/>
        <v>353</v>
      </c>
      <c r="P53" s="216">
        <f t="shared" si="13"/>
        <v>4.82108713466266</v>
      </c>
      <c r="Q53" s="24">
        <f t="shared" si="19"/>
        <v>7322</v>
      </c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</row>
    <row r="54" spans="1:131">
      <c r="C54" s="17"/>
      <c r="D54" s="214"/>
      <c r="E54" s="17"/>
      <c r="F54" s="214"/>
      <c r="G54" s="17"/>
      <c r="H54" s="214"/>
      <c r="I54" s="17"/>
      <c r="J54" s="214"/>
      <c r="K54" s="17"/>
      <c r="L54" s="214"/>
      <c r="M54" s="17"/>
      <c r="N54" s="214"/>
      <c r="O54" s="17"/>
      <c r="P54" s="214"/>
      <c r="Q54" s="17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</row>
    <row r="55" spans="1:131">
      <c r="A55">
        <v>6000</v>
      </c>
      <c r="B55" s="14" t="s">
        <v>203</v>
      </c>
      <c r="C55" s="16">
        <f t="shared" si="0"/>
        <v>203</v>
      </c>
      <c r="D55" s="212">
        <f t="shared" si="1"/>
        <v>1.0670170827858083</v>
      </c>
      <c r="E55" s="16">
        <f t="shared" si="2"/>
        <v>1104</v>
      </c>
      <c r="F55" s="212">
        <f t="shared" si="3"/>
        <v>5.8028909329829172</v>
      </c>
      <c r="G55" s="16">
        <f t="shared" si="4"/>
        <v>2732</v>
      </c>
      <c r="H55" s="212">
        <f t="shared" si="5"/>
        <v>14.360052562417872</v>
      </c>
      <c r="I55" s="16">
        <f t="shared" si="6"/>
        <v>2774</v>
      </c>
      <c r="J55" s="212">
        <f t="shared" si="7"/>
        <v>14.580814717477002</v>
      </c>
      <c r="K55" s="16">
        <f t="shared" si="8"/>
        <v>9622</v>
      </c>
      <c r="L55" s="212">
        <f t="shared" si="9"/>
        <v>50.575558475689888</v>
      </c>
      <c r="M55" s="16">
        <f t="shared" si="10"/>
        <v>1885</v>
      </c>
      <c r="N55" s="212">
        <f t="shared" si="11"/>
        <v>9.9080157687253614</v>
      </c>
      <c r="O55" s="16">
        <f t="shared" si="12"/>
        <v>705</v>
      </c>
      <c r="P55" s="212">
        <f t="shared" si="13"/>
        <v>3.7056504599211566</v>
      </c>
      <c r="Q55" s="16">
        <f t="shared" si="14"/>
        <v>19025</v>
      </c>
      <c r="S55">
        <v>6000</v>
      </c>
      <c r="T55" t="s">
        <v>203</v>
      </c>
      <c r="U55" s="213">
        <v>19025</v>
      </c>
      <c r="V55" s="213">
        <v>203</v>
      </c>
      <c r="W55" s="213">
        <v>209</v>
      </c>
      <c r="X55" s="213">
        <v>216</v>
      </c>
      <c r="Y55" s="213">
        <v>236</v>
      </c>
      <c r="Z55" s="213">
        <v>220</v>
      </c>
      <c r="AA55" s="213">
        <v>223</v>
      </c>
      <c r="AB55" s="213">
        <v>263</v>
      </c>
      <c r="AC55" s="213">
        <v>287</v>
      </c>
      <c r="AD55" s="213">
        <v>237</v>
      </c>
      <c r="AE55" s="213">
        <v>302</v>
      </c>
      <c r="AF55" s="213">
        <v>286</v>
      </c>
      <c r="AG55" s="213">
        <v>269</v>
      </c>
      <c r="AH55" s="213">
        <v>278</v>
      </c>
      <c r="AI55" s="213">
        <v>289</v>
      </c>
      <c r="AJ55" s="213">
        <v>256</v>
      </c>
      <c r="AK55" s="213">
        <v>265</v>
      </c>
      <c r="AL55" s="213">
        <v>299</v>
      </c>
      <c r="AM55" s="213">
        <v>270</v>
      </c>
      <c r="AN55" s="213">
        <v>260</v>
      </c>
      <c r="AO55" s="213">
        <v>297</v>
      </c>
      <c r="AP55" s="213">
        <v>259</v>
      </c>
      <c r="AQ55" s="213">
        <v>320</v>
      </c>
      <c r="AR55" s="213">
        <v>291</v>
      </c>
      <c r="AS55" s="213">
        <v>265</v>
      </c>
      <c r="AT55" s="213">
        <v>253</v>
      </c>
      <c r="AU55" s="213">
        <v>260</v>
      </c>
      <c r="AV55" s="213">
        <v>255</v>
      </c>
      <c r="AW55" s="213">
        <v>261</v>
      </c>
      <c r="AX55" s="213">
        <v>275</v>
      </c>
      <c r="AY55" s="213">
        <v>304</v>
      </c>
      <c r="AZ55" s="213">
        <v>283</v>
      </c>
      <c r="BA55" s="213">
        <v>252</v>
      </c>
      <c r="BB55" s="213">
        <v>231</v>
      </c>
      <c r="BC55" s="213">
        <v>225</v>
      </c>
      <c r="BD55" s="213">
        <v>223</v>
      </c>
      <c r="BE55" s="213">
        <v>215</v>
      </c>
      <c r="BF55" s="213">
        <v>240</v>
      </c>
      <c r="BG55" s="213">
        <v>234</v>
      </c>
      <c r="BH55" s="213">
        <v>244</v>
      </c>
      <c r="BI55" s="213">
        <v>234</v>
      </c>
      <c r="BJ55" s="213">
        <v>262</v>
      </c>
      <c r="BK55" s="213">
        <v>217</v>
      </c>
      <c r="BL55" s="213">
        <v>213</v>
      </c>
      <c r="BM55" s="213">
        <v>210</v>
      </c>
      <c r="BN55" s="213">
        <v>255</v>
      </c>
      <c r="BO55" s="213">
        <v>253</v>
      </c>
      <c r="BP55" s="213">
        <v>241</v>
      </c>
      <c r="BQ55" s="213">
        <v>256</v>
      </c>
      <c r="BR55" s="213">
        <v>209</v>
      </c>
      <c r="BS55" s="213">
        <v>200</v>
      </c>
      <c r="BT55" s="213">
        <v>225</v>
      </c>
      <c r="BU55" s="213">
        <v>275</v>
      </c>
      <c r="BV55" s="213">
        <v>233</v>
      </c>
      <c r="BW55" s="213">
        <v>253</v>
      </c>
      <c r="BX55" s="213">
        <v>234</v>
      </c>
      <c r="BY55" s="213">
        <v>231</v>
      </c>
      <c r="BZ55" s="213">
        <v>222</v>
      </c>
      <c r="CA55" s="213">
        <v>242</v>
      </c>
      <c r="CB55" s="213">
        <v>211</v>
      </c>
      <c r="CC55" s="213">
        <v>239</v>
      </c>
      <c r="CD55" s="213">
        <v>227</v>
      </c>
      <c r="CE55" s="213">
        <v>219</v>
      </c>
      <c r="CF55" s="213">
        <v>192</v>
      </c>
      <c r="CG55" s="213">
        <v>220</v>
      </c>
      <c r="CH55" s="213">
        <v>212</v>
      </c>
      <c r="CI55" s="213">
        <v>208</v>
      </c>
      <c r="CJ55" s="213">
        <v>187</v>
      </c>
      <c r="CK55" s="213">
        <v>193</v>
      </c>
      <c r="CL55" s="213">
        <v>178</v>
      </c>
      <c r="CM55" s="213">
        <v>179</v>
      </c>
      <c r="CN55" s="213">
        <v>189</v>
      </c>
      <c r="CO55" s="213">
        <v>178</v>
      </c>
      <c r="CP55" s="213">
        <v>148</v>
      </c>
      <c r="CQ55" s="213">
        <v>136</v>
      </c>
      <c r="CR55" s="213">
        <v>148</v>
      </c>
      <c r="CS55" s="213">
        <v>144</v>
      </c>
      <c r="CT55" s="213">
        <v>116</v>
      </c>
      <c r="CU55" s="213">
        <v>111</v>
      </c>
      <c r="CV55" s="213">
        <v>79</v>
      </c>
      <c r="CW55" s="213">
        <v>86</v>
      </c>
      <c r="CX55" s="213">
        <v>83</v>
      </c>
      <c r="CY55" s="213">
        <v>64</v>
      </c>
      <c r="CZ55" s="213">
        <v>63</v>
      </c>
      <c r="DA55" s="213">
        <v>73</v>
      </c>
      <c r="DB55" s="213">
        <v>56</v>
      </c>
      <c r="DC55" s="213">
        <v>53</v>
      </c>
      <c r="DD55" s="213">
        <v>48</v>
      </c>
      <c r="DE55" s="213">
        <v>53</v>
      </c>
      <c r="DF55" s="213">
        <v>44</v>
      </c>
      <c r="DG55" s="213">
        <v>46</v>
      </c>
      <c r="DH55" s="213">
        <v>37</v>
      </c>
      <c r="DI55" s="213">
        <v>21</v>
      </c>
      <c r="DJ55" s="213">
        <v>16</v>
      </c>
      <c r="DK55" s="213">
        <v>15</v>
      </c>
      <c r="DL55" s="213">
        <v>10</v>
      </c>
      <c r="DM55" s="213">
        <v>12</v>
      </c>
      <c r="DN55" s="213">
        <v>2</v>
      </c>
      <c r="DO55" s="213">
        <v>3</v>
      </c>
      <c r="DP55" s="213">
        <v>3</v>
      </c>
      <c r="DQ55" s="213">
        <v>0</v>
      </c>
      <c r="DR55" s="213">
        <v>1</v>
      </c>
      <c r="DS55" s="213">
        <v>2</v>
      </c>
      <c r="DT55" s="213">
        <v>0</v>
      </c>
      <c r="DU55" s="213">
        <v>0</v>
      </c>
      <c r="DV55" s="213">
        <v>0</v>
      </c>
      <c r="DW55" s="213">
        <v>0</v>
      </c>
      <c r="DX55" s="213">
        <v>0</v>
      </c>
      <c r="DY55" s="213">
        <v>0</v>
      </c>
      <c r="DZ55" s="213">
        <v>0</v>
      </c>
      <c r="EA55" s="213">
        <v>0</v>
      </c>
    </row>
    <row r="56" spans="1:131">
      <c r="A56">
        <v>6100</v>
      </c>
      <c r="B56" t="s">
        <v>204</v>
      </c>
      <c r="C56" s="17">
        <f t="shared" si="0"/>
        <v>43</v>
      </c>
      <c r="D56" s="214">
        <f t="shared" si="1"/>
        <v>1.3804173354735152</v>
      </c>
      <c r="E56" s="17">
        <f t="shared" si="2"/>
        <v>165</v>
      </c>
      <c r="F56" s="214">
        <f t="shared" si="3"/>
        <v>5.2969502407704656</v>
      </c>
      <c r="G56" s="17">
        <f t="shared" si="4"/>
        <v>318</v>
      </c>
      <c r="H56" s="214">
        <f t="shared" si="5"/>
        <v>10.208667736757624</v>
      </c>
      <c r="I56" s="17">
        <f t="shared" si="6"/>
        <v>415</v>
      </c>
      <c r="J56" s="214">
        <f t="shared" si="7"/>
        <v>13.322632423756019</v>
      </c>
      <c r="K56" s="17">
        <f t="shared" si="8"/>
        <v>1702</v>
      </c>
      <c r="L56" s="214">
        <f t="shared" si="9"/>
        <v>54.638844301765651</v>
      </c>
      <c r="M56" s="17">
        <f t="shared" si="10"/>
        <v>308</v>
      </c>
      <c r="N56" s="214">
        <f t="shared" si="11"/>
        <v>9.8876404494382015</v>
      </c>
      <c r="O56" s="17">
        <f t="shared" si="12"/>
        <v>164</v>
      </c>
      <c r="P56" s="214">
        <f t="shared" si="13"/>
        <v>5.2648475120385232</v>
      </c>
      <c r="Q56" s="17">
        <f t="shared" si="14"/>
        <v>3115</v>
      </c>
      <c r="S56">
        <v>6100</v>
      </c>
      <c r="T56" t="s">
        <v>204</v>
      </c>
      <c r="U56" s="213">
        <v>3115</v>
      </c>
      <c r="V56" s="213">
        <v>43</v>
      </c>
      <c r="W56" s="213">
        <v>33</v>
      </c>
      <c r="X56" s="213">
        <v>33</v>
      </c>
      <c r="Y56" s="213">
        <v>32</v>
      </c>
      <c r="Z56" s="213">
        <v>32</v>
      </c>
      <c r="AA56" s="213">
        <v>35</v>
      </c>
      <c r="AB56" s="213">
        <v>30</v>
      </c>
      <c r="AC56" s="213">
        <v>32</v>
      </c>
      <c r="AD56" s="213">
        <v>24</v>
      </c>
      <c r="AE56" s="213">
        <v>36</v>
      </c>
      <c r="AF56" s="213">
        <v>35</v>
      </c>
      <c r="AG56" s="213">
        <v>36</v>
      </c>
      <c r="AH56" s="213">
        <v>39</v>
      </c>
      <c r="AI56" s="213">
        <v>29</v>
      </c>
      <c r="AJ56" s="213">
        <v>31</v>
      </c>
      <c r="AK56" s="213">
        <v>26</v>
      </c>
      <c r="AL56" s="213">
        <v>28</v>
      </c>
      <c r="AM56" s="213">
        <v>32</v>
      </c>
      <c r="AN56" s="213">
        <v>31</v>
      </c>
      <c r="AO56" s="213">
        <v>38</v>
      </c>
      <c r="AP56" s="213">
        <v>35</v>
      </c>
      <c r="AQ56" s="213">
        <v>42</v>
      </c>
      <c r="AR56" s="213">
        <v>48</v>
      </c>
      <c r="AS56" s="213">
        <v>49</v>
      </c>
      <c r="AT56" s="213">
        <v>44</v>
      </c>
      <c r="AU56" s="213">
        <v>68</v>
      </c>
      <c r="AV56" s="213">
        <v>61</v>
      </c>
      <c r="AW56" s="213">
        <v>56</v>
      </c>
      <c r="AX56" s="213">
        <v>56</v>
      </c>
      <c r="AY56" s="213">
        <v>56</v>
      </c>
      <c r="AZ56" s="213">
        <v>56</v>
      </c>
      <c r="BA56" s="213">
        <v>46</v>
      </c>
      <c r="BB56" s="213">
        <v>40</v>
      </c>
      <c r="BC56" s="213">
        <v>51</v>
      </c>
      <c r="BD56" s="213">
        <v>31</v>
      </c>
      <c r="BE56" s="213">
        <v>29</v>
      </c>
      <c r="BF56" s="213">
        <v>48</v>
      </c>
      <c r="BG56" s="213">
        <v>43</v>
      </c>
      <c r="BH56" s="213">
        <v>41</v>
      </c>
      <c r="BI56" s="213">
        <v>41</v>
      </c>
      <c r="BJ56" s="213">
        <v>38</v>
      </c>
      <c r="BK56" s="213">
        <v>43</v>
      </c>
      <c r="BL56" s="213">
        <v>18</v>
      </c>
      <c r="BM56" s="213">
        <v>35</v>
      </c>
      <c r="BN56" s="213">
        <v>32</v>
      </c>
      <c r="BO56" s="213">
        <v>40</v>
      </c>
      <c r="BP56" s="213">
        <v>48</v>
      </c>
      <c r="BQ56" s="213">
        <v>34</v>
      </c>
      <c r="BR56" s="213">
        <v>33</v>
      </c>
      <c r="BS56" s="213">
        <v>30</v>
      </c>
      <c r="BT56" s="213">
        <v>44</v>
      </c>
      <c r="BU56" s="213">
        <v>49</v>
      </c>
      <c r="BV56" s="213">
        <v>44</v>
      </c>
      <c r="BW56" s="213">
        <v>52</v>
      </c>
      <c r="BX56" s="213">
        <v>35</v>
      </c>
      <c r="BY56" s="213">
        <v>45</v>
      </c>
      <c r="BZ56" s="213">
        <v>38</v>
      </c>
      <c r="CA56" s="213">
        <v>39</v>
      </c>
      <c r="CB56" s="213">
        <v>51</v>
      </c>
      <c r="CC56" s="213">
        <v>37</v>
      </c>
      <c r="CD56" s="213">
        <v>36</v>
      </c>
      <c r="CE56" s="213">
        <v>39</v>
      </c>
      <c r="CF56" s="213">
        <v>32</v>
      </c>
      <c r="CG56" s="213">
        <v>38</v>
      </c>
      <c r="CH56" s="213">
        <v>35</v>
      </c>
      <c r="CI56" s="213">
        <v>44</v>
      </c>
      <c r="CJ56" s="213">
        <v>38</v>
      </c>
      <c r="CK56" s="213">
        <v>28</v>
      </c>
      <c r="CL56" s="213">
        <v>31</v>
      </c>
      <c r="CM56" s="213">
        <v>34</v>
      </c>
      <c r="CN56" s="213">
        <v>21</v>
      </c>
      <c r="CO56" s="213">
        <v>31</v>
      </c>
      <c r="CP56" s="213">
        <v>25</v>
      </c>
      <c r="CQ56" s="213">
        <v>20</v>
      </c>
      <c r="CR56" s="213">
        <v>28</v>
      </c>
      <c r="CS56" s="213">
        <v>22</v>
      </c>
      <c r="CT56" s="213">
        <v>27</v>
      </c>
      <c r="CU56" s="213">
        <v>15</v>
      </c>
      <c r="CV56" s="213">
        <v>14</v>
      </c>
      <c r="CW56" s="213">
        <v>12</v>
      </c>
      <c r="CX56" s="213">
        <v>11</v>
      </c>
      <c r="CY56" s="213">
        <v>19</v>
      </c>
      <c r="CZ56" s="213">
        <v>12</v>
      </c>
      <c r="DA56" s="213">
        <v>11</v>
      </c>
      <c r="DB56" s="213">
        <v>13</v>
      </c>
      <c r="DC56" s="213">
        <v>18</v>
      </c>
      <c r="DD56" s="213">
        <v>11</v>
      </c>
      <c r="DE56" s="213">
        <v>9</v>
      </c>
      <c r="DF56" s="213">
        <v>11</v>
      </c>
      <c r="DG56" s="213">
        <v>10</v>
      </c>
      <c r="DH56" s="213">
        <v>8</v>
      </c>
      <c r="DI56" s="213">
        <v>11</v>
      </c>
      <c r="DJ56" s="213">
        <v>7</v>
      </c>
      <c r="DK56" s="213">
        <v>3</v>
      </c>
      <c r="DL56" s="213">
        <v>2</v>
      </c>
      <c r="DM56" s="213">
        <v>2</v>
      </c>
      <c r="DN56" s="213">
        <v>2</v>
      </c>
      <c r="DO56" s="213">
        <v>2</v>
      </c>
      <c r="DP56" s="213">
        <v>1</v>
      </c>
      <c r="DQ56" s="213">
        <v>1</v>
      </c>
      <c r="DR56" s="213">
        <v>0</v>
      </c>
      <c r="DS56" s="213">
        <v>0</v>
      </c>
      <c r="DT56" s="213">
        <v>0</v>
      </c>
      <c r="DU56" s="213">
        <v>0</v>
      </c>
      <c r="DV56" s="213">
        <v>0</v>
      </c>
      <c r="DW56" s="213">
        <v>0</v>
      </c>
      <c r="DX56" s="213">
        <v>0</v>
      </c>
      <c r="DY56" s="213">
        <v>0</v>
      </c>
      <c r="DZ56" s="213">
        <v>0</v>
      </c>
      <c r="EA56" s="213">
        <v>0</v>
      </c>
    </row>
    <row r="57" spans="1:131">
      <c r="A57">
        <v>6250</v>
      </c>
      <c r="B57" s="14" t="s">
        <v>205</v>
      </c>
      <c r="C57" s="16">
        <f t="shared" si="0"/>
        <v>22</v>
      </c>
      <c r="D57" s="212">
        <f t="shared" si="1"/>
        <v>1.0967098703888334</v>
      </c>
      <c r="E57" s="16">
        <f t="shared" si="2"/>
        <v>110</v>
      </c>
      <c r="F57" s="212">
        <f t="shared" si="3"/>
        <v>5.483549351944168</v>
      </c>
      <c r="G57" s="16">
        <f t="shared" si="4"/>
        <v>198</v>
      </c>
      <c r="H57" s="212">
        <f t="shared" si="5"/>
        <v>9.8703888334995025</v>
      </c>
      <c r="I57" s="16">
        <f t="shared" si="6"/>
        <v>245</v>
      </c>
      <c r="J57" s="212">
        <f t="shared" si="7"/>
        <v>12.213359920239283</v>
      </c>
      <c r="K57" s="16">
        <f t="shared" si="8"/>
        <v>1013</v>
      </c>
      <c r="L57" s="212">
        <f t="shared" si="9"/>
        <v>50.498504486540376</v>
      </c>
      <c r="M57" s="16">
        <f t="shared" si="10"/>
        <v>289</v>
      </c>
      <c r="N57" s="212">
        <f t="shared" si="11"/>
        <v>14.40677966101695</v>
      </c>
      <c r="O57" s="16">
        <f t="shared" si="12"/>
        <v>129</v>
      </c>
      <c r="P57" s="212">
        <f t="shared" si="13"/>
        <v>6.4307078763708878</v>
      </c>
      <c r="Q57" s="16">
        <f t="shared" si="14"/>
        <v>2006</v>
      </c>
      <c r="S57">
        <v>6250</v>
      </c>
      <c r="T57" t="s">
        <v>205</v>
      </c>
      <c r="U57" s="213">
        <v>2006</v>
      </c>
      <c r="V57" s="213">
        <v>22</v>
      </c>
      <c r="W57" s="213">
        <v>16</v>
      </c>
      <c r="X57" s="213">
        <v>22</v>
      </c>
      <c r="Y57" s="213">
        <v>24</v>
      </c>
      <c r="Z57" s="213">
        <v>23</v>
      </c>
      <c r="AA57" s="213">
        <v>25</v>
      </c>
      <c r="AB57" s="213">
        <v>12</v>
      </c>
      <c r="AC57" s="213">
        <v>30</v>
      </c>
      <c r="AD57" s="213">
        <v>21</v>
      </c>
      <c r="AE57" s="213">
        <v>23</v>
      </c>
      <c r="AF57" s="213">
        <v>22</v>
      </c>
      <c r="AG57" s="213">
        <v>18</v>
      </c>
      <c r="AH57" s="213">
        <v>18</v>
      </c>
      <c r="AI57" s="213">
        <v>16</v>
      </c>
      <c r="AJ57" s="213">
        <v>19</v>
      </c>
      <c r="AK57" s="213">
        <v>19</v>
      </c>
      <c r="AL57" s="213">
        <v>19</v>
      </c>
      <c r="AM57" s="213">
        <v>21</v>
      </c>
      <c r="AN57" s="213">
        <v>26</v>
      </c>
      <c r="AO57" s="213">
        <v>23</v>
      </c>
      <c r="AP57" s="213">
        <v>28</v>
      </c>
      <c r="AQ57" s="213">
        <v>20</v>
      </c>
      <c r="AR57" s="213">
        <v>27</v>
      </c>
      <c r="AS57" s="213">
        <v>29</v>
      </c>
      <c r="AT57" s="213">
        <v>27</v>
      </c>
      <c r="AU57" s="213">
        <v>25</v>
      </c>
      <c r="AV57" s="213">
        <v>20</v>
      </c>
      <c r="AW57" s="213">
        <v>20</v>
      </c>
      <c r="AX57" s="213">
        <v>18</v>
      </c>
      <c r="AY57" s="213">
        <v>25</v>
      </c>
      <c r="AZ57" s="213">
        <v>24</v>
      </c>
      <c r="BA57" s="213">
        <v>21</v>
      </c>
      <c r="BB57" s="213">
        <v>27</v>
      </c>
      <c r="BC57" s="213">
        <v>27</v>
      </c>
      <c r="BD57" s="213">
        <v>29</v>
      </c>
      <c r="BE57" s="213">
        <v>25</v>
      </c>
      <c r="BF57" s="213">
        <v>26</v>
      </c>
      <c r="BG57" s="213">
        <v>26</v>
      </c>
      <c r="BH57" s="213">
        <v>21</v>
      </c>
      <c r="BI57" s="213">
        <v>26</v>
      </c>
      <c r="BJ57" s="213">
        <v>22</v>
      </c>
      <c r="BK57" s="213">
        <v>22</v>
      </c>
      <c r="BL57" s="213">
        <v>16</v>
      </c>
      <c r="BM57" s="213">
        <v>17</v>
      </c>
      <c r="BN57" s="213">
        <v>14</v>
      </c>
      <c r="BO57" s="213">
        <v>23</v>
      </c>
      <c r="BP57" s="213">
        <v>26</v>
      </c>
      <c r="BQ57" s="213">
        <v>22</v>
      </c>
      <c r="BR57" s="213">
        <v>20</v>
      </c>
      <c r="BS57" s="213">
        <v>18</v>
      </c>
      <c r="BT57" s="213">
        <v>17</v>
      </c>
      <c r="BU57" s="213">
        <v>19</v>
      </c>
      <c r="BV57" s="213">
        <v>22</v>
      </c>
      <c r="BW57" s="213">
        <v>32</v>
      </c>
      <c r="BX57" s="213">
        <v>37</v>
      </c>
      <c r="BY57" s="213">
        <v>27</v>
      </c>
      <c r="BZ57" s="213">
        <v>33</v>
      </c>
      <c r="CA57" s="213">
        <v>21</v>
      </c>
      <c r="CB57" s="213">
        <v>36</v>
      </c>
      <c r="CC57" s="213">
        <v>40</v>
      </c>
      <c r="CD57" s="213">
        <v>36</v>
      </c>
      <c r="CE57" s="213">
        <v>22</v>
      </c>
      <c r="CF57" s="213">
        <v>29</v>
      </c>
      <c r="CG57" s="213">
        <v>26</v>
      </c>
      <c r="CH57" s="213">
        <v>32</v>
      </c>
      <c r="CI57" s="213">
        <v>24</v>
      </c>
      <c r="CJ57" s="213">
        <v>25</v>
      </c>
      <c r="CK57" s="213">
        <v>25</v>
      </c>
      <c r="CL57" s="213">
        <v>23</v>
      </c>
      <c r="CM57" s="213">
        <v>27</v>
      </c>
      <c r="CN57" s="213">
        <v>22</v>
      </c>
      <c r="CO57" s="213">
        <v>28</v>
      </c>
      <c r="CP57" s="213">
        <v>26</v>
      </c>
      <c r="CQ57" s="213">
        <v>18</v>
      </c>
      <c r="CR57" s="213">
        <v>18</v>
      </c>
      <c r="CS57" s="213">
        <v>27</v>
      </c>
      <c r="CT57" s="213">
        <v>16</v>
      </c>
      <c r="CU57" s="213">
        <v>17</v>
      </c>
      <c r="CV57" s="213">
        <v>23</v>
      </c>
      <c r="CW57" s="213">
        <v>19</v>
      </c>
      <c r="CX57" s="213">
        <v>16</v>
      </c>
      <c r="CY57" s="213">
        <v>16</v>
      </c>
      <c r="CZ57" s="213">
        <v>17</v>
      </c>
      <c r="DA57" s="213">
        <v>16</v>
      </c>
      <c r="DB57" s="213">
        <v>8</v>
      </c>
      <c r="DC57" s="213">
        <v>6</v>
      </c>
      <c r="DD57" s="213">
        <v>10</v>
      </c>
      <c r="DE57" s="213">
        <v>8</v>
      </c>
      <c r="DF57" s="213">
        <v>5</v>
      </c>
      <c r="DG57" s="213">
        <v>8</v>
      </c>
      <c r="DH57" s="213">
        <v>2</v>
      </c>
      <c r="DI57" s="213">
        <v>2</v>
      </c>
      <c r="DJ57" s="213">
        <v>1</v>
      </c>
      <c r="DK57" s="213">
        <v>6</v>
      </c>
      <c r="DL57" s="213">
        <v>1</v>
      </c>
      <c r="DM57" s="213">
        <v>2</v>
      </c>
      <c r="DN57" s="213">
        <v>1</v>
      </c>
      <c r="DO57" s="213">
        <v>2</v>
      </c>
      <c r="DP57" s="213">
        <v>1</v>
      </c>
      <c r="DQ57" s="213">
        <v>0</v>
      </c>
      <c r="DR57" s="213">
        <v>0</v>
      </c>
      <c r="DS57" s="213">
        <v>0</v>
      </c>
      <c r="DT57" s="213">
        <v>0</v>
      </c>
      <c r="DU57" s="213">
        <v>1</v>
      </c>
      <c r="DV57" s="213">
        <v>0</v>
      </c>
      <c r="DW57" s="213">
        <v>0</v>
      </c>
      <c r="DX57" s="213">
        <v>0</v>
      </c>
      <c r="DY57" s="213">
        <v>0</v>
      </c>
      <c r="DZ57" s="213">
        <v>0</v>
      </c>
      <c r="EA57" s="213">
        <v>0</v>
      </c>
    </row>
    <row r="58" spans="1:131">
      <c r="A58">
        <v>6400</v>
      </c>
      <c r="B58" t="s">
        <v>206</v>
      </c>
      <c r="C58" s="17">
        <f t="shared" si="0"/>
        <v>16</v>
      </c>
      <c r="D58" s="214">
        <f t="shared" si="1"/>
        <v>0.84077771939043611</v>
      </c>
      <c r="E58" s="17">
        <f t="shared" si="2"/>
        <v>112</v>
      </c>
      <c r="F58" s="214">
        <f t="shared" si="3"/>
        <v>5.8854440357330535</v>
      </c>
      <c r="G58" s="17">
        <f t="shared" si="4"/>
        <v>238</v>
      </c>
      <c r="H58" s="214">
        <f t="shared" si="5"/>
        <v>12.506568575932739</v>
      </c>
      <c r="I58" s="17">
        <f t="shared" si="6"/>
        <v>281</v>
      </c>
      <c r="J58" s="214">
        <f t="shared" si="7"/>
        <v>14.766158696794534</v>
      </c>
      <c r="K58" s="17">
        <f t="shared" si="8"/>
        <v>973</v>
      </c>
      <c r="L58" s="214">
        <f t="shared" si="9"/>
        <v>51.129795060430894</v>
      </c>
      <c r="M58" s="17">
        <f t="shared" si="10"/>
        <v>188</v>
      </c>
      <c r="N58" s="214">
        <f t="shared" si="11"/>
        <v>9.8791382028376251</v>
      </c>
      <c r="O58" s="17">
        <f t="shared" si="12"/>
        <v>95</v>
      </c>
      <c r="P58" s="214">
        <f t="shared" si="13"/>
        <v>4.9921177088807145</v>
      </c>
      <c r="Q58" s="17">
        <f t="shared" si="14"/>
        <v>1903</v>
      </c>
      <c r="S58">
        <v>6400</v>
      </c>
      <c r="T58" t="s">
        <v>206</v>
      </c>
      <c r="U58" s="213">
        <v>1903</v>
      </c>
      <c r="V58" s="213">
        <v>16</v>
      </c>
      <c r="W58" s="213">
        <v>19</v>
      </c>
      <c r="X58" s="213">
        <v>18</v>
      </c>
      <c r="Y58" s="213">
        <v>26</v>
      </c>
      <c r="Z58" s="213">
        <v>23</v>
      </c>
      <c r="AA58" s="213">
        <v>26</v>
      </c>
      <c r="AB58" s="213">
        <v>28</v>
      </c>
      <c r="AC58" s="213">
        <v>25</v>
      </c>
      <c r="AD58" s="213">
        <v>22</v>
      </c>
      <c r="AE58" s="213">
        <v>25</v>
      </c>
      <c r="AF58" s="213">
        <v>32</v>
      </c>
      <c r="AG58" s="213">
        <v>26</v>
      </c>
      <c r="AH58" s="213">
        <v>23</v>
      </c>
      <c r="AI58" s="213">
        <v>23</v>
      </c>
      <c r="AJ58" s="213">
        <v>16</v>
      </c>
      <c r="AK58" s="213">
        <v>18</v>
      </c>
      <c r="AL58" s="213">
        <v>24</v>
      </c>
      <c r="AM58" s="213">
        <v>27</v>
      </c>
      <c r="AN58" s="213">
        <v>27</v>
      </c>
      <c r="AO58" s="213">
        <v>32</v>
      </c>
      <c r="AP58" s="213">
        <v>38</v>
      </c>
      <c r="AQ58" s="213">
        <v>31</v>
      </c>
      <c r="AR58" s="213">
        <v>27</v>
      </c>
      <c r="AS58" s="213">
        <v>34</v>
      </c>
      <c r="AT58" s="213">
        <v>22</v>
      </c>
      <c r="AU58" s="213">
        <v>19</v>
      </c>
      <c r="AV58" s="213">
        <v>24</v>
      </c>
      <c r="AW58" s="213">
        <v>19</v>
      </c>
      <c r="AX58" s="213">
        <v>26</v>
      </c>
      <c r="AY58" s="213">
        <v>27</v>
      </c>
      <c r="AZ58" s="213">
        <v>21</v>
      </c>
      <c r="BA58" s="213">
        <v>24</v>
      </c>
      <c r="BB58" s="213">
        <v>28</v>
      </c>
      <c r="BC58" s="213">
        <v>23</v>
      </c>
      <c r="BD58" s="213">
        <v>33</v>
      </c>
      <c r="BE58" s="213">
        <v>15</v>
      </c>
      <c r="BF58" s="213">
        <v>20</v>
      </c>
      <c r="BG58" s="213">
        <v>19</v>
      </c>
      <c r="BH58" s="213">
        <v>22</v>
      </c>
      <c r="BI58" s="213">
        <v>18</v>
      </c>
      <c r="BJ58" s="213">
        <v>22</v>
      </c>
      <c r="BK58" s="213">
        <v>18</v>
      </c>
      <c r="BL58" s="213">
        <v>21</v>
      </c>
      <c r="BM58" s="213">
        <v>23</v>
      </c>
      <c r="BN58" s="213">
        <v>25</v>
      </c>
      <c r="BO58" s="213">
        <v>16</v>
      </c>
      <c r="BP58" s="213">
        <v>26</v>
      </c>
      <c r="BQ58" s="213">
        <v>30</v>
      </c>
      <c r="BR58" s="213">
        <v>20</v>
      </c>
      <c r="BS58" s="213">
        <v>32</v>
      </c>
      <c r="BT58" s="213">
        <v>29</v>
      </c>
      <c r="BU58" s="213">
        <v>22</v>
      </c>
      <c r="BV58" s="213">
        <v>19</v>
      </c>
      <c r="BW58" s="213">
        <v>29</v>
      </c>
      <c r="BX58" s="213">
        <v>29</v>
      </c>
      <c r="BY58" s="213">
        <v>26</v>
      </c>
      <c r="BZ58" s="213">
        <v>25</v>
      </c>
      <c r="CA58" s="213">
        <v>36</v>
      </c>
      <c r="CB58" s="213">
        <v>25</v>
      </c>
      <c r="CC58" s="213">
        <v>27</v>
      </c>
      <c r="CD58" s="213">
        <v>32</v>
      </c>
      <c r="CE58" s="213">
        <v>28</v>
      </c>
      <c r="CF58" s="213">
        <v>20</v>
      </c>
      <c r="CG58" s="213">
        <v>15</v>
      </c>
      <c r="CH58" s="213">
        <v>24</v>
      </c>
      <c r="CI58" s="213">
        <v>17</v>
      </c>
      <c r="CJ58" s="213">
        <v>18</v>
      </c>
      <c r="CK58" s="213">
        <v>12</v>
      </c>
      <c r="CL58" s="213">
        <v>21</v>
      </c>
      <c r="CM58" s="213">
        <v>14</v>
      </c>
      <c r="CN58" s="213">
        <v>26</v>
      </c>
      <c r="CO58" s="213">
        <v>19</v>
      </c>
      <c r="CP58" s="213">
        <v>13</v>
      </c>
      <c r="CQ58" s="213">
        <v>18</v>
      </c>
      <c r="CR58" s="213">
        <v>14</v>
      </c>
      <c r="CS58" s="213">
        <v>8</v>
      </c>
      <c r="CT58" s="213">
        <v>13</v>
      </c>
      <c r="CU58" s="213">
        <v>10</v>
      </c>
      <c r="CV58" s="213">
        <v>11</v>
      </c>
      <c r="CW58" s="213">
        <v>9</v>
      </c>
      <c r="CX58" s="213">
        <v>9</v>
      </c>
      <c r="CY58" s="213">
        <v>8</v>
      </c>
      <c r="CZ58" s="213">
        <v>16</v>
      </c>
      <c r="DA58" s="213">
        <v>4</v>
      </c>
      <c r="DB58" s="213">
        <v>9</v>
      </c>
      <c r="DC58" s="213">
        <v>11</v>
      </c>
      <c r="DD58" s="213">
        <v>10</v>
      </c>
      <c r="DE58" s="213">
        <v>11</v>
      </c>
      <c r="DF58" s="213">
        <v>3</v>
      </c>
      <c r="DG58" s="213">
        <v>2</v>
      </c>
      <c r="DH58" s="213">
        <v>3</v>
      </c>
      <c r="DI58" s="213">
        <v>3</v>
      </c>
      <c r="DJ58" s="213">
        <v>3</v>
      </c>
      <c r="DK58" s="213">
        <v>1</v>
      </c>
      <c r="DL58" s="213">
        <v>0</v>
      </c>
      <c r="DM58" s="213">
        <v>2</v>
      </c>
      <c r="DN58" s="213">
        <v>0</v>
      </c>
      <c r="DO58" s="213">
        <v>0</v>
      </c>
      <c r="DP58" s="213">
        <v>0</v>
      </c>
      <c r="DQ58" s="213">
        <v>0</v>
      </c>
      <c r="DR58" s="213">
        <v>0</v>
      </c>
      <c r="DS58" s="213">
        <v>0</v>
      </c>
      <c r="DT58" s="213">
        <v>0</v>
      </c>
      <c r="DU58" s="213">
        <v>0</v>
      </c>
      <c r="DV58" s="213">
        <v>0</v>
      </c>
      <c r="DW58" s="213">
        <v>0</v>
      </c>
      <c r="DX58" s="213">
        <v>0</v>
      </c>
      <c r="DY58" s="213">
        <v>0</v>
      </c>
      <c r="DZ58" s="213">
        <v>0</v>
      </c>
      <c r="EA58" s="213">
        <v>0</v>
      </c>
    </row>
    <row r="59" spans="1:131">
      <c r="A59">
        <v>6513</v>
      </c>
      <c r="B59" s="14" t="s">
        <v>207</v>
      </c>
      <c r="C59" s="16">
        <f t="shared" si="0"/>
        <v>18</v>
      </c>
      <c r="D59" s="212">
        <f t="shared" si="1"/>
        <v>1.6713091922005572</v>
      </c>
      <c r="E59" s="16">
        <f t="shared" si="2"/>
        <v>67</v>
      </c>
      <c r="F59" s="212">
        <f t="shared" si="3"/>
        <v>6.2209842154131847</v>
      </c>
      <c r="G59" s="16">
        <f t="shared" si="4"/>
        <v>155</v>
      </c>
      <c r="H59" s="212">
        <f t="shared" si="5"/>
        <v>14.391829155060353</v>
      </c>
      <c r="I59" s="16">
        <f t="shared" si="6"/>
        <v>165</v>
      </c>
      <c r="J59" s="212">
        <f t="shared" si="7"/>
        <v>15.32033426183844</v>
      </c>
      <c r="K59" s="16">
        <f t="shared" si="8"/>
        <v>537</v>
      </c>
      <c r="L59" s="212">
        <f t="shared" si="9"/>
        <v>49.860724233983291</v>
      </c>
      <c r="M59" s="16">
        <f t="shared" si="10"/>
        <v>99</v>
      </c>
      <c r="N59" s="212">
        <f t="shared" si="11"/>
        <v>9.1922005571030638</v>
      </c>
      <c r="O59" s="16">
        <f t="shared" si="12"/>
        <v>36</v>
      </c>
      <c r="P59" s="212">
        <f t="shared" si="13"/>
        <v>3.3426183844011144</v>
      </c>
      <c r="Q59" s="16">
        <f t="shared" si="14"/>
        <v>1077</v>
      </c>
      <c r="S59">
        <v>6513</v>
      </c>
      <c r="T59" t="s">
        <v>207</v>
      </c>
      <c r="U59" s="213">
        <v>1077</v>
      </c>
      <c r="V59" s="213">
        <v>18</v>
      </c>
      <c r="W59" s="213">
        <v>8</v>
      </c>
      <c r="X59" s="213">
        <v>10</v>
      </c>
      <c r="Y59" s="213">
        <v>13</v>
      </c>
      <c r="Z59" s="213">
        <v>17</v>
      </c>
      <c r="AA59" s="213">
        <v>19</v>
      </c>
      <c r="AB59" s="213">
        <v>19</v>
      </c>
      <c r="AC59" s="213">
        <v>15</v>
      </c>
      <c r="AD59" s="213">
        <v>15</v>
      </c>
      <c r="AE59" s="213">
        <v>16</v>
      </c>
      <c r="AF59" s="213">
        <v>16</v>
      </c>
      <c r="AG59" s="213">
        <v>19</v>
      </c>
      <c r="AH59" s="213">
        <v>5</v>
      </c>
      <c r="AI59" s="213">
        <v>18</v>
      </c>
      <c r="AJ59" s="213">
        <v>11</v>
      </c>
      <c r="AK59" s="213">
        <v>21</v>
      </c>
      <c r="AL59" s="213">
        <v>17</v>
      </c>
      <c r="AM59" s="213">
        <v>18</v>
      </c>
      <c r="AN59" s="213">
        <v>18</v>
      </c>
      <c r="AO59" s="213">
        <v>15</v>
      </c>
      <c r="AP59" s="213">
        <v>22</v>
      </c>
      <c r="AQ59" s="213">
        <v>13</v>
      </c>
      <c r="AR59" s="213">
        <v>18</v>
      </c>
      <c r="AS59" s="213">
        <v>18</v>
      </c>
      <c r="AT59" s="213">
        <v>10</v>
      </c>
      <c r="AU59" s="213">
        <v>16</v>
      </c>
      <c r="AV59" s="213">
        <v>9</v>
      </c>
      <c r="AW59" s="213">
        <v>9</v>
      </c>
      <c r="AX59" s="213">
        <v>8</v>
      </c>
      <c r="AY59" s="213">
        <v>7</v>
      </c>
      <c r="AZ59" s="213">
        <v>10</v>
      </c>
      <c r="BA59" s="213">
        <v>11</v>
      </c>
      <c r="BB59" s="213">
        <v>12</v>
      </c>
      <c r="BC59" s="213">
        <v>7</v>
      </c>
      <c r="BD59" s="213">
        <v>7</v>
      </c>
      <c r="BE59" s="213">
        <v>12</v>
      </c>
      <c r="BF59" s="213">
        <v>14</v>
      </c>
      <c r="BG59" s="213">
        <v>12</v>
      </c>
      <c r="BH59" s="213">
        <v>13</v>
      </c>
      <c r="BI59" s="213">
        <v>16</v>
      </c>
      <c r="BJ59" s="213">
        <v>14</v>
      </c>
      <c r="BK59" s="213">
        <v>11</v>
      </c>
      <c r="BL59" s="213">
        <v>9</v>
      </c>
      <c r="BM59" s="213">
        <v>8</v>
      </c>
      <c r="BN59" s="213">
        <v>12</v>
      </c>
      <c r="BO59" s="213">
        <v>20</v>
      </c>
      <c r="BP59" s="213">
        <v>14</v>
      </c>
      <c r="BQ59" s="213">
        <v>13</v>
      </c>
      <c r="BR59" s="213">
        <v>26</v>
      </c>
      <c r="BS59" s="213">
        <v>10</v>
      </c>
      <c r="BT59" s="213">
        <v>11</v>
      </c>
      <c r="BU59" s="213">
        <v>13</v>
      </c>
      <c r="BV59" s="213">
        <v>21</v>
      </c>
      <c r="BW59" s="213">
        <v>15</v>
      </c>
      <c r="BX59" s="213">
        <v>10</v>
      </c>
      <c r="BY59" s="213">
        <v>18</v>
      </c>
      <c r="BZ59" s="213">
        <v>19</v>
      </c>
      <c r="CA59" s="213">
        <v>18</v>
      </c>
      <c r="CB59" s="213">
        <v>16</v>
      </c>
      <c r="CC59" s="213">
        <v>12</v>
      </c>
      <c r="CD59" s="213">
        <v>13</v>
      </c>
      <c r="CE59" s="213">
        <v>15</v>
      </c>
      <c r="CF59" s="213">
        <v>15</v>
      </c>
      <c r="CG59" s="213">
        <v>20</v>
      </c>
      <c r="CH59" s="213">
        <v>13</v>
      </c>
      <c r="CI59" s="213">
        <v>14</v>
      </c>
      <c r="CJ59" s="213">
        <v>10</v>
      </c>
      <c r="CK59" s="213">
        <v>6</v>
      </c>
      <c r="CL59" s="213">
        <v>9</v>
      </c>
      <c r="CM59" s="213">
        <v>15</v>
      </c>
      <c r="CN59" s="213">
        <v>17</v>
      </c>
      <c r="CO59" s="213">
        <v>9</v>
      </c>
      <c r="CP59" s="213">
        <v>10</v>
      </c>
      <c r="CQ59" s="213">
        <v>5</v>
      </c>
      <c r="CR59" s="213">
        <v>5</v>
      </c>
      <c r="CS59" s="213">
        <v>3</v>
      </c>
      <c r="CT59" s="213">
        <v>10</v>
      </c>
      <c r="CU59" s="213">
        <v>2</v>
      </c>
      <c r="CV59" s="213">
        <v>5</v>
      </c>
      <c r="CW59" s="213">
        <v>3</v>
      </c>
      <c r="CX59" s="213">
        <v>4</v>
      </c>
      <c r="CY59" s="213">
        <v>2</v>
      </c>
      <c r="CZ59" s="213">
        <v>5</v>
      </c>
      <c r="DA59" s="213">
        <v>3</v>
      </c>
      <c r="DB59" s="213">
        <v>2</v>
      </c>
      <c r="DC59" s="213">
        <v>4</v>
      </c>
      <c r="DD59" s="213">
        <v>7</v>
      </c>
      <c r="DE59" s="213">
        <v>0</v>
      </c>
      <c r="DF59" s="213">
        <v>3</v>
      </c>
      <c r="DG59" s="213">
        <v>0</v>
      </c>
      <c r="DH59" s="213">
        <v>2</v>
      </c>
      <c r="DI59" s="213">
        <v>1</v>
      </c>
      <c r="DJ59" s="213">
        <v>1</v>
      </c>
      <c r="DK59" s="213">
        <v>1</v>
      </c>
      <c r="DL59" s="213">
        <v>1</v>
      </c>
      <c r="DM59" s="213">
        <v>0</v>
      </c>
      <c r="DN59" s="213">
        <v>0</v>
      </c>
      <c r="DO59" s="213">
        <v>0</v>
      </c>
      <c r="DP59" s="213">
        <v>0</v>
      </c>
      <c r="DQ59" s="213">
        <v>0</v>
      </c>
      <c r="DR59" s="213">
        <v>0</v>
      </c>
      <c r="DS59" s="213">
        <v>0</v>
      </c>
      <c r="DT59" s="213">
        <v>0</v>
      </c>
      <c r="DU59" s="213">
        <v>0</v>
      </c>
      <c r="DV59" s="213">
        <v>0</v>
      </c>
      <c r="DW59" s="213">
        <v>0</v>
      </c>
      <c r="DX59" s="213">
        <v>0</v>
      </c>
      <c r="DY59" s="213">
        <v>0</v>
      </c>
      <c r="DZ59" s="213">
        <v>0</v>
      </c>
      <c r="EA59" s="213">
        <v>0</v>
      </c>
    </row>
    <row r="60" spans="1:131">
      <c r="A60">
        <v>6515</v>
      </c>
      <c r="B60" t="s">
        <v>208</v>
      </c>
      <c r="C60" s="17">
        <f t="shared" si="0"/>
        <v>5</v>
      </c>
      <c r="D60" s="214">
        <f t="shared" si="1"/>
        <v>0.80256821829855529</v>
      </c>
      <c r="E60" s="17">
        <f t="shared" si="2"/>
        <v>44</v>
      </c>
      <c r="F60" s="214">
        <f t="shared" si="3"/>
        <v>7.0626003210272872</v>
      </c>
      <c r="G60" s="17">
        <f t="shared" si="4"/>
        <v>63</v>
      </c>
      <c r="H60" s="214">
        <f t="shared" si="5"/>
        <v>10.112359550561797</v>
      </c>
      <c r="I60" s="17">
        <f t="shared" si="6"/>
        <v>116</v>
      </c>
      <c r="J60" s="214">
        <f t="shared" si="7"/>
        <v>18.619582664526487</v>
      </c>
      <c r="K60" s="17">
        <f t="shared" si="8"/>
        <v>310</v>
      </c>
      <c r="L60" s="214">
        <f t="shared" si="9"/>
        <v>49.759229534510432</v>
      </c>
      <c r="M60" s="17">
        <f t="shared" si="10"/>
        <v>66</v>
      </c>
      <c r="N60" s="214">
        <f t="shared" si="11"/>
        <v>10.593900481540931</v>
      </c>
      <c r="O60" s="17">
        <f t="shared" si="12"/>
        <v>19</v>
      </c>
      <c r="P60" s="214">
        <f t="shared" si="13"/>
        <v>3.0497592295345104</v>
      </c>
      <c r="Q60" s="17">
        <f t="shared" si="14"/>
        <v>623</v>
      </c>
      <c r="R60" s="217"/>
      <c r="S60">
        <v>6515</v>
      </c>
      <c r="T60" s="217" t="s">
        <v>208</v>
      </c>
      <c r="U60" s="213">
        <v>623</v>
      </c>
      <c r="V60" s="213">
        <v>5</v>
      </c>
      <c r="W60" s="213">
        <v>10</v>
      </c>
      <c r="X60" s="213">
        <v>12</v>
      </c>
      <c r="Y60" s="213">
        <v>8</v>
      </c>
      <c r="Z60" s="213">
        <v>7</v>
      </c>
      <c r="AA60" s="213">
        <v>7</v>
      </c>
      <c r="AB60" s="213">
        <v>2</v>
      </c>
      <c r="AC60" s="213">
        <v>8</v>
      </c>
      <c r="AD60" s="213">
        <v>5</v>
      </c>
      <c r="AE60" s="213">
        <v>3</v>
      </c>
      <c r="AF60" s="213">
        <v>6</v>
      </c>
      <c r="AG60" s="213">
        <v>12</v>
      </c>
      <c r="AH60" s="213">
        <v>4</v>
      </c>
      <c r="AI60" s="213">
        <v>9</v>
      </c>
      <c r="AJ60" s="213">
        <v>7</v>
      </c>
      <c r="AK60" s="213">
        <v>7</v>
      </c>
      <c r="AL60" s="213">
        <v>11</v>
      </c>
      <c r="AM60" s="213">
        <v>11</v>
      </c>
      <c r="AN60" s="213">
        <v>13</v>
      </c>
      <c r="AO60" s="213">
        <v>13</v>
      </c>
      <c r="AP60" s="213">
        <v>8</v>
      </c>
      <c r="AQ60" s="213">
        <v>12</v>
      </c>
      <c r="AR60" s="213">
        <v>10</v>
      </c>
      <c r="AS60" s="213">
        <v>11</v>
      </c>
      <c r="AT60" s="213">
        <v>12</v>
      </c>
      <c r="AU60" s="213">
        <v>15</v>
      </c>
      <c r="AV60" s="213">
        <v>15</v>
      </c>
      <c r="AW60" s="213">
        <v>3</v>
      </c>
      <c r="AX60" s="213">
        <v>7</v>
      </c>
      <c r="AY60" s="213">
        <v>9</v>
      </c>
      <c r="AZ60" s="213">
        <v>8</v>
      </c>
      <c r="BA60" s="213">
        <v>8</v>
      </c>
      <c r="BB60" s="213">
        <v>8</v>
      </c>
      <c r="BC60" s="213">
        <v>6</v>
      </c>
      <c r="BD60" s="213">
        <v>3</v>
      </c>
      <c r="BE60" s="213">
        <v>5</v>
      </c>
      <c r="BF60" s="213">
        <v>2</v>
      </c>
      <c r="BG60" s="213">
        <v>9</v>
      </c>
      <c r="BH60" s="213">
        <v>9</v>
      </c>
      <c r="BI60" s="213">
        <v>4</v>
      </c>
      <c r="BJ60" s="213">
        <v>5</v>
      </c>
      <c r="BK60" s="213">
        <v>3</v>
      </c>
      <c r="BL60" s="213">
        <v>5</v>
      </c>
      <c r="BM60" s="213">
        <v>9</v>
      </c>
      <c r="BN60" s="213">
        <v>7</v>
      </c>
      <c r="BO60" s="213">
        <v>6</v>
      </c>
      <c r="BP60" s="213">
        <v>5</v>
      </c>
      <c r="BQ60" s="213">
        <v>7</v>
      </c>
      <c r="BR60" s="213">
        <v>12</v>
      </c>
      <c r="BS60" s="213">
        <v>5</v>
      </c>
      <c r="BT60" s="213">
        <v>8</v>
      </c>
      <c r="BU60" s="213">
        <v>7</v>
      </c>
      <c r="BV60" s="213">
        <v>7</v>
      </c>
      <c r="BW60" s="213">
        <v>18</v>
      </c>
      <c r="BX60" s="213">
        <v>11</v>
      </c>
      <c r="BY60" s="213">
        <v>8</v>
      </c>
      <c r="BZ60" s="213">
        <v>8</v>
      </c>
      <c r="CA60" s="213">
        <v>15</v>
      </c>
      <c r="CB60" s="213">
        <v>10</v>
      </c>
      <c r="CC60" s="213">
        <v>12</v>
      </c>
      <c r="CD60" s="213">
        <v>14</v>
      </c>
      <c r="CE60" s="213">
        <v>7</v>
      </c>
      <c r="CF60" s="213">
        <v>7</v>
      </c>
      <c r="CG60" s="213">
        <v>2</v>
      </c>
      <c r="CH60" s="213">
        <v>5</v>
      </c>
      <c r="CI60" s="213">
        <v>5</v>
      </c>
      <c r="CJ60" s="213">
        <v>6</v>
      </c>
      <c r="CK60" s="213">
        <v>6</v>
      </c>
      <c r="CL60" s="213">
        <v>5</v>
      </c>
      <c r="CM60" s="213">
        <v>8</v>
      </c>
      <c r="CN60" s="213">
        <v>4</v>
      </c>
      <c r="CO60" s="213">
        <v>4</v>
      </c>
      <c r="CP60" s="213">
        <v>4</v>
      </c>
      <c r="CQ60" s="213">
        <v>5</v>
      </c>
      <c r="CR60" s="213">
        <v>3</v>
      </c>
      <c r="CS60" s="213">
        <v>4</v>
      </c>
      <c r="CT60" s="213">
        <v>7</v>
      </c>
      <c r="CU60" s="213">
        <v>4</v>
      </c>
      <c r="CV60" s="213">
        <v>8</v>
      </c>
      <c r="CW60" s="213">
        <v>4</v>
      </c>
      <c r="CX60" s="213">
        <v>1</v>
      </c>
      <c r="CY60" s="213">
        <v>1</v>
      </c>
      <c r="CZ60" s="213">
        <v>3</v>
      </c>
      <c r="DA60" s="213">
        <v>1</v>
      </c>
      <c r="DB60" s="213">
        <v>1</v>
      </c>
      <c r="DC60" s="213">
        <v>1</v>
      </c>
      <c r="DD60" s="213">
        <v>5</v>
      </c>
      <c r="DE60" s="213">
        <v>1</v>
      </c>
      <c r="DF60" s="213">
        <v>2</v>
      </c>
      <c r="DG60" s="213">
        <v>0</v>
      </c>
      <c r="DH60" s="213">
        <v>2</v>
      </c>
      <c r="DI60" s="213">
        <v>1</v>
      </c>
      <c r="DJ60" s="213">
        <v>0</v>
      </c>
      <c r="DK60" s="213">
        <v>0</v>
      </c>
      <c r="DL60" s="213">
        <v>0</v>
      </c>
      <c r="DM60" s="213">
        <v>0</v>
      </c>
      <c r="DN60" s="213">
        <v>0</v>
      </c>
      <c r="DO60" s="213">
        <v>0</v>
      </c>
      <c r="DP60" s="213">
        <v>0</v>
      </c>
      <c r="DQ60" s="213">
        <v>0</v>
      </c>
      <c r="DR60" s="213">
        <v>0</v>
      </c>
      <c r="DS60" s="213">
        <v>0</v>
      </c>
      <c r="DT60" s="213">
        <v>0</v>
      </c>
      <c r="DU60" s="213">
        <v>0</v>
      </c>
      <c r="DV60" s="213">
        <v>0</v>
      </c>
      <c r="DW60" s="213">
        <v>0</v>
      </c>
      <c r="DX60" s="213">
        <v>0</v>
      </c>
      <c r="DY60" s="213">
        <v>0</v>
      </c>
      <c r="DZ60" s="213">
        <v>0</v>
      </c>
      <c r="EA60" s="213">
        <v>0</v>
      </c>
    </row>
    <row r="61" spans="1:131">
      <c r="A61">
        <v>6601</v>
      </c>
      <c r="B61" s="14" t="s">
        <v>209</v>
      </c>
      <c r="C61" s="16">
        <f t="shared" si="0"/>
        <v>6</v>
      </c>
      <c r="D61" s="212">
        <f t="shared" si="1"/>
        <v>1.2422360248447204</v>
      </c>
      <c r="E61" s="16">
        <f t="shared" si="2"/>
        <v>34</v>
      </c>
      <c r="F61" s="212">
        <f t="shared" si="3"/>
        <v>7.0393374741200834</v>
      </c>
      <c r="G61" s="16">
        <f t="shared" si="4"/>
        <v>50</v>
      </c>
      <c r="H61" s="212">
        <f t="shared" si="5"/>
        <v>10.351966873706004</v>
      </c>
      <c r="I61" s="16">
        <f t="shared" si="6"/>
        <v>57</v>
      </c>
      <c r="J61" s="212">
        <f t="shared" si="7"/>
        <v>11.801242236024844</v>
      </c>
      <c r="K61" s="16">
        <f t="shared" si="8"/>
        <v>294</v>
      </c>
      <c r="L61" s="212">
        <f t="shared" si="9"/>
        <v>60.869565217391312</v>
      </c>
      <c r="M61" s="16">
        <f t="shared" si="10"/>
        <v>38</v>
      </c>
      <c r="N61" s="212">
        <f t="shared" si="11"/>
        <v>7.8674948240165632</v>
      </c>
      <c r="O61" s="16">
        <f t="shared" si="12"/>
        <v>4</v>
      </c>
      <c r="P61" s="212">
        <f t="shared" si="13"/>
        <v>0.82815734989648038</v>
      </c>
      <c r="Q61" s="16">
        <f t="shared" si="14"/>
        <v>483</v>
      </c>
      <c r="S61">
        <v>6601</v>
      </c>
      <c r="T61" t="s">
        <v>209</v>
      </c>
      <c r="U61" s="213">
        <v>483</v>
      </c>
      <c r="V61" s="213">
        <v>6</v>
      </c>
      <c r="W61" s="213">
        <v>13</v>
      </c>
      <c r="X61" s="213">
        <v>5</v>
      </c>
      <c r="Y61" s="213">
        <v>4</v>
      </c>
      <c r="Z61" s="213">
        <v>7</v>
      </c>
      <c r="AA61" s="213">
        <v>5</v>
      </c>
      <c r="AB61" s="213">
        <v>2</v>
      </c>
      <c r="AC61" s="213">
        <v>9</v>
      </c>
      <c r="AD61" s="213">
        <v>4</v>
      </c>
      <c r="AE61" s="213">
        <v>8</v>
      </c>
      <c r="AF61" s="213">
        <v>4</v>
      </c>
      <c r="AG61" s="213">
        <v>4</v>
      </c>
      <c r="AH61" s="213">
        <v>7</v>
      </c>
      <c r="AI61" s="213">
        <v>4</v>
      </c>
      <c r="AJ61" s="213">
        <v>3</v>
      </c>
      <c r="AK61" s="213">
        <v>5</v>
      </c>
      <c r="AL61" s="213">
        <v>7</v>
      </c>
      <c r="AM61" s="213">
        <v>5</v>
      </c>
      <c r="AN61" s="213">
        <v>6</v>
      </c>
      <c r="AO61" s="213">
        <v>2</v>
      </c>
      <c r="AP61" s="213">
        <v>7</v>
      </c>
      <c r="AQ61" s="213">
        <v>5</v>
      </c>
      <c r="AR61" s="213">
        <v>3</v>
      </c>
      <c r="AS61" s="213">
        <v>4</v>
      </c>
      <c r="AT61" s="213">
        <v>8</v>
      </c>
      <c r="AU61" s="213">
        <v>10</v>
      </c>
      <c r="AV61" s="213">
        <v>14</v>
      </c>
      <c r="AW61" s="213">
        <v>8</v>
      </c>
      <c r="AX61" s="213">
        <v>12</v>
      </c>
      <c r="AY61" s="213">
        <v>12</v>
      </c>
      <c r="AZ61" s="213">
        <v>5</v>
      </c>
      <c r="BA61" s="213">
        <v>9</v>
      </c>
      <c r="BB61" s="213">
        <v>7</v>
      </c>
      <c r="BC61" s="213">
        <v>9</v>
      </c>
      <c r="BD61" s="213">
        <v>5</v>
      </c>
      <c r="BE61" s="213">
        <v>2</v>
      </c>
      <c r="BF61" s="213">
        <v>6</v>
      </c>
      <c r="BG61" s="213">
        <v>6</v>
      </c>
      <c r="BH61" s="213">
        <v>10</v>
      </c>
      <c r="BI61" s="213">
        <v>7</v>
      </c>
      <c r="BJ61" s="213">
        <v>7</v>
      </c>
      <c r="BK61" s="213">
        <v>5</v>
      </c>
      <c r="BL61" s="213">
        <v>6</v>
      </c>
      <c r="BM61" s="213">
        <v>4</v>
      </c>
      <c r="BN61" s="213">
        <v>4</v>
      </c>
      <c r="BO61" s="213">
        <v>5</v>
      </c>
      <c r="BP61" s="213">
        <v>4</v>
      </c>
      <c r="BQ61" s="213">
        <v>9</v>
      </c>
      <c r="BR61" s="213">
        <v>9</v>
      </c>
      <c r="BS61" s="213">
        <v>6</v>
      </c>
      <c r="BT61" s="213">
        <v>13</v>
      </c>
      <c r="BU61" s="213">
        <v>8</v>
      </c>
      <c r="BV61" s="213">
        <v>11</v>
      </c>
      <c r="BW61" s="213">
        <v>5</v>
      </c>
      <c r="BX61" s="213">
        <v>13</v>
      </c>
      <c r="BY61" s="213">
        <v>12</v>
      </c>
      <c r="BZ61" s="213">
        <v>6</v>
      </c>
      <c r="CA61" s="213">
        <v>5</v>
      </c>
      <c r="CB61" s="213">
        <v>8</v>
      </c>
      <c r="CC61" s="213">
        <v>7</v>
      </c>
      <c r="CD61" s="213">
        <v>4</v>
      </c>
      <c r="CE61" s="213">
        <v>7</v>
      </c>
      <c r="CF61" s="213">
        <v>11</v>
      </c>
      <c r="CG61" s="213">
        <v>3</v>
      </c>
      <c r="CH61" s="213">
        <v>5</v>
      </c>
      <c r="CI61" s="213">
        <v>3</v>
      </c>
      <c r="CJ61" s="213">
        <v>2</v>
      </c>
      <c r="CK61" s="213">
        <v>1</v>
      </c>
      <c r="CL61" s="213">
        <v>2</v>
      </c>
      <c r="CM61" s="213">
        <v>8</v>
      </c>
      <c r="CN61" s="213">
        <v>5</v>
      </c>
      <c r="CO61" s="213">
        <v>4</v>
      </c>
      <c r="CP61" s="213">
        <v>7</v>
      </c>
      <c r="CQ61" s="213">
        <v>2</v>
      </c>
      <c r="CR61" s="213">
        <v>1</v>
      </c>
      <c r="CS61" s="213">
        <v>2</v>
      </c>
      <c r="CT61" s="213">
        <v>1</v>
      </c>
      <c r="CU61" s="213">
        <v>1</v>
      </c>
      <c r="CV61" s="213">
        <v>0</v>
      </c>
      <c r="CW61" s="213">
        <v>4</v>
      </c>
      <c r="CX61" s="213">
        <v>0</v>
      </c>
      <c r="CY61" s="213">
        <v>1</v>
      </c>
      <c r="CZ61" s="213">
        <v>0</v>
      </c>
      <c r="DA61" s="213">
        <v>2</v>
      </c>
      <c r="DB61" s="213">
        <v>0</v>
      </c>
      <c r="DC61" s="213">
        <v>0</v>
      </c>
      <c r="DD61" s="213">
        <v>0</v>
      </c>
      <c r="DE61" s="213">
        <v>0</v>
      </c>
      <c r="DF61" s="213">
        <v>0</v>
      </c>
      <c r="DG61" s="213">
        <v>0</v>
      </c>
      <c r="DH61" s="213">
        <v>0</v>
      </c>
      <c r="DI61" s="213">
        <v>0</v>
      </c>
      <c r="DJ61" s="213">
        <v>1</v>
      </c>
      <c r="DK61" s="213">
        <v>0</v>
      </c>
      <c r="DL61" s="213">
        <v>0</v>
      </c>
      <c r="DM61" s="213">
        <v>0</v>
      </c>
      <c r="DN61" s="213">
        <v>0</v>
      </c>
      <c r="DO61" s="213">
        <v>0</v>
      </c>
      <c r="DP61" s="213">
        <v>0</v>
      </c>
      <c r="DQ61" s="213">
        <v>0</v>
      </c>
      <c r="DR61" s="213">
        <v>0</v>
      </c>
      <c r="DS61" s="213">
        <v>0</v>
      </c>
      <c r="DT61" s="213">
        <v>0</v>
      </c>
      <c r="DU61" s="213">
        <v>0</v>
      </c>
      <c r="DV61" s="213">
        <v>0</v>
      </c>
      <c r="DW61" s="213">
        <v>0</v>
      </c>
      <c r="DX61" s="213">
        <v>0</v>
      </c>
      <c r="DY61" s="213">
        <v>0</v>
      </c>
      <c r="DZ61" s="213">
        <v>0</v>
      </c>
      <c r="EA61" s="213">
        <v>0</v>
      </c>
    </row>
    <row r="62" spans="1:131">
      <c r="A62">
        <v>6602</v>
      </c>
      <c r="B62" t="s">
        <v>210</v>
      </c>
      <c r="C62" s="17">
        <f t="shared" si="0"/>
        <v>6</v>
      </c>
      <c r="D62" s="214">
        <f t="shared" si="1"/>
        <v>1.6216216216216217</v>
      </c>
      <c r="E62" s="17">
        <f t="shared" si="2"/>
        <v>20</v>
      </c>
      <c r="F62" s="214">
        <f t="shared" si="3"/>
        <v>5.4054054054054053</v>
      </c>
      <c r="G62" s="17">
        <f t="shared" si="4"/>
        <v>50</v>
      </c>
      <c r="H62" s="214">
        <f t="shared" si="5"/>
        <v>13.513513513513514</v>
      </c>
      <c r="I62" s="17">
        <f t="shared" si="6"/>
        <v>61</v>
      </c>
      <c r="J62" s="214">
        <f t="shared" si="7"/>
        <v>16.486486486486488</v>
      </c>
      <c r="K62" s="17">
        <f t="shared" si="8"/>
        <v>160</v>
      </c>
      <c r="L62" s="214">
        <f t="shared" si="9"/>
        <v>43.243243243243242</v>
      </c>
      <c r="M62" s="17">
        <f t="shared" si="10"/>
        <v>54</v>
      </c>
      <c r="N62" s="214">
        <f t="shared" si="11"/>
        <v>14.594594594594595</v>
      </c>
      <c r="O62" s="17">
        <f t="shared" si="12"/>
        <v>19</v>
      </c>
      <c r="P62" s="214">
        <f t="shared" si="13"/>
        <v>5.1351351351351351</v>
      </c>
      <c r="Q62" s="17">
        <f t="shared" si="14"/>
        <v>370</v>
      </c>
      <c r="S62">
        <v>6602</v>
      </c>
      <c r="T62" t="s">
        <v>210</v>
      </c>
      <c r="U62" s="213">
        <v>370</v>
      </c>
      <c r="V62" s="213">
        <v>6</v>
      </c>
      <c r="W62" s="213">
        <v>3</v>
      </c>
      <c r="X62" s="213">
        <v>4</v>
      </c>
      <c r="Y62" s="213">
        <v>4</v>
      </c>
      <c r="Z62" s="213">
        <v>2</v>
      </c>
      <c r="AA62" s="213">
        <v>7</v>
      </c>
      <c r="AB62" s="213">
        <v>3</v>
      </c>
      <c r="AC62" s="213">
        <v>6</v>
      </c>
      <c r="AD62" s="213">
        <v>5</v>
      </c>
      <c r="AE62" s="213">
        <v>9</v>
      </c>
      <c r="AF62" s="213">
        <v>5</v>
      </c>
      <c r="AG62" s="213">
        <v>7</v>
      </c>
      <c r="AH62" s="213">
        <v>1</v>
      </c>
      <c r="AI62" s="213">
        <v>6</v>
      </c>
      <c r="AJ62" s="213">
        <v>4</v>
      </c>
      <c r="AK62" s="213">
        <v>4</v>
      </c>
      <c r="AL62" s="213">
        <v>3</v>
      </c>
      <c r="AM62" s="213">
        <v>4</v>
      </c>
      <c r="AN62" s="213">
        <v>7</v>
      </c>
      <c r="AO62" s="213">
        <v>7</v>
      </c>
      <c r="AP62" s="213">
        <v>10</v>
      </c>
      <c r="AQ62" s="213">
        <v>10</v>
      </c>
      <c r="AR62" s="213">
        <v>7</v>
      </c>
      <c r="AS62" s="213">
        <v>2</v>
      </c>
      <c r="AT62" s="213">
        <v>5</v>
      </c>
      <c r="AU62" s="213">
        <v>6</v>
      </c>
      <c r="AV62" s="213">
        <v>5</v>
      </c>
      <c r="AW62" s="213">
        <v>7</v>
      </c>
      <c r="AX62" s="213">
        <v>4</v>
      </c>
      <c r="AY62" s="213">
        <v>4</v>
      </c>
      <c r="AZ62" s="213">
        <v>5</v>
      </c>
      <c r="BA62" s="213">
        <v>4</v>
      </c>
      <c r="BB62" s="213">
        <v>2</v>
      </c>
      <c r="BC62" s="213">
        <v>3</v>
      </c>
      <c r="BD62" s="213">
        <v>6</v>
      </c>
      <c r="BE62" s="213">
        <v>4</v>
      </c>
      <c r="BF62" s="213">
        <v>6</v>
      </c>
      <c r="BG62" s="213">
        <v>4</v>
      </c>
      <c r="BH62" s="213">
        <v>2</v>
      </c>
      <c r="BI62" s="213">
        <v>3</v>
      </c>
      <c r="BJ62" s="213">
        <v>4</v>
      </c>
      <c r="BK62" s="213">
        <v>3</v>
      </c>
      <c r="BL62" s="213">
        <v>2</v>
      </c>
      <c r="BM62" s="213">
        <v>4</v>
      </c>
      <c r="BN62" s="213">
        <v>1</v>
      </c>
      <c r="BO62" s="213">
        <v>4</v>
      </c>
      <c r="BP62" s="213">
        <v>7</v>
      </c>
      <c r="BQ62" s="213">
        <v>8</v>
      </c>
      <c r="BR62" s="213">
        <v>5</v>
      </c>
      <c r="BS62" s="213">
        <v>3</v>
      </c>
      <c r="BT62" s="213">
        <v>4</v>
      </c>
      <c r="BU62" s="213">
        <v>5</v>
      </c>
      <c r="BV62" s="213">
        <v>6</v>
      </c>
      <c r="BW62" s="213">
        <v>1</v>
      </c>
      <c r="BX62" s="213">
        <v>4</v>
      </c>
      <c r="BY62" s="213">
        <v>0</v>
      </c>
      <c r="BZ62" s="213">
        <v>4</v>
      </c>
      <c r="CA62" s="213">
        <v>4</v>
      </c>
      <c r="CB62" s="213">
        <v>5</v>
      </c>
      <c r="CC62" s="213">
        <v>4</v>
      </c>
      <c r="CD62" s="213">
        <v>2</v>
      </c>
      <c r="CE62" s="213">
        <v>5</v>
      </c>
      <c r="CF62" s="213">
        <v>4</v>
      </c>
      <c r="CG62" s="213">
        <v>2</v>
      </c>
      <c r="CH62" s="213">
        <v>3</v>
      </c>
      <c r="CI62" s="213">
        <v>2</v>
      </c>
      <c r="CJ62" s="213">
        <v>5</v>
      </c>
      <c r="CK62" s="213">
        <v>5</v>
      </c>
      <c r="CL62" s="213">
        <v>3</v>
      </c>
      <c r="CM62" s="213">
        <v>5</v>
      </c>
      <c r="CN62" s="213">
        <v>4</v>
      </c>
      <c r="CO62" s="213">
        <v>6</v>
      </c>
      <c r="CP62" s="213">
        <v>8</v>
      </c>
      <c r="CQ62" s="213">
        <v>6</v>
      </c>
      <c r="CR62" s="213">
        <v>3</v>
      </c>
      <c r="CS62" s="213">
        <v>2</v>
      </c>
      <c r="CT62" s="213">
        <v>3</v>
      </c>
      <c r="CU62" s="213">
        <v>2</v>
      </c>
      <c r="CV62" s="213">
        <v>5</v>
      </c>
      <c r="CW62" s="213">
        <v>2</v>
      </c>
      <c r="CX62" s="213">
        <v>1</v>
      </c>
      <c r="CY62" s="213">
        <v>3</v>
      </c>
      <c r="CZ62" s="213">
        <v>1</v>
      </c>
      <c r="DA62" s="213">
        <v>3</v>
      </c>
      <c r="DB62" s="213">
        <v>1</v>
      </c>
      <c r="DC62" s="213">
        <v>1</v>
      </c>
      <c r="DD62" s="213">
        <v>1</v>
      </c>
      <c r="DE62" s="213">
        <v>2</v>
      </c>
      <c r="DF62" s="213">
        <v>3</v>
      </c>
      <c r="DG62" s="213">
        <v>0</v>
      </c>
      <c r="DH62" s="213">
        <v>1</v>
      </c>
      <c r="DI62" s="213">
        <v>0</v>
      </c>
      <c r="DJ62" s="213">
        <v>0</v>
      </c>
      <c r="DK62" s="213">
        <v>1</v>
      </c>
      <c r="DL62" s="213">
        <v>0</v>
      </c>
      <c r="DM62" s="213">
        <v>0</v>
      </c>
      <c r="DN62" s="213">
        <v>0</v>
      </c>
      <c r="DO62" s="213">
        <v>0</v>
      </c>
      <c r="DP62" s="213">
        <v>0</v>
      </c>
      <c r="DQ62" s="213">
        <v>0</v>
      </c>
      <c r="DR62" s="213">
        <v>1</v>
      </c>
      <c r="DS62" s="213">
        <v>0</v>
      </c>
      <c r="DT62" s="213">
        <v>0</v>
      </c>
      <c r="DU62" s="213">
        <v>0</v>
      </c>
      <c r="DV62" s="213">
        <v>0</v>
      </c>
      <c r="DW62" s="213">
        <v>0</v>
      </c>
      <c r="DX62" s="213">
        <v>0</v>
      </c>
      <c r="DY62" s="213">
        <v>0</v>
      </c>
      <c r="DZ62" s="213">
        <v>0</v>
      </c>
      <c r="EA62" s="213">
        <v>0</v>
      </c>
    </row>
    <row r="63" spans="1:131">
      <c r="A63">
        <v>6607</v>
      </c>
      <c r="B63" s="14" t="s">
        <v>211</v>
      </c>
      <c r="C63" s="16">
        <f t="shared" si="0"/>
        <v>2</v>
      </c>
      <c r="D63" s="212">
        <f t="shared" si="1"/>
        <v>0.39447731755424065</v>
      </c>
      <c r="E63" s="16">
        <f t="shared" si="2"/>
        <v>29</v>
      </c>
      <c r="F63" s="212">
        <f t="shared" si="3"/>
        <v>5.7199211045364891</v>
      </c>
      <c r="G63" s="16">
        <f t="shared" si="4"/>
        <v>45</v>
      </c>
      <c r="H63" s="212">
        <f t="shared" si="5"/>
        <v>8.8757396449704142</v>
      </c>
      <c r="I63" s="16">
        <f t="shared" si="6"/>
        <v>77</v>
      </c>
      <c r="J63" s="212">
        <f t="shared" si="7"/>
        <v>15.187376725838265</v>
      </c>
      <c r="K63" s="16">
        <f t="shared" si="8"/>
        <v>304</v>
      </c>
      <c r="L63" s="212">
        <f t="shared" si="9"/>
        <v>59.96055226824457</v>
      </c>
      <c r="M63" s="16">
        <f t="shared" si="10"/>
        <v>36</v>
      </c>
      <c r="N63" s="212">
        <f t="shared" si="11"/>
        <v>7.1005917159763312</v>
      </c>
      <c r="O63" s="16">
        <f t="shared" si="12"/>
        <v>14</v>
      </c>
      <c r="P63" s="212">
        <f t="shared" si="13"/>
        <v>2.7613412228796843</v>
      </c>
      <c r="Q63" s="16">
        <f t="shared" si="14"/>
        <v>507</v>
      </c>
      <c r="S63">
        <v>6607</v>
      </c>
      <c r="T63" t="s">
        <v>211</v>
      </c>
      <c r="U63" s="213">
        <v>507</v>
      </c>
      <c r="V63" s="213">
        <v>2</v>
      </c>
      <c r="W63" s="213">
        <v>4</v>
      </c>
      <c r="X63" s="213">
        <v>6</v>
      </c>
      <c r="Y63" s="213">
        <v>5</v>
      </c>
      <c r="Z63" s="213">
        <v>8</v>
      </c>
      <c r="AA63" s="213">
        <v>6</v>
      </c>
      <c r="AB63" s="213">
        <v>7</v>
      </c>
      <c r="AC63" s="213">
        <v>5</v>
      </c>
      <c r="AD63" s="213">
        <v>3</v>
      </c>
      <c r="AE63" s="213">
        <v>6</v>
      </c>
      <c r="AF63" s="213">
        <v>5</v>
      </c>
      <c r="AG63" s="213">
        <v>1</v>
      </c>
      <c r="AH63" s="213">
        <v>4</v>
      </c>
      <c r="AI63" s="213">
        <v>4</v>
      </c>
      <c r="AJ63" s="213">
        <v>5</v>
      </c>
      <c r="AK63" s="213">
        <v>5</v>
      </c>
      <c r="AL63" s="213">
        <v>0</v>
      </c>
      <c r="AM63" s="213">
        <v>4</v>
      </c>
      <c r="AN63" s="213">
        <v>3</v>
      </c>
      <c r="AO63" s="213">
        <v>4</v>
      </c>
      <c r="AP63" s="213">
        <v>9</v>
      </c>
      <c r="AQ63" s="213">
        <v>9</v>
      </c>
      <c r="AR63" s="213">
        <v>10</v>
      </c>
      <c r="AS63" s="213">
        <v>13</v>
      </c>
      <c r="AT63" s="213">
        <v>18</v>
      </c>
      <c r="AU63" s="213">
        <v>7</v>
      </c>
      <c r="AV63" s="213">
        <v>15</v>
      </c>
      <c r="AW63" s="213">
        <v>15</v>
      </c>
      <c r="AX63" s="213">
        <v>15</v>
      </c>
      <c r="AY63" s="213">
        <v>9</v>
      </c>
      <c r="AZ63" s="213">
        <v>23</v>
      </c>
      <c r="BA63" s="213">
        <v>11</v>
      </c>
      <c r="BB63" s="213">
        <v>11</v>
      </c>
      <c r="BC63" s="213">
        <v>7</v>
      </c>
      <c r="BD63" s="213">
        <v>9</v>
      </c>
      <c r="BE63" s="213">
        <v>9</v>
      </c>
      <c r="BF63" s="213">
        <v>8</v>
      </c>
      <c r="BG63" s="213">
        <v>9</v>
      </c>
      <c r="BH63" s="213">
        <v>7</v>
      </c>
      <c r="BI63" s="213">
        <v>4</v>
      </c>
      <c r="BJ63" s="213">
        <v>4</v>
      </c>
      <c r="BK63" s="213">
        <v>7</v>
      </c>
      <c r="BL63" s="213">
        <v>4</v>
      </c>
      <c r="BM63" s="213">
        <v>5</v>
      </c>
      <c r="BN63" s="213">
        <v>5</v>
      </c>
      <c r="BO63" s="213">
        <v>7</v>
      </c>
      <c r="BP63" s="213">
        <v>0</v>
      </c>
      <c r="BQ63" s="213">
        <v>2</v>
      </c>
      <c r="BR63" s="213">
        <v>2</v>
      </c>
      <c r="BS63" s="213">
        <v>7</v>
      </c>
      <c r="BT63" s="213">
        <v>5</v>
      </c>
      <c r="BU63" s="213">
        <v>3</v>
      </c>
      <c r="BV63" s="213">
        <v>6</v>
      </c>
      <c r="BW63" s="213">
        <v>7</v>
      </c>
      <c r="BX63" s="213">
        <v>8</v>
      </c>
      <c r="BY63" s="213">
        <v>7</v>
      </c>
      <c r="BZ63" s="213">
        <v>4</v>
      </c>
      <c r="CA63" s="213">
        <v>10</v>
      </c>
      <c r="CB63" s="213">
        <v>5</v>
      </c>
      <c r="CC63" s="213">
        <v>7</v>
      </c>
      <c r="CD63" s="213">
        <v>12</v>
      </c>
      <c r="CE63" s="213">
        <v>10</v>
      </c>
      <c r="CF63" s="213">
        <v>7</v>
      </c>
      <c r="CG63" s="213">
        <v>5</v>
      </c>
      <c r="CH63" s="213">
        <v>6</v>
      </c>
      <c r="CI63" s="213">
        <v>5</v>
      </c>
      <c r="CJ63" s="213">
        <v>2</v>
      </c>
      <c r="CK63" s="213">
        <v>4</v>
      </c>
      <c r="CL63" s="213">
        <v>6</v>
      </c>
      <c r="CM63" s="213">
        <v>4</v>
      </c>
      <c r="CN63" s="213">
        <v>3</v>
      </c>
      <c r="CO63" s="213">
        <v>5</v>
      </c>
      <c r="CP63" s="213">
        <v>3</v>
      </c>
      <c r="CQ63" s="213">
        <v>4</v>
      </c>
      <c r="CR63" s="213">
        <v>0</v>
      </c>
      <c r="CS63" s="213">
        <v>4</v>
      </c>
      <c r="CT63" s="213">
        <v>0</v>
      </c>
      <c r="CU63" s="213">
        <v>0</v>
      </c>
      <c r="CV63" s="213">
        <v>1</v>
      </c>
      <c r="CW63" s="213">
        <v>2</v>
      </c>
      <c r="CX63" s="213">
        <v>1</v>
      </c>
      <c r="CY63" s="213">
        <v>1</v>
      </c>
      <c r="CZ63" s="213">
        <v>3</v>
      </c>
      <c r="DA63" s="213">
        <v>0</v>
      </c>
      <c r="DB63" s="213">
        <v>0</v>
      </c>
      <c r="DC63" s="213">
        <v>3</v>
      </c>
      <c r="DD63" s="213">
        <v>1</v>
      </c>
      <c r="DE63" s="213">
        <v>0</v>
      </c>
      <c r="DF63" s="213">
        <v>2</v>
      </c>
      <c r="DG63" s="213">
        <v>0</v>
      </c>
      <c r="DH63" s="213">
        <v>1</v>
      </c>
      <c r="DI63" s="213">
        <v>1</v>
      </c>
      <c r="DJ63" s="213">
        <v>1</v>
      </c>
      <c r="DK63" s="213">
        <v>0</v>
      </c>
      <c r="DL63" s="213">
        <v>0</v>
      </c>
      <c r="DM63" s="213">
        <v>0</v>
      </c>
      <c r="DN63" s="213">
        <v>0</v>
      </c>
      <c r="DO63" s="213">
        <v>0</v>
      </c>
      <c r="DP63" s="213">
        <v>0</v>
      </c>
      <c r="DQ63" s="213">
        <v>0</v>
      </c>
      <c r="DR63" s="213">
        <v>0</v>
      </c>
      <c r="DS63" s="213">
        <v>0</v>
      </c>
      <c r="DT63" s="213">
        <v>0</v>
      </c>
      <c r="DU63" s="213">
        <v>0</v>
      </c>
      <c r="DV63" s="213">
        <v>0</v>
      </c>
      <c r="DW63" s="213">
        <v>0</v>
      </c>
      <c r="DX63" s="213">
        <v>0</v>
      </c>
      <c r="DY63" s="213">
        <v>0</v>
      </c>
      <c r="DZ63" s="213">
        <v>0</v>
      </c>
      <c r="EA63" s="213">
        <v>0</v>
      </c>
    </row>
    <row r="64" spans="1:131">
      <c r="A64">
        <v>6611</v>
      </c>
      <c r="B64" t="s">
        <v>212</v>
      </c>
      <c r="C64" s="17">
        <f t="shared" si="0"/>
        <v>0</v>
      </c>
      <c r="D64" s="214">
        <f t="shared" si="1"/>
        <v>0</v>
      </c>
      <c r="E64" s="17">
        <f t="shared" si="2"/>
        <v>0</v>
      </c>
      <c r="F64" s="214">
        <f t="shared" si="3"/>
        <v>0</v>
      </c>
      <c r="G64" s="17">
        <f t="shared" si="4"/>
        <v>3</v>
      </c>
      <c r="H64" s="214">
        <f t="shared" si="5"/>
        <v>5.5555555555555554</v>
      </c>
      <c r="I64" s="17">
        <f t="shared" si="6"/>
        <v>2</v>
      </c>
      <c r="J64" s="214">
        <f t="shared" si="7"/>
        <v>3.7037037037037033</v>
      </c>
      <c r="K64" s="17">
        <f t="shared" si="8"/>
        <v>26</v>
      </c>
      <c r="L64" s="214">
        <f t="shared" si="9"/>
        <v>48.148148148148145</v>
      </c>
      <c r="M64" s="17">
        <f t="shared" si="10"/>
        <v>16</v>
      </c>
      <c r="N64" s="214">
        <f t="shared" si="11"/>
        <v>29.629629629629626</v>
      </c>
      <c r="O64" s="17">
        <f t="shared" si="12"/>
        <v>7</v>
      </c>
      <c r="P64" s="214">
        <f t="shared" si="13"/>
        <v>12.962962962962962</v>
      </c>
      <c r="Q64" s="17">
        <f t="shared" si="14"/>
        <v>54</v>
      </c>
      <c r="S64">
        <v>6611</v>
      </c>
      <c r="T64" t="s">
        <v>212</v>
      </c>
      <c r="U64" s="213">
        <v>54</v>
      </c>
      <c r="V64" s="213">
        <v>0</v>
      </c>
      <c r="W64" s="213">
        <v>0</v>
      </c>
      <c r="X64" s="213">
        <v>0</v>
      </c>
      <c r="Y64" s="213">
        <v>0</v>
      </c>
      <c r="Z64" s="213">
        <v>0</v>
      </c>
      <c r="AA64" s="213">
        <v>0</v>
      </c>
      <c r="AB64" s="213">
        <v>1</v>
      </c>
      <c r="AC64" s="213">
        <v>0</v>
      </c>
      <c r="AD64" s="213">
        <v>0</v>
      </c>
      <c r="AE64" s="213">
        <v>1</v>
      </c>
      <c r="AF64" s="213">
        <v>0</v>
      </c>
      <c r="AG64" s="213">
        <v>0</v>
      </c>
      <c r="AH64" s="213">
        <v>0</v>
      </c>
      <c r="AI64" s="213">
        <v>0</v>
      </c>
      <c r="AJ64" s="213">
        <v>0</v>
      </c>
      <c r="AK64" s="213">
        <v>1</v>
      </c>
      <c r="AL64" s="213">
        <v>0</v>
      </c>
      <c r="AM64" s="213">
        <v>1</v>
      </c>
      <c r="AN64" s="213">
        <v>0</v>
      </c>
      <c r="AO64" s="213">
        <v>0</v>
      </c>
      <c r="AP64" s="213">
        <v>0</v>
      </c>
      <c r="AQ64" s="213">
        <v>0</v>
      </c>
      <c r="AR64" s="213">
        <v>0</v>
      </c>
      <c r="AS64" s="213">
        <v>1</v>
      </c>
      <c r="AT64" s="213">
        <v>0</v>
      </c>
      <c r="AU64" s="213">
        <v>0</v>
      </c>
      <c r="AV64" s="213">
        <v>2</v>
      </c>
      <c r="AW64" s="213">
        <v>0</v>
      </c>
      <c r="AX64" s="213">
        <v>1</v>
      </c>
      <c r="AY64" s="213">
        <v>0</v>
      </c>
      <c r="AZ64" s="213">
        <v>0</v>
      </c>
      <c r="BA64" s="213">
        <v>0</v>
      </c>
      <c r="BB64" s="213">
        <v>0</v>
      </c>
      <c r="BC64" s="213">
        <v>0</v>
      </c>
      <c r="BD64" s="213">
        <v>0</v>
      </c>
      <c r="BE64" s="213">
        <v>0</v>
      </c>
      <c r="BF64" s="213">
        <v>0</v>
      </c>
      <c r="BG64" s="213">
        <v>0</v>
      </c>
      <c r="BH64" s="213">
        <v>0</v>
      </c>
      <c r="BI64" s="213">
        <v>0</v>
      </c>
      <c r="BJ64" s="213">
        <v>3</v>
      </c>
      <c r="BK64" s="213">
        <v>0</v>
      </c>
      <c r="BL64" s="213">
        <v>0</v>
      </c>
      <c r="BM64" s="213">
        <v>0</v>
      </c>
      <c r="BN64" s="213">
        <v>0</v>
      </c>
      <c r="BO64" s="213">
        <v>1</v>
      </c>
      <c r="BP64" s="213">
        <v>1</v>
      </c>
      <c r="BQ64" s="213">
        <v>1</v>
      </c>
      <c r="BR64" s="213">
        <v>0</v>
      </c>
      <c r="BS64" s="213">
        <v>1</v>
      </c>
      <c r="BT64" s="213">
        <v>0</v>
      </c>
      <c r="BU64" s="213">
        <v>0</v>
      </c>
      <c r="BV64" s="213">
        <v>1</v>
      </c>
      <c r="BW64" s="213">
        <v>0</v>
      </c>
      <c r="BX64" s="213">
        <v>0</v>
      </c>
      <c r="BY64" s="213">
        <v>4</v>
      </c>
      <c r="BZ64" s="213">
        <v>1</v>
      </c>
      <c r="CA64" s="213">
        <v>2</v>
      </c>
      <c r="CB64" s="213">
        <v>2</v>
      </c>
      <c r="CC64" s="213">
        <v>1</v>
      </c>
      <c r="CD64" s="213">
        <v>0</v>
      </c>
      <c r="CE64" s="213">
        <v>1</v>
      </c>
      <c r="CF64" s="213">
        <v>0</v>
      </c>
      <c r="CG64" s="213">
        <v>1</v>
      </c>
      <c r="CH64" s="213">
        <v>2</v>
      </c>
      <c r="CI64" s="213">
        <v>1</v>
      </c>
      <c r="CJ64" s="213">
        <v>0</v>
      </c>
      <c r="CK64" s="213">
        <v>2</v>
      </c>
      <c r="CL64" s="213">
        <v>3</v>
      </c>
      <c r="CM64" s="213">
        <v>0</v>
      </c>
      <c r="CN64" s="213">
        <v>1</v>
      </c>
      <c r="CO64" s="213">
        <v>1</v>
      </c>
      <c r="CP64" s="213">
        <v>0</v>
      </c>
      <c r="CQ64" s="213">
        <v>5</v>
      </c>
      <c r="CR64" s="213">
        <v>1</v>
      </c>
      <c r="CS64" s="213">
        <v>2</v>
      </c>
      <c r="CT64" s="213">
        <v>1</v>
      </c>
      <c r="CU64" s="213">
        <v>0</v>
      </c>
      <c r="CV64" s="213">
        <v>0</v>
      </c>
      <c r="CW64" s="213">
        <v>0</v>
      </c>
      <c r="CX64" s="213">
        <v>1</v>
      </c>
      <c r="CY64" s="213">
        <v>0</v>
      </c>
      <c r="CZ64" s="213">
        <v>1</v>
      </c>
      <c r="DA64" s="213">
        <v>1</v>
      </c>
      <c r="DB64" s="213">
        <v>0</v>
      </c>
      <c r="DC64" s="213">
        <v>1</v>
      </c>
      <c r="DD64" s="213">
        <v>0</v>
      </c>
      <c r="DE64" s="213">
        <v>1</v>
      </c>
      <c r="DF64" s="213">
        <v>1</v>
      </c>
      <c r="DG64" s="213">
        <v>0</v>
      </c>
      <c r="DH64" s="213">
        <v>0</v>
      </c>
      <c r="DI64" s="213">
        <v>1</v>
      </c>
      <c r="DJ64" s="213">
        <v>0</v>
      </c>
      <c r="DK64" s="213">
        <v>0</v>
      </c>
      <c r="DL64" s="213">
        <v>0</v>
      </c>
      <c r="DM64" s="213">
        <v>0</v>
      </c>
      <c r="DN64" s="213">
        <v>0</v>
      </c>
      <c r="DO64" s="213">
        <v>0</v>
      </c>
      <c r="DP64" s="213">
        <v>0</v>
      </c>
      <c r="DQ64" s="213">
        <v>0</v>
      </c>
      <c r="DR64" s="213">
        <v>0</v>
      </c>
      <c r="DS64" s="213">
        <v>0</v>
      </c>
      <c r="DT64" s="213">
        <v>0</v>
      </c>
      <c r="DU64" s="213">
        <v>0</v>
      </c>
      <c r="DV64" s="213">
        <v>0</v>
      </c>
      <c r="DW64" s="213">
        <v>0</v>
      </c>
      <c r="DX64" s="213">
        <v>0</v>
      </c>
      <c r="DY64" s="213">
        <v>0</v>
      </c>
      <c r="DZ64" s="213">
        <v>0</v>
      </c>
      <c r="EA64" s="213">
        <v>0</v>
      </c>
    </row>
    <row r="65" spans="1:131">
      <c r="A65">
        <v>6612</v>
      </c>
      <c r="B65" s="14" t="s">
        <v>213</v>
      </c>
      <c r="C65" s="16">
        <f t="shared" si="0"/>
        <v>8</v>
      </c>
      <c r="D65" s="212">
        <f t="shared" si="1"/>
        <v>0.92807424593967514</v>
      </c>
      <c r="E65" s="16">
        <f t="shared" si="2"/>
        <v>32</v>
      </c>
      <c r="F65" s="212">
        <f t="shared" si="3"/>
        <v>3.7122969837587005</v>
      </c>
      <c r="G65" s="16">
        <f t="shared" si="4"/>
        <v>101</v>
      </c>
      <c r="H65" s="212">
        <f t="shared" si="5"/>
        <v>11.716937354988399</v>
      </c>
      <c r="I65" s="16">
        <f t="shared" si="6"/>
        <v>110</v>
      </c>
      <c r="J65" s="212">
        <f t="shared" si="7"/>
        <v>12.761020881670534</v>
      </c>
      <c r="K65" s="16">
        <f t="shared" si="8"/>
        <v>449</v>
      </c>
      <c r="L65" s="212">
        <f t="shared" si="9"/>
        <v>52.088167053364266</v>
      </c>
      <c r="M65" s="16">
        <f t="shared" si="10"/>
        <v>109</v>
      </c>
      <c r="N65" s="212">
        <f t="shared" si="11"/>
        <v>12.645011600928074</v>
      </c>
      <c r="O65" s="16">
        <f t="shared" si="12"/>
        <v>53</v>
      </c>
      <c r="P65" s="212">
        <f t="shared" si="13"/>
        <v>6.148491879350348</v>
      </c>
      <c r="Q65" s="16">
        <f t="shared" si="14"/>
        <v>862</v>
      </c>
      <c r="S65">
        <v>6612</v>
      </c>
      <c r="T65" t="s">
        <v>213</v>
      </c>
      <c r="U65" s="213">
        <v>862</v>
      </c>
      <c r="V65" s="213">
        <v>8</v>
      </c>
      <c r="W65" s="213">
        <v>4</v>
      </c>
      <c r="X65" s="213">
        <v>6</v>
      </c>
      <c r="Y65" s="213">
        <v>4</v>
      </c>
      <c r="Z65" s="213">
        <v>7</v>
      </c>
      <c r="AA65" s="213">
        <v>11</v>
      </c>
      <c r="AB65" s="213">
        <v>9</v>
      </c>
      <c r="AC65" s="213">
        <v>9</v>
      </c>
      <c r="AD65" s="213">
        <v>6</v>
      </c>
      <c r="AE65" s="213">
        <v>10</v>
      </c>
      <c r="AF65" s="213">
        <v>14</v>
      </c>
      <c r="AG65" s="213">
        <v>9</v>
      </c>
      <c r="AH65" s="213">
        <v>15</v>
      </c>
      <c r="AI65" s="213">
        <v>10</v>
      </c>
      <c r="AJ65" s="213">
        <v>10</v>
      </c>
      <c r="AK65" s="213">
        <v>9</v>
      </c>
      <c r="AL65" s="213">
        <v>13</v>
      </c>
      <c r="AM65" s="213">
        <v>10</v>
      </c>
      <c r="AN65" s="213">
        <v>12</v>
      </c>
      <c r="AO65" s="213">
        <v>11</v>
      </c>
      <c r="AP65" s="213">
        <v>8</v>
      </c>
      <c r="AQ65" s="213">
        <v>14</v>
      </c>
      <c r="AR65" s="213">
        <v>11</v>
      </c>
      <c r="AS65" s="213">
        <v>7</v>
      </c>
      <c r="AT65" s="213">
        <v>13</v>
      </c>
      <c r="AU65" s="213">
        <v>11</v>
      </c>
      <c r="AV65" s="213">
        <v>9</v>
      </c>
      <c r="AW65" s="213">
        <v>10</v>
      </c>
      <c r="AX65" s="213">
        <v>10</v>
      </c>
      <c r="AY65" s="213">
        <v>12</v>
      </c>
      <c r="AZ65" s="213">
        <v>10</v>
      </c>
      <c r="BA65" s="213">
        <v>9</v>
      </c>
      <c r="BB65" s="213">
        <v>7</v>
      </c>
      <c r="BC65" s="213">
        <v>6</v>
      </c>
      <c r="BD65" s="213">
        <v>7</v>
      </c>
      <c r="BE65" s="213">
        <v>9</v>
      </c>
      <c r="BF65" s="213">
        <v>7</v>
      </c>
      <c r="BG65" s="213">
        <v>7</v>
      </c>
      <c r="BH65" s="213">
        <v>6</v>
      </c>
      <c r="BI65" s="213">
        <v>8</v>
      </c>
      <c r="BJ65" s="213">
        <v>5</v>
      </c>
      <c r="BK65" s="213">
        <v>9</v>
      </c>
      <c r="BL65" s="213">
        <v>8</v>
      </c>
      <c r="BM65" s="213">
        <v>7</v>
      </c>
      <c r="BN65" s="213">
        <v>12</v>
      </c>
      <c r="BO65" s="213">
        <v>11</v>
      </c>
      <c r="BP65" s="213">
        <v>6</v>
      </c>
      <c r="BQ65" s="213">
        <v>15</v>
      </c>
      <c r="BR65" s="213">
        <v>11</v>
      </c>
      <c r="BS65" s="213">
        <v>13</v>
      </c>
      <c r="BT65" s="213">
        <v>18</v>
      </c>
      <c r="BU65" s="213">
        <v>10</v>
      </c>
      <c r="BV65" s="213">
        <v>7</v>
      </c>
      <c r="BW65" s="213">
        <v>13</v>
      </c>
      <c r="BX65" s="213">
        <v>14</v>
      </c>
      <c r="BY65" s="213">
        <v>14</v>
      </c>
      <c r="BZ65" s="213">
        <v>12</v>
      </c>
      <c r="CA65" s="213">
        <v>22</v>
      </c>
      <c r="CB65" s="213">
        <v>14</v>
      </c>
      <c r="CC65" s="213">
        <v>9</v>
      </c>
      <c r="CD65" s="213">
        <v>22</v>
      </c>
      <c r="CE65" s="213">
        <v>15</v>
      </c>
      <c r="CF65" s="213">
        <v>19</v>
      </c>
      <c r="CG65" s="213">
        <v>12</v>
      </c>
      <c r="CH65" s="213">
        <v>14</v>
      </c>
      <c r="CI65" s="213">
        <v>12</v>
      </c>
      <c r="CJ65" s="213">
        <v>8</v>
      </c>
      <c r="CK65" s="213">
        <v>13</v>
      </c>
      <c r="CL65" s="213">
        <v>5</v>
      </c>
      <c r="CM65" s="213">
        <v>10</v>
      </c>
      <c r="CN65" s="213">
        <v>10</v>
      </c>
      <c r="CO65" s="213">
        <v>11</v>
      </c>
      <c r="CP65" s="213">
        <v>5</v>
      </c>
      <c r="CQ65" s="213">
        <v>9</v>
      </c>
      <c r="CR65" s="213">
        <v>11</v>
      </c>
      <c r="CS65" s="213">
        <v>6</v>
      </c>
      <c r="CT65" s="213">
        <v>6</v>
      </c>
      <c r="CU65" s="213">
        <v>9</v>
      </c>
      <c r="CV65" s="213">
        <v>7</v>
      </c>
      <c r="CW65" s="213">
        <v>7</v>
      </c>
      <c r="CX65" s="213">
        <v>9</v>
      </c>
      <c r="CY65" s="213">
        <v>7</v>
      </c>
      <c r="CZ65" s="213">
        <v>5</v>
      </c>
      <c r="DA65" s="213">
        <v>4</v>
      </c>
      <c r="DB65" s="213">
        <v>3</v>
      </c>
      <c r="DC65" s="213">
        <v>5</v>
      </c>
      <c r="DD65" s="213">
        <v>2</v>
      </c>
      <c r="DE65" s="213">
        <v>3</v>
      </c>
      <c r="DF65" s="213">
        <v>0</v>
      </c>
      <c r="DG65" s="213">
        <v>5</v>
      </c>
      <c r="DH65" s="213">
        <v>6</v>
      </c>
      <c r="DI65" s="213">
        <v>2</v>
      </c>
      <c r="DJ65" s="213">
        <v>0</v>
      </c>
      <c r="DK65" s="213">
        <v>0</v>
      </c>
      <c r="DL65" s="213">
        <v>0</v>
      </c>
      <c r="DM65" s="213">
        <v>1</v>
      </c>
      <c r="DN65" s="213">
        <v>0</v>
      </c>
      <c r="DO65" s="213">
        <v>0</v>
      </c>
      <c r="DP65" s="213">
        <v>0</v>
      </c>
      <c r="DQ65" s="213">
        <v>0</v>
      </c>
      <c r="DR65" s="213">
        <v>1</v>
      </c>
      <c r="DS65" s="213">
        <v>0</v>
      </c>
      <c r="DT65" s="213">
        <v>0</v>
      </c>
      <c r="DU65" s="213">
        <v>0</v>
      </c>
      <c r="DV65" s="213">
        <v>0</v>
      </c>
      <c r="DW65" s="213">
        <v>0</v>
      </c>
      <c r="DX65" s="213">
        <v>0</v>
      </c>
      <c r="DY65" s="213">
        <v>0</v>
      </c>
      <c r="DZ65" s="213">
        <v>0</v>
      </c>
      <c r="EA65" s="213">
        <v>0</v>
      </c>
    </row>
    <row r="66" spans="1:131">
      <c r="A66">
        <v>6706</v>
      </c>
      <c r="B66" t="s">
        <v>214</v>
      </c>
      <c r="C66" s="17">
        <f t="shared" si="0"/>
        <v>1</v>
      </c>
      <c r="D66" s="214">
        <f t="shared" si="1"/>
        <v>1.0752688172043012</v>
      </c>
      <c r="E66" s="17">
        <f t="shared" si="2"/>
        <v>4</v>
      </c>
      <c r="F66" s="214">
        <f t="shared" si="3"/>
        <v>4.3010752688172049</v>
      </c>
      <c r="G66" s="17">
        <f t="shared" si="4"/>
        <v>12</v>
      </c>
      <c r="H66" s="214">
        <f t="shared" si="5"/>
        <v>12.903225806451612</v>
      </c>
      <c r="I66" s="17">
        <f t="shared" si="6"/>
        <v>13</v>
      </c>
      <c r="J66" s="214">
        <f t="shared" si="7"/>
        <v>13.978494623655912</v>
      </c>
      <c r="K66" s="17">
        <f t="shared" si="8"/>
        <v>49</v>
      </c>
      <c r="L66" s="214">
        <f t="shared" si="9"/>
        <v>52.688172043010752</v>
      </c>
      <c r="M66" s="17">
        <f t="shared" si="10"/>
        <v>13</v>
      </c>
      <c r="N66" s="214">
        <f t="shared" si="11"/>
        <v>13.978494623655912</v>
      </c>
      <c r="O66" s="17">
        <f t="shared" si="12"/>
        <v>1</v>
      </c>
      <c r="P66" s="214">
        <f t="shared" si="13"/>
        <v>1.0752688172043012</v>
      </c>
      <c r="Q66" s="17">
        <f t="shared" si="14"/>
        <v>93</v>
      </c>
      <c r="S66">
        <v>6706</v>
      </c>
      <c r="T66" t="s">
        <v>214</v>
      </c>
      <c r="U66" s="213">
        <v>93</v>
      </c>
      <c r="V66" s="213">
        <v>1</v>
      </c>
      <c r="W66" s="213">
        <v>0</v>
      </c>
      <c r="X66" s="213">
        <v>1</v>
      </c>
      <c r="Y66" s="213">
        <v>1</v>
      </c>
      <c r="Z66" s="213">
        <v>1</v>
      </c>
      <c r="AA66" s="213">
        <v>1</v>
      </c>
      <c r="AB66" s="213">
        <v>0</v>
      </c>
      <c r="AC66" s="213">
        <v>2</v>
      </c>
      <c r="AD66" s="213">
        <v>3</v>
      </c>
      <c r="AE66" s="213">
        <v>0</v>
      </c>
      <c r="AF66" s="213">
        <v>3</v>
      </c>
      <c r="AG66" s="213">
        <v>1</v>
      </c>
      <c r="AH66" s="213">
        <v>1</v>
      </c>
      <c r="AI66" s="213">
        <v>0</v>
      </c>
      <c r="AJ66" s="213">
        <v>1</v>
      </c>
      <c r="AK66" s="213">
        <v>1</v>
      </c>
      <c r="AL66" s="213">
        <v>5</v>
      </c>
      <c r="AM66" s="213">
        <v>0</v>
      </c>
      <c r="AN66" s="213">
        <v>0</v>
      </c>
      <c r="AO66" s="213">
        <v>1</v>
      </c>
      <c r="AP66" s="213">
        <v>0</v>
      </c>
      <c r="AQ66" s="213">
        <v>2</v>
      </c>
      <c r="AR66" s="213">
        <v>1</v>
      </c>
      <c r="AS66" s="213">
        <v>2</v>
      </c>
      <c r="AT66" s="213">
        <v>2</v>
      </c>
      <c r="AU66" s="213">
        <v>0</v>
      </c>
      <c r="AV66" s="213">
        <v>1</v>
      </c>
      <c r="AW66" s="213">
        <v>0</v>
      </c>
      <c r="AX66" s="213">
        <v>0</v>
      </c>
      <c r="AY66" s="213">
        <v>2</v>
      </c>
      <c r="AZ66" s="213">
        <v>0</v>
      </c>
      <c r="BA66" s="213">
        <v>2</v>
      </c>
      <c r="BB66" s="213">
        <v>0</v>
      </c>
      <c r="BC66" s="213">
        <v>1</v>
      </c>
      <c r="BD66" s="213">
        <v>2</v>
      </c>
      <c r="BE66" s="213">
        <v>0</v>
      </c>
      <c r="BF66" s="213">
        <v>2</v>
      </c>
      <c r="BG66" s="213">
        <v>0</v>
      </c>
      <c r="BH66" s="213">
        <v>2</v>
      </c>
      <c r="BI66" s="213">
        <v>1</v>
      </c>
      <c r="BJ66" s="213">
        <v>1</v>
      </c>
      <c r="BK66" s="213">
        <v>2</v>
      </c>
      <c r="BL66" s="213">
        <v>1</v>
      </c>
      <c r="BM66" s="213">
        <v>2</v>
      </c>
      <c r="BN66" s="213">
        <v>2</v>
      </c>
      <c r="BO66" s="213">
        <v>0</v>
      </c>
      <c r="BP66" s="213">
        <v>2</v>
      </c>
      <c r="BQ66" s="213">
        <v>1</v>
      </c>
      <c r="BR66" s="213">
        <v>2</v>
      </c>
      <c r="BS66" s="213">
        <v>0</v>
      </c>
      <c r="BT66" s="213">
        <v>0</v>
      </c>
      <c r="BU66" s="213">
        <v>0</v>
      </c>
      <c r="BV66" s="213">
        <v>0</v>
      </c>
      <c r="BW66" s="213">
        <v>1</v>
      </c>
      <c r="BX66" s="213">
        <v>2</v>
      </c>
      <c r="BY66" s="213">
        <v>1</v>
      </c>
      <c r="BZ66" s="213">
        <v>4</v>
      </c>
      <c r="CA66" s="213">
        <v>1</v>
      </c>
      <c r="CB66" s="213">
        <v>0</v>
      </c>
      <c r="CC66" s="213">
        <v>1</v>
      </c>
      <c r="CD66" s="213">
        <v>0</v>
      </c>
      <c r="CE66" s="213">
        <v>2</v>
      </c>
      <c r="CF66" s="213">
        <v>1</v>
      </c>
      <c r="CG66" s="213">
        <v>1</v>
      </c>
      <c r="CH66" s="213">
        <v>5</v>
      </c>
      <c r="CI66" s="213">
        <v>2</v>
      </c>
      <c r="CJ66" s="213">
        <v>2</v>
      </c>
      <c r="CK66" s="213">
        <v>2</v>
      </c>
      <c r="CL66" s="213">
        <v>1</v>
      </c>
      <c r="CM66" s="213">
        <v>1</v>
      </c>
      <c r="CN66" s="213">
        <v>0</v>
      </c>
      <c r="CO66" s="213">
        <v>1</v>
      </c>
      <c r="CP66" s="213">
        <v>1</v>
      </c>
      <c r="CQ66" s="213">
        <v>0</v>
      </c>
      <c r="CR66" s="213">
        <v>4</v>
      </c>
      <c r="CS66" s="213">
        <v>0</v>
      </c>
      <c r="CT66" s="213">
        <v>0</v>
      </c>
      <c r="CU66" s="213">
        <v>0</v>
      </c>
      <c r="CV66" s="213">
        <v>0</v>
      </c>
      <c r="CW66" s="213">
        <v>3</v>
      </c>
      <c r="CX66" s="213">
        <v>0</v>
      </c>
      <c r="CY66" s="213">
        <v>0</v>
      </c>
      <c r="CZ66" s="213">
        <v>0</v>
      </c>
      <c r="DA66" s="213">
        <v>0</v>
      </c>
      <c r="DB66" s="213">
        <v>0</v>
      </c>
      <c r="DC66" s="213">
        <v>0</v>
      </c>
      <c r="DD66" s="213">
        <v>0</v>
      </c>
      <c r="DE66" s="213">
        <v>0</v>
      </c>
      <c r="DF66" s="213">
        <v>0</v>
      </c>
      <c r="DG66" s="213">
        <v>0</v>
      </c>
      <c r="DH66" s="213">
        <v>0</v>
      </c>
      <c r="DI66" s="213">
        <v>1</v>
      </c>
      <c r="DJ66" s="213">
        <v>0</v>
      </c>
      <c r="DK66" s="213">
        <v>0</v>
      </c>
      <c r="DL66" s="213">
        <v>0</v>
      </c>
      <c r="DM66" s="213">
        <v>0</v>
      </c>
      <c r="DN66" s="213">
        <v>0</v>
      </c>
      <c r="DO66" s="213">
        <v>0</v>
      </c>
      <c r="DP66" s="213">
        <v>0</v>
      </c>
      <c r="DQ66" s="213">
        <v>0</v>
      </c>
      <c r="DR66" s="213">
        <v>0</v>
      </c>
      <c r="DS66" s="213">
        <v>0</v>
      </c>
      <c r="DT66" s="213">
        <v>0</v>
      </c>
      <c r="DU66" s="213">
        <v>0</v>
      </c>
      <c r="DV66" s="213">
        <v>0</v>
      </c>
      <c r="DW66" s="213">
        <v>0</v>
      </c>
      <c r="DX66" s="213">
        <v>0</v>
      </c>
      <c r="DY66" s="213">
        <v>0</v>
      </c>
      <c r="DZ66" s="213">
        <v>0</v>
      </c>
      <c r="EA66" s="213">
        <v>0</v>
      </c>
    </row>
    <row r="67" spans="1:131">
      <c r="A67">
        <v>6709</v>
      </c>
      <c r="B67" s="14" t="s">
        <v>215</v>
      </c>
      <c r="C67" s="16">
        <f t="shared" si="0"/>
        <v>6</v>
      </c>
      <c r="D67" s="212">
        <f t="shared" si="1"/>
        <v>1.2448132780082988</v>
      </c>
      <c r="E67" s="16">
        <f t="shared" si="2"/>
        <v>23</v>
      </c>
      <c r="F67" s="212">
        <f t="shared" si="3"/>
        <v>4.7717842323651452</v>
      </c>
      <c r="G67" s="16">
        <f t="shared" si="4"/>
        <v>55</v>
      </c>
      <c r="H67" s="212">
        <f t="shared" si="5"/>
        <v>11.410788381742739</v>
      </c>
      <c r="I67" s="16">
        <f t="shared" si="6"/>
        <v>70</v>
      </c>
      <c r="J67" s="212">
        <f t="shared" si="7"/>
        <v>14.522821576763487</v>
      </c>
      <c r="K67" s="16">
        <f t="shared" si="8"/>
        <v>265</v>
      </c>
      <c r="L67" s="212">
        <f t="shared" si="9"/>
        <v>54.979253112033199</v>
      </c>
      <c r="M67" s="16">
        <f t="shared" si="10"/>
        <v>46</v>
      </c>
      <c r="N67" s="212">
        <f t="shared" si="11"/>
        <v>9.5435684647302903</v>
      </c>
      <c r="O67" s="16">
        <f t="shared" si="12"/>
        <v>17</v>
      </c>
      <c r="P67" s="212">
        <f t="shared" si="13"/>
        <v>3.5269709543568464</v>
      </c>
      <c r="Q67" s="16">
        <f t="shared" si="14"/>
        <v>482</v>
      </c>
      <c r="S67">
        <v>6709</v>
      </c>
      <c r="T67" t="s">
        <v>215</v>
      </c>
      <c r="U67" s="213">
        <v>482</v>
      </c>
      <c r="V67" s="213">
        <v>6</v>
      </c>
      <c r="W67" s="213">
        <v>5</v>
      </c>
      <c r="X67" s="213">
        <v>4</v>
      </c>
      <c r="Y67" s="213">
        <v>5</v>
      </c>
      <c r="Z67" s="213">
        <v>5</v>
      </c>
      <c r="AA67" s="213">
        <v>4</v>
      </c>
      <c r="AB67" s="213">
        <v>3</v>
      </c>
      <c r="AC67" s="213">
        <v>7</v>
      </c>
      <c r="AD67" s="213">
        <v>5</v>
      </c>
      <c r="AE67" s="213">
        <v>10</v>
      </c>
      <c r="AF67" s="213">
        <v>5</v>
      </c>
      <c r="AG67" s="213">
        <v>4</v>
      </c>
      <c r="AH67" s="213">
        <v>2</v>
      </c>
      <c r="AI67" s="213">
        <v>6</v>
      </c>
      <c r="AJ67" s="213">
        <v>6</v>
      </c>
      <c r="AK67" s="213">
        <v>7</v>
      </c>
      <c r="AL67" s="213">
        <v>2</v>
      </c>
      <c r="AM67" s="213">
        <v>3</v>
      </c>
      <c r="AN67" s="213">
        <v>9</v>
      </c>
      <c r="AO67" s="213">
        <v>4</v>
      </c>
      <c r="AP67" s="213">
        <v>7</v>
      </c>
      <c r="AQ67" s="213">
        <v>8</v>
      </c>
      <c r="AR67" s="213">
        <v>13</v>
      </c>
      <c r="AS67" s="213">
        <v>8</v>
      </c>
      <c r="AT67" s="213">
        <v>8</v>
      </c>
      <c r="AU67" s="213">
        <v>8</v>
      </c>
      <c r="AV67" s="213">
        <v>15</v>
      </c>
      <c r="AW67" s="213">
        <v>3</v>
      </c>
      <c r="AX67" s="213">
        <v>5</v>
      </c>
      <c r="AY67" s="213">
        <v>12</v>
      </c>
      <c r="AZ67" s="213">
        <v>8</v>
      </c>
      <c r="BA67" s="213">
        <v>10</v>
      </c>
      <c r="BB67" s="213">
        <v>6</v>
      </c>
      <c r="BC67" s="213">
        <v>5</v>
      </c>
      <c r="BD67" s="213">
        <v>5</v>
      </c>
      <c r="BE67" s="213">
        <v>8</v>
      </c>
      <c r="BF67" s="213">
        <v>5</v>
      </c>
      <c r="BG67" s="213">
        <v>4</v>
      </c>
      <c r="BH67" s="213">
        <v>7</v>
      </c>
      <c r="BI67" s="213">
        <v>7</v>
      </c>
      <c r="BJ67" s="213">
        <v>6</v>
      </c>
      <c r="BK67" s="213">
        <v>9</v>
      </c>
      <c r="BL67" s="213">
        <v>8</v>
      </c>
      <c r="BM67" s="213">
        <v>7</v>
      </c>
      <c r="BN67" s="213">
        <v>1</v>
      </c>
      <c r="BO67" s="213">
        <v>6</v>
      </c>
      <c r="BP67" s="213">
        <v>4</v>
      </c>
      <c r="BQ67" s="213">
        <v>6</v>
      </c>
      <c r="BR67" s="213">
        <v>5</v>
      </c>
      <c r="BS67" s="213">
        <v>5</v>
      </c>
      <c r="BT67" s="213">
        <v>4</v>
      </c>
      <c r="BU67" s="213">
        <v>9</v>
      </c>
      <c r="BV67" s="213">
        <v>6</v>
      </c>
      <c r="BW67" s="213">
        <v>11</v>
      </c>
      <c r="BX67" s="213">
        <v>7</v>
      </c>
      <c r="BY67" s="213">
        <v>9</v>
      </c>
      <c r="BZ67" s="213">
        <v>3</v>
      </c>
      <c r="CA67" s="213">
        <v>6</v>
      </c>
      <c r="CB67" s="213">
        <v>6</v>
      </c>
      <c r="CC67" s="213">
        <v>5</v>
      </c>
      <c r="CD67" s="213">
        <v>7</v>
      </c>
      <c r="CE67" s="213">
        <v>9</v>
      </c>
      <c r="CF67" s="213">
        <v>10</v>
      </c>
      <c r="CG67" s="213">
        <v>4</v>
      </c>
      <c r="CH67" s="213">
        <v>6</v>
      </c>
      <c r="CI67" s="213">
        <v>3</v>
      </c>
      <c r="CJ67" s="213">
        <v>3</v>
      </c>
      <c r="CK67" s="213">
        <v>3</v>
      </c>
      <c r="CL67" s="213">
        <v>5</v>
      </c>
      <c r="CM67" s="213">
        <v>3</v>
      </c>
      <c r="CN67" s="213">
        <v>3</v>
      </c>
      <c r="CO67" s="213">
        <v>2</v>
      </c>
      <c r="CP67" s="213">
        <v>4</v>
      </c>
      <c r="CQ67" s="213">
        <v>1</v>
      </c>
      <c r="CR67" s="213">
        <v>3</v>
      </c>
      <c r="CS67" s="213">
        <v>6</v>
      </c>
      <c r="CT67" s="213">
        <v>2</v>
      </c>
      <c r="CU67" s="213">
        <v>3</v>
      </c>
      <c r="CV67" s="213">
        <v>6</v>
      </c>
      <c r="CW67" s="213">
        <v>5</v>
      </c>
      <c r="CX67" s="213">
        <v>2</v>
      </c>
      <c r="CY67" s="213">
        <v>3</v>
      </c>
      <c r="CZ67" s="213">
        <v>1</v>
      </c>
      <c r="DA67" s="213">
        <v>3</v>
      </c>
      <c r="DB67" s="213">
        <v>1</v>
      </c>
      <c r="DC67" s="213">
        <v>1</v>
      </c>
      <c r="DD67" s="213">
        <v>2</v>
      </c>
      <c r="DE67" s="213">
        <v>1</v>
      </c>
      <c r="DF67" s="213">
        <v>1</v>
      </c>
      <c r="DG67" s="213">
        <v>1</v>
      </c>
      <c r="DH67" s="213">
        <v>0</v>
      </c>
      <c r="DI67" s="213">
        <v>1</v>
      </c>
      <c r="DJ67" s="213">
        <v>0</v>
      </c>
      <c r="DK67" s="213">
        <v>0</v>
      </c>
      <c r="DL67" s="213">
        <v>0</v>
      </c>
      <c r="DM67" s="213">
        <v>0</v>
      </c>
      <c r="DN67" s="213">
        <v>0</v>
      </c>
      <c r="DO67" s="213">
        <v>0</v>
      </c>
      <c r="DP67" s="213">
        <v>0</v>
      </c>
      <c r="DQ67" s="213">
        <v>0</v>
      </c>
      <c r="DR67" s="213">
        <v>0</v>
      </c>
      <c r="DS67" s="213">
        <v>0</v>
      </c>
      <c r="DT67" s="213">
        <v>0</v>
      </c>
      <c r="DU67" s="213">
        <v>0</v>
      </c>
      <c r="DV67" s="213">
        <v>0</v>
      </c>
      <c r="DW67" s="213">
        <v>0</v>
      </c>
      <c r="DX67" s="213">
        <v>0</v>
      </c>
      <c r="DY67" s="213">
        <v>0</v>
      </c>
      <c r="DZ67" s="213">
        <v>0</v>
      </c>
      <c r="EA67" s="213">
        <v>0</v>
      </c>
    </row>
    <row r="68" spans="1:131">
      <c r="B68" s="215" t="s">
        <v>663</v>
      </c>
      <c r="C68" s="24">
        <f>SUM(C55:C67)</f>
        <v>336</v>
      </c>
      <c r="D68" s="216">
        <f t="shared" si="1"/>
        <v>1.0980392156862746</v>
      </c>
      <c r="E68" s="24">
        <f t="shared" ref="E68:Q68" si="20">SUM(E55:E67)</f>
        <v>1744</v>
      </c>
      <c r="F68" s="216">
        <f t="shared" si="3"/>
        <v>5.6993464052287583</v>
      </c>
      <c r="G68" s="24">
        <f t="shared" si="20"/>
        <v>4020</v>
      </c>
      <c r="H68" s="216">
        <f t="shared" si="5"/>
        <v>13.137254901960786</v>
      </c>
      <c r="I68" s="24">
        <f t="shared" si="20"/>
        <v>4386</v>
      </c>
      <c r="J68" s="216">
        <f t="shared" si="7"/>
        <v>14.333333333333334</v>
      </c>
      <c r="K68" s="24">
        <f t="shared" si="20"/>
        <v>15704</v>
      </c>
      <c r="L68" s="216">
        <f t="shared" si="9"/>
        <v>51.320261437908499</v>
      </c>
      <c r="M68" s="24">
        <f t="shared" si="20"/>
        <v>3147</v>
      </c>
      <c r="N68" s="216">
        <f t="shared" si="11"/>
        <v>10.284313725490197</v>
      </c>
      <c r="O68" s="24">
        <f t="shared" si="20"/>
        <v>1263</v>
      </c>
      <c r="P68" s="216">
        <f t="shared" si="13"/>
        <v>4.1274509803921573</v>
      </c>
      <c r="Q68" s="24">
        <f t="shared" si="20"/>
        <v>30600</v>
      </c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N68" s="213"/>
      <c r="CO68" s="213"/>
      <c r="CP68" s="213"/>
      <c r="CQ68" s="213"/>
      <c r="CR68" s="213"/>
      <c r="CS68" s="213"/>
      <c r="CT68" s="213"/>
      <c r="CU68" s="213"/>
      <c r="CV68" s="213"/>
      <c r="CW68" s="213"/>
      <c r="CX68" s="213"/>
      <c r="CY68" s="213"/>
      <c r="CZ68" s="213"/>
      <c r="DA68" s="213"/>
      <c r="DB68" s="213"/>
      <c r="DC68" s="213"/>
      <c r="DD68" s="213"/>
      <c r="DE68" s="213"/>
      <c r="DF68" s="213"/>
      <c r="DG68" s="213"/>
      <c r="DH68" s="213"/>
      <c r="DI68" s="213"/>
      <c r="DJ68" s="213"/>
      <c r="DK68" s="213"/>
      <c r="DL68" s="213"/>
      <c r="DM68" s="213"/>
      <c r="DN68" s="213"/>
      <c r="DO68" s="213"/>
      <c r="DP68" s="213"/>
      <c r="DQ68" s="213"/>
      <c r="DR68" s="213"/>
      <c r="DS68" s="213"/>
      <c r="DT68" s="213"/>
      <c r="DU68" s="213"/>
      <c r="DV68" s="213"/>
      <c r="DW68" s="213"/>
      <c r="DX68" s="213"/>
      <c r="DY68" s="213"/>
      <c r="DZ68" s="213"/>
      <c r="EA68" s="213"/>
    </row>
    <row r="69" spans="1:131">
      <c r="C69" s="17"/>
      <c r="D69" s="214"/>
      <c r="E69" s="17"/>
      <c r="F69" s="214"/>
      <c r="G69" s="17"/>
      <c r="H69" s="214"/>
      <c r="I69" s="17"/>
      <c r="J69" s="214"/>
      <c r="K69" s="17"/>
      <c r="L69" s="214"/>
      <c r="M69" s="17"/>
      <c r="N69" s="214"/>
      <c r="O69" s="17"/>
      <c r="P69" s="214"/>
      <c r="Q69" s="17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  <c r="CU69" s="213"/>
      <c r="CV69" s="213"/>
      <c r="CW69" s="213"/>
      <c r="CX69" s="213"/>
      <c r="CY69" s="213"/>
      <c r="CZ69" s="213"/>
      <c r="DA69" s="213"/>
      <c r="DB69" s="213"/>
      <c r="DC69" s="213"/>
      <c r="DD69" s="213"/>
      <c r="DE69" s="213"/>
      <c r="DF69" s="213"/>
      <c r="DG69" s="213"/>
      <c r="DH69" s="213"/>
      <c r="DI69" s="213"/>
      <c r="DJ69" s="213"/>
      <c r="DK69" s="213"/>
      <c r="DL69" s="213"/>
      <c r="DM69" s="213"/>
      <c r="DN69" s="213"/>
      <c r="DO69" s="213"/>
      <c r="DP69" s="213"/>
      <c r="DQ69" s="213"/>
      <c r="DR69" s="213"/>
      <c r="DS69" s="213"/>
      <c r="DT69" s="213"/>
      <c r="DU69" s="213"/>
      <c r="DV69" s="213"/>
      <c r="DW69" s="213"/>
      <c r="DX69" s="213"/>
      <c r="DY69" s="213"/>
      <c r="DZ69" s="213"/>
      <c r="EA69" s="213"/>
    </row>
    <row r="70" spans="1:131">
      <c r="A70">
        <v>7000</v>
      </c>
      <c r="B70" s="14" t="s">
        <v>216</v>
      </c>
      <c r="C70" s="16">
        <f t="shared" si="0"/>
        <v>5</v>
      </c>
      <c r="D70" s="212">
        <f t="shared" si="1"/>
        <v>0.73529411764705876</v>
      </c>
      <c r="E70" s="16">
        <f t="shared" si="2"/>
        <v>34</v>
      </c>
      <c r="F70" s="212">
        <f t="shared" si="3"/>
        <v>5</v>
      </c>
      <c r="G70" s="16">
        <f t="shared" si="4"/>
        <v>66</v>
      </c>
      <c r="H70" s="212">
        <f t="shared" si="5"/>
        <v>9.7058823529411775</v>
      </c>
      <c r="I70" s="16">
        <f t="shared" si="6"/>
        <v>60</v>
      </c>
      <c r="J70" s="212">
        <f t="shared" si="7"/>
        <v>8.8235294117647065</v>
      </c>
      <c r="K70" s="16">
        <f t="shared" si="8"/>
        <v>389</v>
      </c>
      <c r="L70" s="212">
        <f t="shared" si="9"/>
        <v>57.205882352941174</v>
      </c>
      <c r="M70" s="16">
        <f t="shared" si="10"/>
        <v>92</v>
      </c>
      <c r="N70" s="212">
        <f t="shared" si="11"/>
        <v>13.529411764705882</v>
      </c>
      <c r="O70" s="16">
        <f t="shared" si="12"/>
        <v>34</v>
      </c>
      <c r="P70" s="212">
        <f t="shared" si="13"/>
        <v>5</v>
      </c>
      <c r="Q70" s="16">
        <f t="shared" si="14"/>
        <v>680</v>
      </c>
      <c r="S70">
        <v>7000</v>
      </c>
      <c r="T70" t="s">
        <v>216</v>
      </c>
      <c r="U70" s="213">
        <v>680</v>
      </c>
      <c r="V70" s="213">
        <v>5</v>
      </c>
      <c r="W70" s="213">
        <v>7</v>
      </c>
      <c r="X70" s="213">
        <v>7</v>
      </c>
      <c r="Y70" s="213">
        <v>6</v>
      </c>
      <c r="Z70" s="213">
        <v>9</v>
      </c>
      <c r="AA70" s="213">
        <v>5</v>
      </c>
      <c r="AB70" s="213">
        <v>7</v>
      </c>
      <c r="AC70" s="213">
        <v>7</v>
      </c>
      <c r="AD70" s="213">
        <v>6</v>
      </c>
      <c r="AE70" s="213">
        <v>5</v>
      </c>
      <c r="AF70" s="213">
        <v>3</v>
      </c>
      <c r="AG70" s="213">
        <v>8</v>
      </c>
      <c r="AH70" s="213">
        <v>8</v>
      </c>
      <c r="AI70" s="213">
        <v>8</v>
      </c>
      <c r="AJ70" s="213">
        <v>7</v>
      </c>
      <c r="AK70" s="213">
        <v>7</v>
      </c>
      <c r="AL70" s="213">
        <v>6</v>
      </c>
      <c r="AM70" s="213">
        <v>5</v>
      </c>
      <c r="AN70" s="213">
        <v>3</v>
      </c>
      <c r="AO70" s="213">
        <v>5</v>
      </c>
      <c r="AP70" s="213">
        <v>10</v>
      </c>
      <c r="AQ70" s="213">
        <v>6</v>
      </c>
      <c r="AR70" s="213">
        <v>7</v>
      </c>
      <c r="AS70" s="213">
        <v>7</v>
      </c>
      <c r="AT70" s="213">
        <v>3</v>
      </c>
      <c r="AU70" s="213">
        <v>8</v>
      </c>
      <c r="AV70" s="213">
        <v>9</v>
      </c>
      <c r="AW70" s="213">
        <v>11</v>
      </c>
      <c r="AX70" s="213">
        <v>14</v>
      </c>
      <c r="AY70" s="213">
        <v>9</v>
      </c>
      <c r="AZ70" s="213">
        <v>6</v>
      </c>
      <c r="BA70" s="213">
        <v>11</v>
      </c>
      <c r="BB70" s="213">
        <v>9</v>
      </c>
      <c r="BC70" s="213">
        <v>16</v>
      </c>
      <c r="BD70" s="213">
        <v>11</v>
      </c>
      <c r="BE70" s="213">
        <v>5</v>
      </c>
      <c r="BF70" s="213">
        <v>6</v>
      </c>
      <c r="BG70" s="213">
        <v>8</v>
      </c>
      <c r="BH70" s="213">
        <v>5</v>
      </c>
      <c r="BI70" s="213">
        <v>13</v>
      </c>
      <c r="BJ70" s="213">
        <v>9</v>
      </c>
      <c r="BK70" s="213">
        <v>11</v>
      </c>
      <c r="BL70" s="213">
        <v>8</v>
      </c>
      <c r="BM70" s="213">
        <v>10</v>
      </c>
      <c r="BN70" s="213">
        <v>12</v>
      </c>
      <c r="BO70" s="213">
        <v>8</v>
      </c>
      <c r="BP70" s="213">
        <v>17</v>
      </c>
      <c r="BQ70" s="213">
        <v>7</v>
      </c>
      <c r="BR70" s="213">
        <v>6</v>
      </c>
      <c r="BS70" s="213">
        <v>7</v>
      </c>
      <c r="BT70" s="213">
        <v>5</v>
      </c>
      <c r="BU70" s="213">
        <v>5</v>
      </c>
      <c r="BV70" s="213">
        <v>8</v>
      </c>
      <c r="BW70" s="213">
        <v>3</v>
      </c>
      <c r="BX70" s="213">
        <v>10</v>
      </c>
      <c r="BY70" s="213">
        <v>11</v>
      </c>
      <c r="BZ70" s="213">
        <v>14</v>
      </c>
      <c r="CA70" s="213">
        <v>12</v>
      </c>
      <c r="CB70" s="213">
        <v>8</v>
      </c>
      <c r="CC70" s="213">
        <v>15</v>
      </c>
      <c r="CD70" s="213">
        <v>11</v>
      </c>
      <c r="CE70" s="213">
        <v>6</v>
      </c>
      <c r="CF70" s="213">
        <v>13</v>
      </c>
      <c r="CG70" s="213">
        <v>10</v>
      </c>
      <c r="CH70" s="213">
        <v>10</v>
      </c>
      <c r="CI70" s="213">
        <v>8</v>
      </c>
      <c r="CJ70" s="213">
        <v>12</v>
      </c>
      <c r="CK70" s="213">
        <v>7</v>
      </c>
      <c r="CL70" s="213">
        <v>16</v>
      </c>
      <c r="CM70" s="213">
        <v>11</v>
      </c>
      <c r="CN70" s="213">
        <v>4</v>
      </c>
      <c r="CO70" s="213">
        <v>3</v>
      </c>
      <c r="CP70" s="213">
        <v>5</v>
      </c>
      <c r="CQ70" s="213">
        <v>5</v>
      </c>
      <c r="CR70" s="213">
        <v>6</v>
      </c>
      <c r="CS70" s="213">
        <v>4</v>
      </c>
      <c r="CT70" s="213">
        <v>6</v>
      </c>
      <c r="CU70" s="213">
        <v>12</v>
      </c>
      <c r="CV70" s="213">
        <v>2</v>
      </c>
      <c r="CW70" s="213">
        <v>11</v>
      </c>
      <c r="CX70" s="213">
        <v>2</v>
      </c>
      <c r="CY70" s="213">
        <v>6</v>
      </c>
      <c r="CZ70" s="213">
        <v>5</v>
      </c>
      <c r="DA70" s="213">
        <v>1</v>
      </c>
      <c r="DB70" s="213">
        <v>6</v>
      </c>
      <c r="DC70" s="213">
        <v>5</v>
      </c>
      <c r="DD70" s="213">
        <v>1</v>
      </c>
      <c r="DE70" s="213">
        <v>0</v>
      </c>
      <c r="DF70" s="213">
        <v>2</v>
      </c>
      <c r="DG70" s="213">
        <v>2</v>
      </c>
      <c r="DH70" s="213">
        <v>2</v>
      </c>
      <c r="DI70" s="213">
        <v>2</v>
      </c>
      <c r="DJ70" s="213">
        <v>0</v>
      </c>
      <c r="DK70" s="213">
        <v>0</v>
      </c>
      <c r="DL70" s="213">
        <v>0</v>
      </c>
      <c r="DM70" s="213">
        <v>0</v>
      </c>
      <c r="DN70" s="213">
        <v>0</v>
      </c>
      <c r="DO70" s="213">
        <v>0</v>
      </c>
      <c r="DP70" s="213">
        <v>0</v>
      </c>
      <c r="DQ70" s="213">
        <v>0</v>
      </c>
      <c r="DR70" s="213">
        <v>0</v>
      </c>
      <c r="DS70" s="213">
        <v>0</v>
      </c>
      <c r="DT70" s="213">
        <v>0</v>
      </c>
      <c r="DU70" s="213">
        <v>0</v>
      </c>
      <c r="DV70" s="213">
        <v>0</v>
      </c>
      <c r="DW70" s="213">
        <v>0</v>
      </c>
      <c r="DX70" s="213">
        <v>0</v>
      </c>
      <c r="DY70" s="213">
        <v>0</v>
      </c>
      <c r="DZ70" s="213">
        <v>0</v>
      </c>
      <c r="EA70" s="213">
        <v>0</v>
      </c>
    </row>
    <row r="71" spans="1:131">
      <c r="A71">
        <v>7300</v>
      </c>
      <c r="B71" t="s">
        <v>217</v>
      </c>
      <c r="C71" s="17">
        <f t="shared" si="0"/>
        <v>62</v>
      </c>
      <c r="D71" s="214">
        <f t="shared" si="1"/>
        <v>1.222397476340694</v>
      </c>
      <c r="E71" s="17">
        <f t="shared" si="2"/>
        <v>348</v>
      </c>
      <c r="F71" s="214">
        <f t="shared" si="3"/>
        <v>6.861198738170347</v>
      </c>
      <c r="G71" s="17">
        <f t="shared" si="4"/>
        <v>701</v>
      </c>
      <c r="H71" s="214">
        <f t="shared" si="5"/>
        <v>13.820977917981073</v>
      </c>
      <c r="I71" s="17">
        <f t="shared" si="6"/>
        <v>673</v>
      </c>
      <c r="J71" s="214">
        <f t="shared" si="7"/>
        <v>13.268927444794954</v>
      </c>
      <c r="K71" s="17">
        <f t="shared" si="8"/>
        <v>2641</v>
      </c>
      <c r="L71" s="214">
        <f t="shared" si="9"/>
        <v>52.070189274447955</v>
      </c>
      <c r="M71" s="17">
        <f t="shared" si="10"/>
        <v>490</v>
      </c>
      <c r="N71" s="214">
        <f t="shared" si="11"/>
        <v>9.6608832807570977</v>
      </c>
      <c r="O71" s="17">
        <f t="shared" si="12"/>
        <v>157</v>
      </c>
      <c r="P71" s="214">
        <f t="shared" si="13"/>
        <v>3.0954258675078861</v>
      </c>
      <c r="Q71" s="17">
        <f t="shared" si="14"/>
        <v>5072</v>
      </c>
      <c r="S71">
        <v>7300</v>
      </c>
      <c r="T71" t="s">
        <v>217</v>
      </c>
      <c r="U71" s="213">
        <v>5072</v>
      </c>
      <c r="V71" s="213">
        <v>62</v>
      </c>
      <c r="W71" s="213">
        <v>53</v>
      </c>
      <c r="X71" s="213">
        <v>58</v>
      </c>
      <c r="Y71" s="213">
        <v>81</v>
      </c>
      <c r="Z71" s="213">
        <v>78</v>
      </c>
      <c r="AA71" s="213">
        <v>78</v>
      </c>
      <c r="AB71" s="213">
        <v>71</v>
      </c>
      <c r="AC71" s="213">
        <v>82</v>
      </c>
      <c r="AD71" s="213">
        <v>61</v>
      </c>
      <c r="AE71" s="213">
        <v>82</v>
      </c>
      <c r="AF71" s="213">
        <v>82</v>
      </c>
      <c r="AG71" s="213">
        <v>65</v>
      </c>
      <c r="AH71" s="213">
        <v>58</v>
      </c>
      <c r="AI71" s="213">
        <v>64</v>
      </c>
      <c r="AJ71" s="213">
        <v>63</v>
      </c>
      <c r="AK71" s="213">
        <v>73</v>
      </c>
      <c r="AL71" s="213">
        <v>62</v>
      </c>
      <c r="AM71" s="213">
        <v>57</v>
      </c>
      <c r="AN71" s="213">
        <v>56</v>
      </c>
      <c r="AO71" s="213">
        <v>71</v>
      </c>
      <c r="AP71" s="213">
        <v>61</v>
      </c>
      <c r="AQ71" s="213">
        <v>72</v>
      </c>
      <c r="AR71" s="213">
        <v>55</v>
      </c>
      <c r="AS71" s="213">
        <v>82</v>
      </c>
      <c r="AT71" s="213">
        <v>82</v>
      </c>
      <c r="AU71" s="213">
        <v>75</v>
      </c>
      <c r="AV71" s="213">
        <v>81</v>
      </c>
      <c r="AW71" s="213">
        <v>65</v>
      </c>
      <c r="AX71" s="213">
        <v>71</v>
      </c>
      <c r="AY71" s="213">
        <v>60</v>
      </c>
      <c r="AZ71" s="213">
        <v>86</v>
      </c>
      <c r="BA71" s="213">
        <v>81</v>
      </c>
      <c r="BB71" s="213">
        <v>66</v>
      </c>
      <c r="BC71" s="213">
        <v>68</v>
      </c>
      <c r="BD71" s="213">
        <v>73</v>
      </c>
      <c r="BE71" s="213">
        <v>73</v>
      </c>
      <c r="BF71" s="213">
        <v>90</v>
      </c>
      <c r="BG71" s="213">
        <v>74</v>
      </c>
      <c r="BH71" s="213">
        <v>75</v>
      </c>
      <c r="BI71" s="213">
        <v>65</v>
      </c>
      <c r="BJ71" s="213">
        <v>52</v>
      </c>
      <c r="BK71" s="213">
        <v>70</v>
      </c>
      <c r="BL71" s="213">
        <v>48</v>
      </c>
      <c r="BM71" s="213">
        <v>43</v>
      </c>
      <c r="BN71" s="213">
        <v>50</v>
      </c>
      <c r="BO71" s="213">
        <v>53</v>
      </c>
      <c r="BP71" s="213">
        <v>74</v>
      </c>
      <c r="BQ71" s="213">
        <v>55</v>
      </c>
      <c r="BR71" s="213">
        <v>56</v>
      </c>
      <c r="BS71" s="213">
        <v>59</v>
      </c>
      <c r="BT71" s="213">
        <v>71</v>
      </c>
      <c r="BU71" s="213">
        <v>67</v>
      </c>
      <c r="BV71" s="213">
        <v>66</v>
      </c>
      <c r="BW71" s="213">
        <v>58</v>
      </c>
      <c r="BX71" s="213">
        <v>66</v>
      </c>
      <c r="BY71" s="213">
        <v>65</v>
      </c>
      <c r="BZ71" s="213">
        <v>67</v>
      </c>
      <c r="CA71" s="213">
        <v>69</v>
      </c>
      <c r="CB71" s="213">
        <v>74</v>
      </c>
      <c r="CC71" s="213">
        <v>59</v>
      </c>
      <c r="CD71" s="213">
        <v>66</v>
      </c>
      <c r="CE71" s="213">
        <v>55</v>
      </c>
      <c r="CF71" s="213">
        <v>69</v>
      </c>
      <c r="CG71" s="213">
        <v>55</v>
      </c>
      <c r="CH71" s="213">
        <v>42</v>
      </c>
      <c r="CI71" s="213">
        <v>49</v>
      </c>
      <c r="CJ71" s="213">
        <v>55</v>
      </c>
      <c r="CK71" s="213">
        <v>40</v>
      </c>
      <c r="CL71" s="213">
        <v>40</v>
      </c>
      <c r="CM71" s="213">
        <v>53</v>
      </c>
      <c r="CN71" s="213">
        <v>48</v>
      </c>
      <c r="CO71" s="213">
        <v>45</v>
      </c>
      <c r="CP71" s="213">
        <v>37</v>
      </c>
      <c r="CQ71" s="213">
        <v>43</v>
      </c>
      <c r="CR71" s="213">
        <v>41</v>
      </c>
      <c r="CS71" s="213">
        <v>34</v>
      </c>
      <c r="CT71" s="213">
        <v>41</v>
      </c>
      <c r="CU71" s="213">
        <v>30</v>
      </c>
      <c r="CV71" s="213">
        <v>27</v>
      </c>
      <c r="CW71" s="213">
        <v>11</v>
      </c>
      <c r="CX71" s="213">
        <v>13</v>
      </c>
      <c r="CY71" s="213">
        <v>19</v>
      </c>
      <c r="CZ71" s="213">
        <v>17</v>
      </c>
      <c r="DA71" s="213">
        <v>23</v>
      </c>
      <c r="DB71" s="213">
        <v>15</v>
      </c>
      <c r="DC71" s="213">
        <v>8</v>
      </c>
      <c r="DD71" s="213">
        <v>15</v>
      </c>
      <c r="DE71" s="213">
        <v>6</v>
      </c>
      <c r="DF71" s="213">
        <v>5</v>
      </c>
      <c r="DG71" s="213">
        <v>7</v>
      </c>
      <c r="DH71" s="213">
        <v>10</v>
      </c>
      <c r="DI71" s="213">
        <v>5</v>
      </c>
      <c r="DJ71" s="213">
        <v>4</v>
      </c>
      <c r="DK71" s="213">
        <v>3</v>
      </c>
      <c r="DL71" s="213">
        <v>2</v>
      </c>
      <c r="DM71" s="213">
        <v>1</v>
      </c>
      <c r="DN71" s="213">
        <v>0</v>
      </c>
      <c r="DO71" s="213">
        <v>0</v>
      </c>
      <c r="DP71" s="213">
        <v>1</v>
      </c>
      <c r="DQ71" s="213">
        <v>1</v>
      </c>
      <c r="DR71" s="213">
        <v>0</v>
      </c>
      <c r="DS71" s="213">
        <v>0</v>
      </c>
      <c r="DT71" s="213">
        <v>1</v>
      </c>
      <c r="DU71" s="213">
        <v>1</v>
      </c>
      <c r="DV71" s="213">
        <v>0</v>
      </c>
      <c r="DW71" s="213">
        <v>0</v>
      </c>
      <c r="DX71" s="213">
        <v>0</v>
      </c>
      <c r="DY71" s="213">
        <v>0</v>
      </c>
      <c r="DZ71" s="213">
        <v>0</v>
      </c>
      <c r="EA71" s="213">
        <v>0</v>
      </c>
    </row>
    <row r="72" spans="1:131">
      <c r="A72">
        <v>7502</v>
      </c>
      <c r="B72" s="14" t="s">
        <v>218</v>
      </c>
      <c r="C72" s="16">
        <f t="shared" si="0"/>
        <v>6</v>
      </c>
      <c r="D72" s="212">
        <f t="shared" si="1"/>
        <v>0.91047040971168436</v>
      </c>
      <c r="E72" s="16">
        <f t="shared" si="2"/>
        <v>38</v>
      </c>
      <c r="F72" s="212">
        <f t="shared" si="3"/>
        <v>5.7663125948406675</v>
      </c>
      <c r="G72" s="16">
        <f t="shared" si="4"/>
        <v>90</v>
      </c>
      <c r="H72" s="212">
        <f t="shared" si="5"/>
        <v>13.657056145675265</v>
      </c>
      <c r="I72" s="16">
        <f t="shared" si="6"/>
        <v>78</v>
      </c>
      <c r="J72" s="212">
        <f t="shared" si="7"/>
        <v>11.836115326251896</v>
      </c>
      <c r="K72" s="16">
        <f t="shared" si="8"/>
        <v>324</v>
      </c>
      <c r="L72" s="212">
        <f t="shared" si="9"/>
        <v>49.165402124430955</v>
      </c>
      <c r="M72" s="16">
        <f t="shared" si="10"/>
        <v>89</v>
      </c>
      <c r="N72" s="212">
        <f t="shared" si="11"/>
        <v>13.505311077389983</v>
      </c>
      <c r="O72" s="16">
        <f t="shared" si="12"/>
        <v>34</v>
      </c>
      <c r="P72" s="212">
        <f t="shared" si="13"/>
        <v>5.1593323216995444</v>
      </c>
      <c r="Q72" s="16">
        <f t="shared" si="14"/>
        <v>659</v>
      </c>
      <c r="S72">
        <v>7502</v>
      </c>
      <c r="T72" t="s">
        <v>218</v>
      </c>
      <c r="U72" s="213">
        <v>659</v>
      </c>
      <c r="V72" s="213">
        <v>6</v>
      </c>
      <c r="W72" s="213">
        <v>12</v>
      </c>
      <c r="X72" s="213">
        <v>13</v>
      </c>
      <c r="Y72" s="213">
        <v>5</v>
      </c>
      <c r="Z72" s="213">
        <v>0</v>
      </c>
      <c r="AA72" s="213">
        <v>8</v>
      </c>
      <c r="AB72" s="213">
        <v>8</v>
      </c>
      <c r="AC72" s="213">
        <v>8</v>
      </c>
      <c r="AD72" s="213">
        <v>13</v>
      </c>
      <c r="AE72" s="213">
        <v>4</v>
      </c>
      <c r="AF72" s="213">
        <v>7</v>
      </c>
      <c r="AG72" s="213">
        <v>7</v>
      </c>
      <c r="AH72" s="213">
        <v>12</v>
      </c>
      <c r="AI72" s="213">
        <v>8</v>
      </c>
      <c r="AJ72" s="213">
        <v>9</v>
      </c>
      <c r="AK72" s="213">
        <v>14</v>
      </c>
      <c r="AL72" s="213">
        <v>8</v>
      </c>
      <c r="AM72" s="213">
        <v>9</v>
      </c>
      <c r="AN72" s="213">
        <v>9</v>
      </c>
      <c r="AO72" s="213">
        <v>9</v>
      </c>
      <c r="AP72" s="213">
        <v>3</v>
      </c>
      <c r="AQ72" s="213">
        <v>9</v>
      </c>
      <c r="AR72" s="213">
        <v>10</v>
      </c>
      <c r="AS72" s="213">
        <v>9</v>
      </c>
      <c r="AT72" s="213">
        <v>8</v>
      </c>
      <c r="AU72" s="213">
        <v>4</v>
      </c>
      <c r="AV72" s="213">
        <v>7</v>
      </c>
      <c r="AW72" s="213">
        <v>7</v>
      </c>
      <c r="AX72" s="213">
        <v>7</v>
      </c>
      <c r="AY72" s="213">
        <v>12</v>
      </c>
      <c r="AZ72" s="213">
        <v>11</v>
      </c>
      <c r="BA72" s="213">
        <v>10</v>
      </c>
      <c r="BB72" s="213">
        <v>5</v>
      </c>
      <c r="BC72" s="213">
        <v>8</v>
      </c>
      <c r="BD72" s="213">
        <v>5</v>
      </c>
      <c r="BE72" s="213">
        <v>5</v>
      </c>
      <c r="BF72" s="213">
        <v>7</v>
      </c>
      <c r="BG72" s="213">
        <v>9</v>
      </c>
      <c r="BH72" s="213">
        <v>4</v>
      </c>
      <c r="BI72" s="213">
        <v>9</v>
      </c>
      <c r="BJ72" s="213">
        <v>4</v>
      </c>
      <c r="BK72" s="213">
        <v>12</v>
      </c>
      <c r="BL72" s="213">
        <v>5</v>
      </c>
      <c r="BM72" s="213">
        <v>12</v>
      </c>
      <c r="BN72" s="213">
        <v>5</v>
      </c>
      <c r="BO72" s="213">
        <v>6</v>
      </c>
      <c r="BP72" s="213">
        <v>9</v>
      </c>
      <c r="BQ72" s="213">
        <v>6</v>
      </c>
      <c r="BR72" s="213">
        <v>6</v>
      </c>
      <c r="BS72" s="213">
        <v>9</v>
      </c>
      <c r="BT72" s="213">
        <v>10</v>
      </c>
      <c r="BU72" s="213">
        <v>4</v>
      </c>
      <c r="BV72" s="213">
        <v>4</v>
      </c>
      <c r="BW72" s="213">
        <v>7</v>
      </c>
      <c r="BX72" s="213">
        <v>10</v>
      </c>
      <c r="BY72" s="213">
        <v>10</v>
      </c>
      <c r="BZ72" s="213">
        <v>9</v>
      </c>
      <c r="CA72" s="213">
        <v>11</v>
      </c>
      <c r="CB72" s="213">
        <v>4</v>
      </c>
      <c r="CC72" s="213">
        <v>9</v>
      </c>
      <c r="CD72" s="213">
        <v>14</v>
      </c>
      <c r="CE72" s="213">
        <v>9</v>
      </c>
      <c r="CF72" s="213">
        <v>7</v>
      </c>
      <c r="CG72" s="213">
        <v>11</v>
      </c>
      <c r="CH72" s="213">
        <v>11</v>
      </c>
      <c r="CI72" s="213">
        <v>4</v>
      </c>
      <c r="CJ72" s="213">
        <v>10</v>
      </c>
      <c r="CK72" s="213">
        <v>6</v>
      </c>
      <c r="CL72" s="213">
        <v>10</v>
      </c>
      <c r="CM72" s="213">
        <v>9</v>
      </c>
      <c r="CN72" s="213">
        <v>7</v>
      </c>
      <c r="CO72" s="213">
        <v>11</v>
      </c>
      <c r="CP72" s="213">
        <v>7</v>
      </c>
      <c r="CQ72" s="213">
        <v>9</v>
      </c>
      <c r="CR72" s="213">
        <v>2</v>
      </c>
      <c r="CS72" s="213">
        <v>4</v>
      </c>
      <c r="CT72" s="213">
        <v>11</v>
      </c>
      <c r="CU72" s="213">
        <v>4</v>
      </c>
      <c r="CV72" s="213">
        <v>6</v>
      </c>
      <c r="CW72" s="213">
        <v>3</v>
      </c>
      <c r="CX72" s="213">
        <v>4</v>
      </c>
      <c r="CY72" s="213">
        <v>3</v>
      </c>
      <c r="CZ72" s="213">
        <v>3</v>
      </c>
      <c r="DA72" s="213">
        <v>2</v>
      </c>
      <c r="DB72" s="213">
        <v>3</v>
      </c>
      <c r="DC72" s="213">
        <v>3</v>
      </c>
      <c r="DD72" s="213">
        <v>4</v>
      </c>
      <c r="DE72" s="213">
        <v>2</v>
      </c>
      <c r="DF72" s="213">
        <v>0</v>
      </c>
      <c r="DG72" s="213">
        <v>3</v>
      </c>
      <c r="DH72" s="213">
        <v>1</v>
      </c>
      <c r="DI72" s="213">
        <v>1</v>
      </c>
      <c r="DJ72" s="213">
        <v>1</v>
      </c>
      <c r="DK72" s="213">
        <v>1</v>
      </c>
      <c r="DL72" s="213">
        <v>0</v>
      </c>
      <c r="DM72" s="213">
        <v>2</v>
      </c>
      <c r="DN72" s="213">
        <v>0</v>
      </c>
      <c r="DO72" s="213">
        <v>1</v>
      </c>
      <c r="DP72" s="213">
        <v>0</v>
      </c>
      <c r="DQ72" s="213">
        <v>0</v>
      </c>
      <c r="DR72" s="213">
        <v>0</v>
      </c>
      <c r="DS72" s="213">
        <v>0</v>
      </c>
      <c r="DT72" s="213">
        <v>0</v>
      </c>
      <c r="DU72" s="213">
        <v>0</v>
      </c>
      <c r="DV72" s="213">
        <v>0</v>
      </c>
      <c r="DW72" s="213">
        <v>0</v>
      </c>
      <c r="DX72" s="213">
        <v>0</v>
      </c>
      <c r="DY72" s="213">
        <v>0</v>
      </c>
      <c r="DZ72" s="213">
        <v>0</v>
      </c>
      <c r="EA72" s="213">
        <v>0</v>
      </c>
    </row>
    <row r="73" spans="1:131">
      <c r="A73">
        <v>7505</v>
      </c>
      <c r="B73" t="s">
        <v>219</v>
      </c>
      <c r="C73" s="17">
        <f t="shared" si="0"/>
        <v>0</v>
      </c>
      <c r="D73" s="214">
        <f t="shared" si="1"/>
        <v>0</v>
      </c>
      <c r="E73" s="17">
        <f t="shared" si="2"/>
        <v>1</v>
      </c>
      <c r="F73" s="214">
        <f t="shared" si="3"/>
        <v>1.1627906976744187</v>
      </c>
      <c r="G73" s="17">
        <f t="shared" si="4"/>
        <v>4</v>
      </c>
      <c r="H73" s="214">
        <f t="shared" si="5"/>
        <v>4.6511627906976747</v>
      </c>
      <c r="I73" s="17">
        <f t="shared" si="6"/>
        <v>13</v>
      </c>
      <c r="J73" s="214">
        <f t="shared" si="7"/>
        <v>15.11627906976744</v>
      </c>
      <c r="K73" s="17">
        <f t="shared" si="8"/>
        <v>57</v>
      </c>
      <c r="L73" s="214">
        <f t="shared" si="9"/>
        <v>66.279069767441854</v>
      </c>
      <c r="M73" s="17">
        <f t="shared" si="10"/>
        <v>10</v>
      </c>
      <c r="N73" s="214">
        <f t="shared" si="11"/>
        <v>11.627906976744185</v>
      </c>
      <c r="O73" s="17">
        <f t="shared" si="12"/>
        <v>1</v>
      </c>
      <c r="P73" s="214">
        <f t="shared" si="13"/>
        <v>1.1627906976744187</v>
      </c>
      <c r="Q73" s="17">
        <f t="shared" si="14"/>
        <v>86</v>
      </c>
      <c r="S73">
        <v>7505</v>
      </c>
      <c r="T73" t="s">
        <v>219</v>
      </c>
      <c r="U73" s="213">
        <v>86</v>
      </c>
      <c r="V73" s="213">
        <v>0</v>
      </c>
      <c r="W73" s="213">
        <v>0</v>
      </c>
      <c r="X73" s="213">
        <v>0</v>
      </c>
      <c r="Y73" s="213">
        <v>1</v>
      </c>
      <c r="Z73" s="213">
        <v>0</v>
      </c>
      <c r="AA73" s="213">
        <v>0</v>
      </c>
      <c r="AB73" s="213">
        <v>2</v>
      </c>
      <c r="AC73" s="213">
        <v>0</v>
      </c>
      <c r="AD73" s="213">
        <v>0</v>
      </c>
      <c r="AE73" s="213">
        <v>0</v>
      </c>
      <c r="AF73" s="213">
        <v>0</v>
      </c>
      <c r="AG73" s="213">
        <v>0</v>
      </c>
      <c r="AH73" s="213">
        <v>0</v>
      </c>
      <c r="AI73" s="213">
        <v>0</v>
      </c>
      <c r="AJ73" s="213">
        <v>1</v>
      </c>
      <c r="AK73" s="213">
        <v>1</v>
      </c>
      <c r="AL73" s="213">
        <v>0</v>
      </c>
      <c r="AM73" s="213">
        <v>0</v>
      </c>
      <c r="AN73" s="213">
        <v>1</v>
      </c>
      <c r="AO73" s="213">
        <v>2</v>
      </c>
      <c r="AP73" s="213">
        <v>1</v>
      </c>
      <c r="AQ73" s="213">
        <v>2</v>
      </c>
      <c r="AR73" s="213">
        <v>3</v>
      </c>
      <c r="AS73" s="213">
        <v>2</v>
      </c>
      <c r="AT73" s="213">
        <v>1</v>
      </c>
      <c r="AU73" s="213">
        <v>1</v>
      </c>
      <c r="AV73" s="213">
        <v>1</v>
      </c>
      <c r="AW73" s="213">
        <v>2</v>
      </c>
      <c r="AX73" s="213">
        <v>3</v>
      </c>
      <c r="AY73" s="213">
        <v>4</v>
      </c>
      <c r="AZ73" s="213">
        <v>1</v>
      </c>
      <c r="BA73" s="213">
        <v>1</v>
      </c>
      <c r="BB73" s="213">
        <v>1</v>
      </c>
      <c r="BC73" s="213">
        <v>2</v>
      </c>
      <c r="BD73" s="213">
        <v>0</v>
      </c>
      <c r="BE73" s="213">
        <v>2</v>
      </c>
      <c r="BF73" s="213">
        <v>3</v>
      </c>
      <c r="BG73" s="213">
        <v>0</v>
      </c>
      <c r="BH73" s="213">
        <v>0</v>
      </c>
      <c r="BI73" s="213">
        <v>1</v>
      </c>
      <c r="BJ73" s="213">
        <v>0</v>
      </c>
      <c r="BK73" s="213">
        <v>0</v>
      </c>
      <c r="BL73" s="213">
        <v>1</v>
      </c>
      <c r="BM73" s="213">
        <v>4</v>
      </c>
      <c r="BN73" s="213">
        <v>0</v>
      </c>
      <c r="BO73" s="213">
        <v>1</v>
      </c>
      <c r="BP73" s="213">
        <v>1</v>
      </c>
      <c r="BQ73" s="213">
        <v>0</v>
      </c>
      <c r="BR73" s="213">
        <v>0</v>
      </c>
      <c r="BS73" s="213">
        <v>1</v>
      </c>
      <c r="BT73" s="213">
        <v>1</v>
      </c>
      <c r="BU73" s="213">
        <v>0</v>
      </c>
      <c r="BV73" s="213">
        <v>1</v>
      </c>
      <c r="BW73" s="213">
        <v>1</v>
      </c>
      <c r="BX73" s="213">
        <v>1</v>
      </c>
      <c r="BY73" s="213">
        <v>4</v>
      </c>
      <c r="BZ73" s="213">
        <v>5</v>
      </c>
      <c r="CA73" s="213">
        <v>1</v>
      </c>
      <c r="CB73" s="213">
        <v>3</v>
      </c>
      <c r="CC73" s="213">
        <v>1</v>
      </c>
      <c r="CD73" s="213">
        <v>2</v>
      </c>
      <c r="CE73" s="213">
        <v>2</v>
      </c>
      <c r="CF73" s="213">
        <v>0</v>
      </c>
      <c r="CG73" s="213">
        <v>1</v>
      </c>
      <c r="CH73" s="213">
        <v>1</v>
      </c>
      <c r="CI73" s="213">
        <v>2</v>
      </c>
      <c r="CJ73" s="213">
        <v>2</v>
      </c>
      <c r="CK73" s="213">
        <v>1</v>
      </c>
      <c r="CL73" s="213">
        <v>2</v>
      </c>
      <c r="CM73" s="213">
        <v>1</v>
      </c>
      <c r="CN73" s="213">
        <v>1</v>
      </c>
      <c r="CO73" s="213">
        <v>1</v>
      </c>
      <c r="CP73" s="213">
        <v>1</v>
      </c>
      <c r="CQ73" s="213">
        <v>0</v>
      </c>
      <c r="CR73" s="213">
        <v>1</v>
      </c>
      <c r="CS73" s="213">
        <v>0</v>
      </c>
      <c r="CT73" s="213">
        <v>1</v>
      </c>
      <c r="CU73" s="213">
        <v>1</v>
      </c>
      <c r="CV73" s="213">
        <v>0</v>
      </c>
      <c r="CW73" s="213">
        <v>0</v>
      </c>
      <c r="CX73" s="213">
        <v>1</v>
      </c>
      <c r="CY73" s="213">
        <v>0</v>
      </c>
      <c r="CZ73" s="213">
        <v>0</v>
      </c>
      <c r="DA73" s="213">
        <v>0</v>
      </c>
      <c r="DB73" s="213">
        <v>0</v>
      </c>
      <c r="DC73" s="213">
        <v>0</v>
      </c>
      <c r="DD73" s="213">
        <v>0</v>
      </c>
      <c r="DE73" s="213">
        <v>0</v>
      </c>
      <c r="DF73" s="213">
        <v>0</v>
      </c>
      <c r="DG73" s="213">
        <v>0</v>
      </c>
      <c r="DH73" s="213">
        <v>0</v>
      </c>
      <c r="DI73" s="213">
        <v>0</v>
      </c>
      <c r="DJ73" s="213">
        <v>0</v>
      </c>
      <c r="DK73" s="213">
        <v>0</v>
      </c>
      <c r="DL73" s="213">
        <v>0</v>
      </c>
      <c r="DM73" s="213">
        <v>0</v>
      </c>
      <c r="DN73" s="213">
        <v>0</v>
      </c>
      <c r="DO73" s="213">
        <v>0</v>
      </c>
      <c r="DP73" s="213">
        <v>0</v>
      </c>
      <c r="DQ73" s="213">
        <v>0</v>
      </c>
      <c r="DR73" s="213">
        <v>0</v>
      </c>
      <c r="DS73" s="213">
        <v>0</v>
      </c>
      <c r="DT73" s="213">
        <v>0</v>
      </c>
      <c r="DU73" s="213">
        <v>0</v>
      </c>
      <c r="DV73" s="213">
        <v>0</v>
      </c>
      <c r="DW73" s="213">
        <v>0</v>
      </c>
      <c r="DX73" s="213">
        <v>0</v>
      </c>
      <c r="DY73" s="213">
        <v>0</v>
      </c>
      <c r="DZ73" s="213">
        <v>0</v>
      </c>
      <c r="EA73" s="213">
        <v>0</v>
      </c>
    </row>
    <row r="74" spans="1:131">
      <c r="A74">
        <v>7509</v>
      </c>
      <c r="B74" s="14" t="s">
        <v>220</v>
      </c>
      <c r="C74" s="16">
        <f t="shared" si="0"/>
        <v>0</v>
      </c>
      <c r="D74" s="212">
        <f t="shared" si="1"/>
        <v>0</v>
      </c>
      <c r="E74" s="16">
        <f t="shared" si="2"/>
        <v>1</v>
      </c>
      <c r="F74" s="212">
        <f t="shared" si="3"/>
        <v>0.81967213114754101</v>
      </c>
      <c r="G74" s="16">
        <f t="shared" si="4"/>
        <v>5</v>
      </c>
      <c r="H74" s="212">
        <f t="shared" si="5"/>
        <v>4.0983606557377046</v>
      </c>
      <c r="I74" s="16">
        <f t="shared" si="6"/>
        <v>20</v>
      </c>
      <c r="J74" s="212">
        <f t="shared" si="7"/>
        <v>16.393442622950818</v>
      </c>
      <c r="K74" s="16">
        <f t="shared" si="8"/>
        <v>78</v>
      </c>
      <c r="L74" s="212">
        <f t="shared" si="9"/>
        <v>63.934426229508205</v>
      </c>
      <c r="M74" s="16">
        <f t="shared" si="10"/>
        <v>11</v>
      </c>
      <c r="N74" s="212">
        <f t="shared" si="11"/>
        <v>9.0163934426229506</v>
      </c>
      <c r="O74" s="16">
        <f t="shared" si="12"/>
        <v>7</v>
      </c>
      <c r="P74" s="212">
        <f t="shared" si="13"/>
        <v>5.7377049180327866</v>
      </c>
      <c r="Q74" s="16">
        <f t="shared" si="14"/>
        <v>122</v>
      </c>
      <c r="S74">
        <v>7509</v>
      </c>
      <c r="T74" t="s">
        <v>220</v>
      </c>
      <c r="U74" s="213">
        <v>122</v>
      </c>
      <c r="V74" s="213">
        <v>0</v>
      </c>
      <c r="W74" s="213">
        <v>0</v>
      </c>
      <c r="X74" s="213">
        <v>0</v>
      </c>
      <c r="Y74" s="213">
        <v>1</v>
      </c>
      <c r="Z74" s="213">
        <v>0</v>
      </c>
      <c r="AA74" s="213">
        <v>0</v>
      </c>
      <c r="AB74" s="213">
        <v>0</v>
      </c>
      <c r="AC74" s="213">
        <v>0</v>
      </c>
      <c r="AD74" s="213">
        <v>0</v>
      </c>
      <c r="AE74" s="213">
        <v>1</v>
      </c>
      <c r="AF74" s="213">
        <v>1</v>
      </c>
      <c r="AG74" s="213">
        <v>0</v>
      </c>
      <c r="AH74" s="213">
        <v>1</v>
      </c>
      <c r="AI74" s="213">
        <v>0</v>
      </c>
      <c r="AJ74" s="213">
        <v>1</v>
      </c>
      <c r="AK74" s="213">
        <v>1</v>
      </c>
      <c r="AL74" s="213">
        <v>0</v>
      </c>
      <c r="AM74" s="213">
        <v>0</v>
      </c>
      <c r="AN74" s="213">
        <v>0</v>
      </c>
      <c r="AO74" s="213">
        <v>2</v>
      </c>
      <c r="AP74" s="213">
        <v>1</v>
      </c>
      <c r="AQ74" s="213">
        <v>3</v>
      </c>
      <c r="AR74" s="213">
        <v>1</v>
      </c>
      <c r="AS74" s="213">
        <v>4</v>
      </c>
      <c r="AT74" s="213">
        <v>6</v>
      </c>
      <c r="AU74" s="213">
        <v>3</v>
      </c>
      <c r="AV74" s="213">
        <v>3</v>
      </c>
      <c r="AW74" s="213">
        <v>1</v>
      </c>
      <c r="AX74" s="213">
        <v>4</v>
      </c>
      <c r="AY74" s="213">
        <v>5</v>
      </c>
      <c r="AZ74" s="213">
        <v>1</v>
      </c>
      <c r="BA74" s="213">
        <v>5</v>
      </c>
      <c r="BB74" s="213">
        <v>1</v>
      </c>
      <c r="BC74" s="213">
        <v>4</v>
      </c>
      <c r="BD74" s="213">
        <v>0</v>
      </c>
      <c r="BE74" s="213">
        <v>1</v>
      </c>
      <c r="BF74" s="213">
        <v>0</v>
      </c>
      <c r="BG74" s="213">
        <v>1</v>
      </c>
      <c r="BH74" s="213">
        <v>1</v>
      </c>
      <c r="BI74" s="213">
        <v>2</v>
      </c>
      <c r="BJ74" s="213">
        <v>0</v>
      </c>
      <c r="BK74" s="213">
        <v>1</v>
      </c>
      <c r="BL74" s="213">
        <v>2</v>
      </c>
      <c r="BM74" s="213">
        <v>0</v>
      </c>
      <c r="BN74" s="213">
        <v>1</v>
      </c>
      <c r="BO74" s="213">
        <v>0</v>
      </c>
      <c r="BP74" s="213">
        <v>1</v>
      </c>
      <c r="BQ74" s="213">
        <v>1</v>
      </c>
      <c r="BR74" s="213">
        <v>1</v>
      </c>
      <c r="BS74" s="213">
        <v>0</v>
      </c>
      <c r="BT74" s="213">
        <v>4</v>
      </c>
      <c r="BU74" s="213">
        <v>1</v>
      </c>
      <c r="BV74" s="213">
        <v>1</v>
      </c>
      <c r="BW74" s="213">
        <v>0</v>
      </c>
      <c r="BX74" s="213">
        <v>2</v>
      </c>
      <c r="BY74" s="213">
        <v>1</v>
      </c>
      <c r="BZ74" s="213">
        <v>2</v>
      </c>
      <c r="CA74" s="213">
        <v>2</v>
      </c>
      <c r="CB74" s="213">
        <v>2</v>
      </c>
      <c r="CC74" s="213">
        <v>2</v>
      </c>
      <c r="CD74" s="213">
        <v>3</v>
      </c>
      <c r="CE74" s="213">
        <v>1</v>
      </c>
      <c r="CF74" s="213">
        <v>2</v>
      </c>
      <c r="CG74" s="213">
        <v>6</v>
      </c>
      <c r="CH74" s="213">
        <v>3</v>
      </c>
      <c r="CI74" s="213">
        <v>5</v>
      </c>
      <c r="CJ74" s="213">
        <v>5</v>
      </c>
      <c r="CK74" s="213">
        <v>0</v>
      </c>
      <c r="CL74" s="213">
        <v>1</v>
      </c>
      <c r="CM74" s="213">
        <v>1</v>
      </c>
      <c r="CN74" s="213">
        <v>2</v>
      </c>
      <c r="CO74" s="213">
        <v>0</v>
      </c>
      <c r="CP74" s="213">
        <v>1</v>
      </c>
      <c r="CQ74" s="213">
        <v>0</v>
      </c>
      <c r="CR74" s="213">
        <v>1</v>
      </c>
      <c r="CS74" s="213">
        <v>0</v>
      </c>
      <c r="CT74" s="213">
        <v>3</v>
      </c>
      <c r="CU74" s="213">
        <v>1</v>
      </c>
      <c r="CV74" s="213">
        <v>0</v>
      </c>
      <c r="CW74" s="213">
        <v>1</v>
      </c>
      <c r="CX74" s="213">
        <v>0</v>
      </c>
      <c r="CY74" s="213">
        <v>1</v>
      </c>
      <c r="CZ74" s="213">
        <v>0</v>
      </c>
      <c r="DA74" s="213">
        <v>1</v>
      </c>
      <c r="DB74" s="213">
        <v>0</v>
      </c>
      <c r="DC74" s="213">
        <v>1</v>
      </c>
      <c r="DD74" s="213">
        <v>1</v>
      </c>
      <c r="DE74" s="213">
        <v>1</v>
      </c>
      <c r="DF74" s="213">
        <v>0</v>
      </c>
      <c r="DG74" s="213">
        <v>0</v>
      </c>
      <c r="DH74" s="213">
        <v>0</v>
      </c>
      <c r="DI74" s="213">
        <v>1</v>
      </c>
      <c r="DJ74" s="213">
        <v>1</v>
      </c>
      <c r="DK74" s="213">
        <v>0</v>
      </c>
      <c r="DL74" s="213">
        <v>0</v>
      </c>
      <c r="DM74" s="213">
        <v>0</v>
      </c>
      <c r="DN74" s="213">
        <v>0</v>
      </c>
      <c r="DO74" s="213">
        <v>0</v>
      </c>
      <c r="DP74" s="213">
        <v>0</v>
      </c>
      <c r="DQ74" s="213">
        <v>0</v>
      </c>
      <c r="DR74" s="213">
        <v>0</v>
      </c>
      <c r="DS74" s="213">
        <v>0</v>
      </c>
      <c r="DT74" s="213">
        <v>0</v>
      </c>
      <c r="DU74" s="213">
        <v>0</v>
      </c>
      <c r="DV74" s="213">
        <v>0</v>
      </c>
      <c r="DW74" s="213">
        <v>0</v>
      </c>
      <c r="DX74" s="213">
        <v>0</v>
      </c>
      <c r="DY74" s="213">
        <v>0</v>
      </c>
      <c r="DZ74" s="213">
        <v>0</v>
      </c>
      <c r="EA74" s="213">
        <v>0</v>
      </c>
    </row>
    <row r="75" spans="1:131">
      <c r="A75">
        <v>7617</v>
      </c>
      <c r="B75" t="s">
        <v>221</v>
      </c>
      <c r="C75" s="17">
        <f t="shared" si="0"/>
        <v>6</v>
      </c>
      <c r="D75" s="214">
        <f t="shared" si="1"/>
        <v>1.1976047904191618</v>
      </c>
      <c r="E75" s="17">
        <f t="shared" si="2"/>
        <v>28</v>
      </c>
      <c r="F75" s="214">
        <f t="shared" si="3"/>
        <v>5.5888223552894214</v>
      </c>
      <c r="G75" s="17">
        <f t="shared" si="4"/>
        <v>77</v>
      </c>
      <c r="H75" s="214">
        <f t="shared" si="5"/>
        <v>15.369261477045908</v>
      </c>
      <c r="I75" s="17">
        <f t="shared" si="6"/>
        <v>50</v>
      </c>
      <c r="J75" s="214">
        <f t="shared" si="7"/>
        <v>9.9800399201596814</v>
      </c>
      <c r="K75" s="17">
        <f t="shared" si="8"/>
        <v>274</v>
      </c>
      <c r="L75" s="214">
        <f t="shared" si="9"/>
        <v>54.690618762475054</v>
      </c>
      <c r="M75" s="17">
        <f t="shared" si="10"/>
        <v>50</v>
      </c>
      <c r="N75" s="214">
        <f t="shared" si="11"/>
        <v>9.9800399201596814</v>
      </c>
      <c r="O75" s="17">
        <f t="shared" si="12"/>
        <v>16</v>
      </c>
      <c r="P75" s="214">
        <f t="shared" si="13"/>
        <v>3.1936127744510974</v>
      </c>
      <c r="Q75" s="17">
        <f t="shared" si="14"/>
        <v>501</v>
      </c>
      <c r="S75">
        <v>7617</v>
      </c>
      <c r="T75" t="s">
        <v>221</v>
      </c>
      <c r="U75" s="213">
        <v>501</v>
      </c>
      <c r="V75" s="213">
        <v>6</v>
      </c>
      <c r="W75" s="213">
        <v>2</v>
      </c>
      <c r="X75" s="213">
        <v>8</v>
      </c>
      <c r="Y75" s="213">
        <v>2</v>
      </c>
      <c r="Z75" s="213">
        <v>11</v>
      </c>
      <c r="AA75" s="213">
        <v>5</v>
      </c>
      <c r="AB75" s="213">
        <v>11</v>
      </c>
      <c r="AC75" s="213">
        <v>5</v>
      </c>
      <c r="AD75" s="213">
        <v>7</v>
      </c>
      <c r="AE75" s="213">
        <v>7</v>
      </c>
      <c r="AF75" s="213">
        <v>9</v>
      </c>
      <c r="AG75" s="213">
        <v>15</v>
      </c>
      <c r="AH75" s="213">
        <v>3</v>
      </c>
      <c r="AI75" s="213">
        <v>10</v>
      </c>
      <c r="AJ75" s="213">
        <v>8</v>
      </c>
      <c r="AK75" s="213">
        <v>2</v>
      </c>
      <c r="AL75" s="213">
        <v>7</v>
      </c>
      <c r="AM75" s="213">
        <v>4</v>
      </c>
      <c r="AN75" s="213">
        <v>5</v>
      </c>
      <c r="AO75" s="213">
        <v>5</v>
      </c>
      <c r="AP75" s="213">
        <v>4</v>
      </c>
      <c r="AQ75" s="213">
        <v>7</v>
      </c>
      <c r="AR75" s="213">
        <v>3</v>
      </c>
      <c r="AS75" s="213">
        <v>5</v>
      </c>
      <c r="AT75" s="213">
        <v>5</v>
      </c>
      <c r="AU75" s="213">
        <v>5</v>
      </c>
      <c r="AV75" s="213">
        <v>0</v>
      </c>
      <c r="AW75" s="213">
        <v>9</v>
      </c>
      <c r="AX75" s="213">
        <v>7</v>
      </c>
      <c r="AY75" s="213">
        <v>9</v>
      </c>
      <c r="AZ75" s="213">
        <v>10</v>
      </c>
      <c r="BA75" s="213">
        <v>9</v>
      </c>
      <c r="BB75" s="213">
        <v>4</v>
      </c>
      <c r="BC75" s="213">
        <v>8</v>
      </c>
      <c r="BD75" s="213">
        <v>10</v>
      </c>
      <c r="BE75" s="213">
        <v>8</v>
      </c>
      <c r="BF75" s="213">
        <v>5</v>
      </c>
      <c r="BG75" s="213">
        <v>7</v>
      </c>
      <c r="BH75" s="213">
        <v>13</v>
      </c>
      <c r="BI75" s="213">
        <v>9</v>
      </c>
      <c r="BJ75" s="213">
        <v>5</v>
      </c>
      <c r="BK75" s="213">
        <v>7</v>
      </c>
      <c r="BL75" s="213">
        <v>8</v>
      </c>
      <c r="BM75" s="213">
        <v>5</v>
      </c>
      <c r="BN75" s="213">
        <v>7</v>
      </c>
      <c r="BO75" s="213">
        <v>10</v>
      </c>
      <c r="BP75" s="213">
        <v>7</v>
      </c>
      <c r="BQ75" s="213">
        <v>10</v>
      </c>
      <c r="BR75" s="213">
        <v>3</v>
      </c>
      <c r="BS75" s="213">
        <v>4</v>
      </c>
      <c r="BT75" s="213">
        <v>6</v>
      </c>
      <c r="BU75" s="213">
        <v>5</v>
      </c>
      <c r="BV75" s="213">
        <v>7</v>
      </c>
      <c r="BW75" s="213">
        <v>5</v>
      </c>
      <c r="BX75" s="213">
        <v>1</v>
      </c>
      <c r="BY75" s="213">
        <v>4</v>
      </c>
      <c r="BZ75" s="213">
        <v>7</v>
      </c>
      <c r="CA75" s="213">
        <v>2</v>
      </c>
      <c r="CB75" s="213">
        <v>6</v>
      </c>
      <c r="CC75" s="213">
        <v>5</v>
      </c>
      <c r="CD75" s="213">
        <v>4</v>
      </c>
      <c r="CE75" s="213">
        <v>10</v>
      </c>
      <c r="CF75" s="213">
        <v>9</v>
      </c>
      <c r="CG75" s="213">
        <v>4</v>
      </c>
      <c r="CH75" s="213">
        <v>9</v>
      </c>
      <c r="CI75" s="213">
        <v>4</v>
      </c>
      <c r="CJ75" s="213">
        <v>12</v>
      </c>
      <c r="CK75" s="213">
        <v>3</v>
      </c>
      <c r="CL75" s="213">
        <v>7</v>
      </c>
      <c r="CM75" s="213">
        <v>2</v>
      </c>
      <c r="CN75" s="213">
        <v>1</v>
      </c>
      <c r="CO75" s="213">
        <v>7</v>
      </c>
      <c r="CP75" s="213">
        <v>4</v>
      </c>
      <c r="CQ75" s="213">
        <v>3</v>
      </c>
      <c r="CR75" s="213">
        <v>4</v>
      </c>
      <c r="CS75" s="213">
        <v>3</v>
      </c>
      <c r="CT75" s="213">
        <v>7</v>
      </c>
      <c r="CU75" s="213">
        <v>4</v>
      </c>
      <c r="CV75" s="213">
        <v>4</v>
      </c>
      <c r="CW75" s="213">
        <v>1</v>
      </c>
      <c r="CX75" s="213">
        <v>5</v>
      </c>
      <c r="CY75" s="213">
        <v>2</v>
      </c>
      <c r="CZ75" s="213">
        <v>1</v>
      </c>
      <c r="DA75" s="213">
        <v>1</v>
      </c>
      <c r="DB75" s="213">
        <v>1</v>
      </c>
      <c r="DC75" s="213">
        <v>1</v>
      </c>
      <c r="DD75" s="213">
        <v>0</v>
      </c>
      <c r="DE75" s="213">
        <v>0</v>
      </c>
      <c r="DF75" s="213">
        <v>0</v>
      </c>
      <c r="DG75" s="213">
        <v>1</v>
      </c>
      <c r="DH75" s="213">
        <v>2</v>
      </c>
      <c r="DI75" s="213">
        <v>0</v>
      </c>
      <c r="DJ75" s="213">
        <v>1</v>
      </c>
      <c r="DK75" s="213">
        <v>1</v>
      </c>
      <c r="DL75" s="213">
        <v>0</v>
      </c>
      <c r="DM75" s="213">
        <v>0</v>
      </c>
      <c r="DN75" s="213">
        <v>0</v>
      </c>
      <c r="DO75" s="213">
        <v>0</v>
      </c>
      <c r="DP75" s="213">
        <v>0</v>
      </c>
      <c r="DQ75" s="213">
        <v>0</v>
      </c>
      <c r="DR75" s="213">
        <v>0</v>
      </c>
      <c r="DS75" s="213">
        <v>0</v>
      </c>
      <c r="DT75" s="213">
        <v>0</v>
      </c>
      <c r="DU75" s="213">
        <v>0</v>
      </c>
      <c r="DV75" s="213">
        <v>0</v>
      </c>
      <c r="DW75" s="213">
        <v>0</v>
      </c>
      <c r="DX75" s="213">
        <v>0</v>
      </c>
      <c r="DY75" s="213">
        <v>0</v>
      </c>
      <c r="DZ75" s="213">
        <v>0</v>
      </c>
      <c r="EA75" s="213">
        <v>0</v>
      </c>
    </row>
    <row r="76" spans="1:131">
      <c r="A76">
        <v>7620</v>
      </c>
      <c r="B76" s="14" t="s">
        <v>222</v>
      </c>
      <c r="C76" s="16">
        <f t="shared" si="0"/>
        <v>44</v>
      </c>
      <c r="D76" s="212">
        <f t="shared" si="1"/>
        <v>1.21580547112462</v>
      </c>
      <c r="E76" s="16">
        <f t="shared" si="2"/>
        <v>252</v>
      </c>
      <c r="F76" s="212">
        <f t="shared" si="3"/>
        <v>6.9632495164410058</v>
      </c>
      <c r="G76" s="16">
        <f t="shared" si="4"/>
        <v>512</v>
      </c>
      <c r="H76" s="212">
        <f t="shared" si="5"/>
        <v>14.147554573086488</v>
      </c>
      <c r="I76" s="16">
        <f t="shared" si="6"/>
        <v>475</v>
      </c>
      <c r="J76" s="212">
        <f t="shared" si="7"/>
        <v>13.125172699640785</v>
      </c>
      <c r="K76" s="16">
        <f t="shared" si="8"/>
        <v>1834</v>
      </c>
      <c r="L76" s="212">
        <f t="shared" si="9"/>
        <v>50.676982591876211</v>
      </c>
      <c r="M76" s="16">
        <f t="shared" si="10"/>
        <v>387</v>
      </c>
      <c r="N76" s="212">
        <f t="shared" si="11"/>
        <v>10.693561757391544</v>
      </c>
      <c r="O76" s="16">
        <f t="shared" si="12"/>
        <v>115</v>
      </c>
      <c r="P76" s="212">
        <f t="shared" si="13"/>
        <v>3.1776733904393479</v>
      </c>
      <c r="Q76" s="16">
        <f t="shared" si="14"/>
        <v>3619</v>
      </c>
      <c r="S76">
        <v>7620</v>
      </c>
      <c r="T76" t="s">
        <v>222</v>
      </c>
      <c r="U76" s="213">
        <v>3619</v>
      </c>
      <c r="V76" s="213">
        <v>44</v>
      </c>
      <c r="W76" s="213">
        <v>48</v>
      </c>
      <c r="X76" s="213">
        <v>41</v>
      </c>
      <c r="Y76" s="213">
        <v>57</v>
      </c>
      <c r="Z76" s="213">
        <v>49</v>
      </c>
      <c r="AA76" s="213">
        <v>57</v>
      </c>
      <c r="AB76" s="213">
        <v>64</v>
      </c>
      <c r="AC76" s="213">
        <v>45</v>
      </c>
      <c r="AD76" s="213">
        <v>51</v>
      </c>
      <c r="AE76" s="213">
        <v>49</v>
      </c>
      <c r="AF76" s="213">
        <v>59</v>
      </c>
      <c r="AG76" s="213">
        <v>42</v>
      </c>
      <c r="AH76" s="213">
        <v>50</v>
      </c>
      <c r="AI76" s="213">
        <v>63</v>
      </c>
      <c r="AJ76" s="213">
        <v>36</v>
      </c>
      <c r="AK76" s="213">
        <v>53</v>
      </c>
      <c r="AL76" s="213">
        <v>44</v>
      </c>
      <c r="AM76" s="213">
        <v>39</v>
      </c>
      <c r="AN76" s="213">
        <v>59</v>
      </c>
      <c r="AO76" s="213">
        <v>53</v>
      </c>
      <c r="AP76" s="213">
        <v>42</v>
      </c>
      <c r="AQ76" s="213">
        <v>46</v>
      </c>
      <c r="AR76" s="213">
        <v>53</v>
      </c>
      <c r="AS76" s="213">
        <v>50</v>
      </c>
      <c r="AT76" s="213">
        <v>47</v>
      </c>
      <c r="AU76" s="213">
        <v>42</v>
      </c>
      <c r="AV76" s="213">
        <v>54</v>
      </c>
      <c r="AW76" s="213">
        <v>48</v>
      </c>
      <c r="AX76" s="213">
        <v>57</v>
      </c>
      <c r="AY76" s="213">
        <v>38</v>
      </c>
      <c r="AZ76" s="213">
        <v>49</v>
      </c>
      <c r="BA76" s="213">
        <v>44</v>
      </c>
      <c r="BB76" s="213">
        <v>52</v>
      </c>
      <c r="BC76" s="213">
        <v>37</v>
      </c>
      <c r="BD76" s="213">
        <v>51</v>
      </c>
      <c r="BE76" s="213">
        <v>48</v>
      </c>
      <c r="BF76" s="213">
        <v>53</v>
      </c>
      <c r="BG76" s="213">
        <v>41</v>
      </c>
      <c r="BH76" s="213">
        <v>43</v>
      </c>
      <c r="BI76" s="213">
        <v>49</v>
      </c>
      <c r="BJ76" s="213">
        <v>51</v>
      </c>
      <c r="BK76" s="213">
        <v>35</v>
      </c>
      <c r="BL76" s="213">
        <v>39</v>
      </c>
      <c r="BM76" s="213">
        <v>35</v>
      </c>
      <c r="BN76" s="213">
        <v>44</v>
      </c>
      <c r="BO76" s="213">
        <v>40</v>
      </c>
      <c r="BP76" s="213">
        <v>44</v>
      </c>
      <c r="BQ76" s="213">
        <v>59</v>
      </c>
      <c r="BR76" s="213">
        <v>37</v>
      </c>
      <c r="BS76" s="213">
        <v>48</v>
      </c>
      <c r="BT76" s="213">
        <v>39</v>
      </c>
      <c r="BU76" s="213">
        <v>45</v>
      </c>
      <c r="BV76" s="213">
        <v>39</v>
      </c>
      <c r="BW76" s="213">
        <v>51</v>
      </c>
      <c r="BX76" s="213">
        <v>52</v>
      </c>
      <c r="BY76" s="213">
        <v>53</v>
      </c>
      <c r="BZ76" s="213">
        <v>43</v>
      </c>
      <c r="CA76" s="213">
        <v>39</v>
      </c>
      <c r="CB76" s="213">
        <v>42</v>
      </c>
      <c r="CC76" s="213">
        <v>42</v>
      </c>
      <c r="CD76" s="213">
        <v>45</v>
      </c>
      <c r="CE76" s="213">
        <v>42</v>
      </c>
      <c r="CF76" s="213">
        <v>49</v>
      </c>
      <c r="CG76" s="213">
        <v>44</v>
      </c>
      <c r="CH76" s="213">
        <v>35</v>
      </c>
      <c r="CI76" s="213">
        <v>43</v>
      </c>
      <c r="CJ76" s="213">
        <v>35</v>
      </c>
      <c r="CK76" s="213">
        <v>39</v>
      </c>
      <c r="CL76" s="213">
        <v>36</v>
      </c>
      <c r="CM76" s="213">
        <v>32</v>
      </c>
      <c r="CN76" s="213">
        <v>39</v>
      </c>
      <c r="CO76" s="213">
        <v>32</v>
      </c>
      <c r="CP76" s="213">
        <v>30</v>
      </c>
      <c r="CQ76" s="213">
        <v>29</v>
      </c>
      <c r="CR76" s="213">
        <v>34</v>
      </c>
      <c r="CS76" s="213">
        <v>29</v>
      </c>
      <c r="CT76" s="213">
        <v>22</v>
      </c>
      <c r="CU76" s="213">
        <v>19</v>
      </c>
      <c r="CV76" s="213">
        <v>24</v>
      </c>
      <c r="CW76" s="213">
        <v>22</v>
      </c>
      <c r="CX76" s="213">
        <v>10</v>
      </c>
      <c r="CY76" s="213">
        <v>12</v>
      </c>
      <c r="CZ76" s="213">
        <v>13</v>
      </c>
      <c r="DA76" s="213">
        <v>14</v>
      </c>
      <c r="DB76" s="213">
        <v>13</v>
      </c>
      <c r="DC76" s="213">
        <v>4</v>
      </c>
      <c r="DD76" s="213">
        <v>10</v>
      </c>
      <c r="DE76" s="213">
        <v>10</v>
      </c>
      <c r="DF76" s="213">
        <v>4</v>
      </c>
      <c r="DG76" s="213">
        <v>6</v>
      </c>
      <c r="DH76" s="213">
        <v>7</v>
      </c>
      <c r="DI76" s="213">
        <v>2</v>
      </c>
      <c r="DJ76" s="213">
        <v>0</v>
      </c>
      <c r="DK76" s="213">
        <v>7</v>
      </c>
      <c r="DL76" s="213">
        <v>1</v>
      </c>
      <c r="DM76" s="213">
        <v>0</v>
      </c>
      <c r="DN76" s="213">
        <v>1</v>
      </c>
      <c r="DO76" s="213">
        <v>1</v>
      </c>
      <c r="DP76" s="213">
        <v>0</v>
      </c>
      <c r="DQ76" s="213">
        <v>0</v>
      </c>
      <c r="DR76" s="213">
        <v>0</v>
      </c>
      <c r="DS76" s="213">
        <v>0</v>
      </c>
      <c r="DT76" s="213">
        <v>0</v>
      </c>
      <c r="DU76" s="213">
        <v>0</v>
      </c>
      <c r="DV76" s="213">
        <v>0</v>
      </c>
      <c r="DW76" s="213">
        <v>0</v>
      </c>
      <c r="DX76" s="213">
        <v>0</v>
      </c>
      <c r="DY76" s="213">
        <v>0</v>
      </c>
      <c r="DZ76" s="213">
        <v>0</v>
      </c>
      <c r="EA76" s="213">
        <v>0</v>
      </c>
    </row>
    <row r="77" spans="1:131">
      <c r="A77">
        <v>7708</v>
      </c>
      <c r="B77" t="s">
        <v>223</v>
      </c>
      <c r="C77" s="17">
        <f t="shared" si="0"/>
        <v>26</v>
      </c>
      <c r="D77" s="214">
        <f t="shared" si="1"/>
        <v>1.0682004930156122</v>
      </c>
      <c r="E77" s="17">
        <f t="shared" si="2"/>
        <v>124</v>
      </c>
      <c r="F77" s="214">
        <f t="shared" si="3"/>
        <v>5.0944946589975348</v>
      </c>
      <c r="G77" s="17">
        <f t="shared" si="4"/>
        <v>247</v>
      </c>
      <c r="H77" s="214">
        <f t="shared" si="5"/>
        <v>10.147904683648315</v>
      </c>
      <c r="I77" s="17">
        <f t="shared" si="6"/>
        <v>389</v>
      </c>
      <c r="J77" s="214">
        <f t="shared" si="7"/>
        <v>15.981922760887429</v>
      </c>
      <c r="K77" s="17">
        <f t="shared" si="8"/>
        <v>1338</v>
      </c>
      <c r="L77" s="214">
        <f t="shared" si="9"/>
        <v>54.971240755957275</v>
      </c>
      <c r="M77" s="17">
        <f t="shared" si="10"/>
        <v>220</v>
      </c>
      <c r="N77" s="214">
        <f t="shared" si="11"/>
        <v>9.0386195562859477</v>
      </c>
      <c r="O77" s="17">
        <f t="shared" si="12"/>
        <v>90</v>
      </c>
      <c r="P77" s="214">
        <f t="shared" si="13"/>
        <v>3.6976170912078881</v>
      </c>
      <c r="Q77" s="17">
        <f t="shared" si="14"/>
        <v>2434</v>
      </c>
      <c r="S77">
        <v>7708</v>
      </c>
      <c r="T77" t="s">
        <v>223</v>
      </c>
      <c r="U77" s="213">
        <v>2434</v>
      </c>
      <c r="V77" s="213">
        <v>26</v>
      </c>
      <c r="W77" s="213">
        <v>29</v>
      </c>
      <c r="X77" s="213">
        <v>19</v>
      </c>
      <c r="Y77" s="213">
        <v>26</v>
      </c>
      <c r="Z77" s="213">
        <v>17</v>
      </c>
      <c r="AA77" s="213">
        <v>33</v>
      </c>
      <c r="AB77" s="213">
        <v>32</v>
      </c>
      <c r="AC77" s="213">
        <v>19</v>
      </c>
      <c r="AD77" s="213">
        <v>24</v>
      </c>
      <c r="AE77" s="213">
        <v>24</v>
      </c>
      <c r="AF77" s="213">
        <v>20</v>
      </c>
      <c r="AG77" s="213">
        <v>23</v>
      </c>
      <c r="AH77" s="213">
        <v>24</v>
      </c>
      <c r="AI77" s="213">
        <v>37</v>
      </c>
      <c r="AJ77" s="213">
        <v>23</v>
      </c>
      <c r="AK77" s="213">
        <v>21</v>
      </c>
      <c r="AL77" s="213">
        <v>21</v>
      </c>
      <c r="AM77" s="213">
        <v>32</v>
      </c>
      <c r="AN77" s="213">
        <v>26</v>
      </c>
      <c r="AO77" s="213">
        <v>43</v>
      </c>
      <c r="AP77" s="213">
        <v>37</v>
      </c>
      <c r="AQ77" s="213">
        <v>41</v>
      </c>
      <c r="AR77" s="213">
        <v>52</v>
      </c>
      <c r="AS77" s="213">
        <v>47</v>
      </c>
      <c r="AT77" s="213">
        <v>50</v>
      </c>
      <c r="AU77" s="213">
        <v>40</v>
      </c>
      <c r="AV77" s="213">
        <v>66</v>
      </c>
      <c r="AW77" s="213">
        <v>60</v>
      </c>
      <c r="AX77" s="213">
        <v>62</v>
      </c>
      <c r="AY77" s="213">
        <v>55</v>
      </c>
      <c r="AZ77" s="213">
        <v>59</v>
      </c>
      <c r="BA77" s="213">
        <v>50</v>
      </c>
      <c r="BB77" s="213">
        <v>34</v>
      </c>
      <c r="BC77" s="213">
        <v>34</v>
      </c>
      <c r="BD77" s="213">
        <v>26</v>
      </c>
      <c r="BE77" s="213">
        <v>31</v>
      </c>
      <c r="BF77" s="213">
        <v>35</v>
      </c>
      <c r="BG77" s="213">
        <v>34</v>
      </c>
      <c r="BH77" s="213">
        <v>33</v>
      </c>
      <c r="BI77" s="213">
        <v>24</v>
      </c>
      <c r="BJ77" s="213">
        <v>26</v>
      </c>
      <c r="BK77" s="213">
        <v>21</v>
      </c>
      <c r="BL77" s="213">
        <v>28</v>
      </c>
      <c r="BM77" s="213">
        <v>25</v>
      </c>
      <c r="BN77" s="213">
        <v>27</v>
      </c>
      <c r="BO77" s="213">
        <v>31</v>
      </c>
      <c r="BP77" s="213">
        <v>24</v>
      </c>
      <c r="BQ77" s="213">
        <v>32</v>
      </c>
      <c r="BR77" s="213">
        <v>30</v>
      </c>
      <c r="BS77" s="213">
        <v>22</v>
      </c>
      <c r="BT77" s="213">
        <v>43</v>
      </c>
      <c r="BU77" s="213">
        <v>22</v>
      </c>
      <c r="BV77" s="213">
        <v>32</v>
      </c>
      <c r="BW77" s="213">
        <v>37</v>
      </c>
      <c r="BX77" s="213">
        <v>30</v>
      </c>
      <c r="BY77" s="213">
        <v>21</v>
      </c>
      <c r="BZ77" s="213">
        <v>31</v>
      </c>
      <c r="CA77" s="213">
        <v>27</v>
      </c>
      <c r="CB77" s="213">
        <v>23</v>
      </c>
      <c r="CC77" s="213">
        <v>21</v>
      </c>
      <c r="CD77" s="213">
        <v>28</v>
      </c>
      <c r="CE77" s="213">
        <v>26</v>
      </c>
      <c r="CF77" s="213">
        <v>17</v>
      </c>
      <c r="CG77" s="213">
        <v>28</v>
      </c>
      <c r="CH77" s="213">
        <v>24</v>
      </c>
      <c r="CI77" s="213">
        <v>26</v>
      </c>
      <c r="CJ77" s="213">
        <v>33</v>
      </c>
      <c r="CK77" s="213">
        <v>27</v>
      </c>
      <c r="CL77" s="213">
        <v>23</v>
      </c>
      <c r="CM77" s="213">
        <v>25</v>
      </c>
      <c r="CN77" s="213">
        <v>22</v>
      </c>
      <c r="CO77" s="213">
        <v>21</v>
      </c>
      <c r="CP77" s="213">
        <v>13</v>
      </c>
      <c r="CQ77" s="213">
        <v>15</v>
      </c>
      <c r="CR77" s="213">
        <v>16</v>
      </c>
      <c r="CS77" s="213">
        <v>15</v>
      </c>
      <c r="CT77" s="213">
        <v>20</v>
      </c>
      <c r="CU77" s="213">
        <v>12</v>
      </c>
      <c r="CV77" s="213">
        <v>3</v>
      </c>
      <c r="CW77" s="213">
        <v>8</v>
      </c>
      <c r="CX77" s="213">
        <v>5</v>
      </c>
      <c r="CY77" s="213">
        <v>6</v>
      </c>
      <c r="CZ77" s="213">
        <v>10</v>
      </c>
      <c r="DA77" s="213">
        <v>7</v>
      </c>
      <c r="DB77" s="213">
        <v>9</v>
      </c>
      <c r="DC77" s="213">
        <v>5</v>
      </c>
      <c r="DD77" s="213">
        <v>5</v>
      </c>
      <c r="DE77" s="213">
        <v>8</v>
      </c>
      <c r="DF77" s="213">
        <v>1</v>
      </c>
      <c r="DG77" s="213">
        <v>11</v>
      </c>
      <c r="DH77" s="213">
        <v>7</v>
      </c>
      <c r="DI77" s="213">
        <v>4</v>
      </c>
      <c r="DJ77" s="213">
        <v>4</v>
      </c>
      <c r="DK77" s="213">
        <v>1</v>
      </c>
      <c r="DL77" s="213">
        <v>3</v>
      </c>
      <c r="DM77" s="213">
        <v>2</v>
      </c>
      <c r="DN77" s="213">
        <v>2</v>
      </c>
      <c r="DO77" s="213">
        <v>0</v>
      </c>
      <c r="DP77" s="213">
        <v>0</v>
      </c>
      <c r="DQ77" s="213">
        <v>0</v>
      </c>
      <c r="DR77" s="213">
        <v>0</v>
      </c>
      <c r="DS77" s="213">
        <v>0</v>
      </c>
      <c r="DT77" s="213">
        <v>0</v>
      </c>
      <c r="DU77" s="213">
        <v>0</v>
      </c>
      <c r="DV77" s="213">
        <v>0</v>
      </c>
      <c r="DW77" s="213">
        <v>0</v>
      </c>
      <c r="DX77" s="213">
        <v>0</v>
      </c>
      <c r="DY77" s="213">
        <v>0</v>
      </c>
      <c r="DZ77" s="213">
        <v>0</v>
      </c>
      <c r="EA77" s="213">
        <v>0</v>
      </c>
    </row>
    <row r="78" spans="1:131">
      <c r="B78" s="215" t="s">
        <v>283</v>
      </c>
      <c r="C78" s="24">
        <f>SUM(C70:C77)</f>
        <v>149</v>
      </c>
      <c r="D78" s="216">
        <f t="shared" si="1"/>
        <v>1.1311014954831853</v>
      </c>
      <c r="E78" s="24">
        <f t="shared" ref="E78:Q78" si="21">SUM(E70:E77)</f>
        <v>826</v>
      </c>
      <c r="F78" s="216">
        <f t="shared" si="3"/>
        <v>6.2704015789873226</v>
      </c>
      <c r="G78" s="24">
        <f t="shared" si="21"/>
        <v>1702</v>
      </c>
      <c r="H78" s="216">
        <f t="shared" si="5"/>
        <v>12.920367418203901</v>
      </c>
      <c r="I78" s="24">
        <f t="shared" si="21"/>
        <v>1758</v>
      </c>
      <c r="J78" s="216">
        <f t="shared" si="7"/>
        <v>13.345479389660669</v>
      </c>
      <c r="K78" s="24">
        <f t="shared" si="21"/>
        <v>6935</v>
      </c>
      <c r="L78" s="216">
        <f t="shared" si="9"/>
        <v>52.645562893797916</v>
      </c>
      <c r="M78" s="24">
        <f t="shared" si="21"/>
        <v>1349</v>
      </c>
      <c r="N78" s="216">
        <f t="shared" si="11"/>
        <v>10.240643740985348</v>
      </c>
      <c r="O78" s="24">
        <f t="shared" si="21"/>
        <v>454</v>
      </c>
      <c r="P78" s="216">
        <f t="shared" si="13"/>
        <v>3.4464434828816519</v>
      </c>
      <c r="Q78" s="24">
        <f t="shared" si="21"/>
        <v>13173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  <c r="CD78" s="213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  <c r="CU78" s="213"/>
      <c r="CV78" s="213"/>
      <c r="CW78" s="213"/>
      <c r="CX78" s="213"/>
      <c r="CY78" s="213"/>
      <c r="CZ78" s="213"/>
      <c r="DA78" s="213"/>
      <c r="DB78" s="213"/>
      <c r="DC78" s="213"/>
      <c r="DD78" s="213"/>
      <c r="DE78" s="213"/>
      <c r="DF78" s="213"/>
      <c r="DG78" s="213"/>
      <c r="DH78" s="213"/>
      <c r="DI78" s="213"/>
      <c r="DJ78" s="213"/>
      <c r="DK78" s="213"/>
      <c r="DL78" s="213"/>
      <c r="DM78" s="213"/>
      <c r="DN78" s="213"/>
      <c r="DO78" s="213"/>
      <c r="DP78" s="213"/>
      <c r="DQ78" s="213"/>
      <c r="DR78" s="213"/>
      <c r="DS78" s="213"/>
      <c r="DT78" s="213"/>
      <c r="DU78" s="213"/>
      <c r="DV78" s="213"/>
      <c r="DW78" s="213"/>
      <c r="DX78" s="213"/>
      <c r="DY78" s="213"/>
      <c r="DZ78" s="213"/>
      <c r="EA78" s="213"/>
    </row>
    <row r="79" spans="1:131">
      <c r="C79" s="17"/>
      <c r="D79" s="214"/>
      <c r="E79" s="17"/>
      <c r="F79" s="214"/>
      <c r="G79" s="17"/>
      <c r="H79" s="214"/>
      <c r="I79" s="17"/>
      <c r="J79" s="214"/>
      <c r="K79" s="17"/>
      <c r="L79" s="214"/>
      <c r="M79" s="17"/>
      <c r="N79" s="214"/>
      <c r="O79" s="17"/>
      <c r="P79" s="214"/>
      <c r="Q79" s="17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  <c r="CD79" s="213"/>
      <c r="CE79" s="213"/>
      <c r="CF79" s="213"/>
      <c r="CG79" s="213"/>
      <c r="CH79" s="213"/>
      <c r="CI79" s="213"/>
      <c r="CJ79" s="213"/>
      <c r="CK79" s="213"/>
      <c r="CL79" s="213"/>
      <c r="CM79" s="213"/>
      <c r="CN79" s="213"/>
      <c r="CO79" s="213"/>
      <c r="CP79" s="213"/>
      <c r="CQ79" s="213"/>
      <c r="CR79" s="213"/>
      <c r="CS79" s="213"/>
      <c r="CT79" s="213"/>
      <c r="CU79" s="213"/>
      <c r="CV79" s="213"/>
      <c r="CW79" s="213"/>
      <c r="CX79" s="213"/>
      <c r="CY79" s="213"/>
      <c r="CZ79" s="213"/>
      <c r="DA79" s="213"/>
      <c r="DB79" s="213"/>
      <c r="DC79" s="213"/>
      <c r="DD79" s="213"/>
      <c r="DE79" s="213"/>
      <c r="DF79" s="213"/>
      <c r="DG79" s="213"/>
      <c r="DH79" s="213"/>
      <c r="DI79" s="213"/>
      <c r="DJ79" s="213"/>
      <c r="DK79" s="213"/>
      <c r="DL79" s="213"/>
      <c r="DM79" s="213"/>
      <c r="DN79" s="213"/>
      <c r="DO79" s="213"/>
      <c r="DP79" s="213"/>
      <c r="DQ79" s="213"/>
      <c r="DR79" s="213"/>
      <c r="DS79" s="213"/>
      <c r="DT79" s="213"/>
      <c r="DU79" s="213"/>
      <c r="DV79" s="213"/>
      <c r="DW79" s="213"/>
      <c r="DX79" s="213"/>
      <c r="DY79" s="213"/>
      <c r="DZ79" s="213"/>
      <c r="EA79" s="213"/>
    </row>
    <row r="80" spans="1:131">
      <c r="A80">
        <v>8000</v>
      </c>
      <c r="B80" s="14" t="s">
        <v>224</v>
      </c>
      <c r="C80" s="16">
        <f t="shared" si="0"/>
        <v>33</v>
      </c>
      <c r="D80" s="212">
        <f t="shared" si="1"/>
        <v>0.7577497129735935</v>
      </c>
      <c r="E80" s="16">
        <f t="shared" si="2"/>
        <v>238</v>
      </c>
      <c r="F80" s="212">
        <f t="shared" si="3"/>
        <v>5.4649827784156138</v>
      </c>
      <c r="G80" s="16">
        <f t="shared" si="4"/>
        <v>526</v>
      </c>
      <c r="H80" s="212">
        <f t="shared" si="5"/>
        <v>12.078071182548793</v>
      </c>
      <c r="I80" s="16">
        <f t="shared" si="6"/>
        <v>632</v>
      </c>
      <c r="J80" s="212">
        <f t="shared" si="7"/>
        <v>14.512055109070035</v>
      </c>
      <c r="K80" s="16">
        <f t="shared" si="8"/>
        <v>2269</v>
      </c>
      <c r="L80" s="212">
        <f t="shared" si="9"/>
        <v>52.101033295063147</v>
      </c>
      <c r="M80" s="16">
        <f t="shared" si="10"/>
        <v>480</v>
      </c>
      <c r="N80" s="212">
        <f t="shared" si="11"/>
        <v>11.021814006888633</v>
      </c>
      <c r="O80" s="16">
        <f t="shared" si="12"/>
        <v>177</v>
      </c>
      <c r="P80" s="212">
        <f t="shared" si="13"/>
        <v>4.0642939150401842</v>
      </c>
      <c r="Q80" s="16">
        <f t="shared" si="14"/>
        <v>4355</v>
      </c>
      <c r="S80">
        <v>8000</v>
      </c>
      <c r="T80" t="s">
        <v>224</v>
      </c>
      <c r="U80" s="213">
        <v>4355</v>
      </c>
      <c r="V80" s="213">
        <v>33</v>
      </c>
      <c r="W80" s="213">
        <v>36</v>
      </c>
      <c r="X80" s="213">
        <v>47</v>
      </c>
      <c r="Y80" s="213">
        <v>45</v>
      </c>
      <c r="Z80" s="213">
        <v>50</v>
      </c>
      <c r="AA80" s="213">
        <v>60</v>
      </c>
      <c r="AB80" s="213">
        <v>60</v>
      </c>
      <c r="AC80" s="213">
        <v>48</v>
      </c>
      <c r="AD80" s="213">
        <v>55</v>
      </c>
      <c r="AE80" s="213">
        <v>51</v>
      </c>
      <c r="AF80" s="213">
        <v>57</v>
      </c>
      <c r="AG80" s="213">
        <v>59</v>
      </c>
      <c r="AH80" s="213">
        <v>50</v>
      </c>
      <c r="AI80" s="213">
        <v>49</v>
      </c>
      <c r="AJ80" s="213">
        <v>40</v>
      </c>
      <c r="AK80" s="213">
        <v>57</v>
      </c>
      <c r="AL80" s="213">
        <v>49</v>
      </c>
      <c r="AM80" s="213">
        <v>48</v>
      </c>
      <c r="AN80" s="213">
        <v>56</v>
      </c>
      <c r="AO80" s="213">
        <v>51</v>
      </c>
      <c r="AP80" s="213">
        <v>71</v>
      </c>
      <c r="AQ80" s="213">
        <v>65</v>
      </c>
      <c r="AR80" s="213">
        <v>80</v>
      </c>
      <c r="AS80" s="213">
        <v>72</v>
      </c>
      <c r="AT80" s="213">
        <v>63</v>
      </c>
      <c r="AU80" s="213">
        <v>77</v>
      </c>
      <c r="AV80" s="213">
        <v>74</v>
      </c>
      <c r="AW80" s="213">
        <v>93</v>
      </c>
      <c r="AX80" s="213">
        <v>49</v>
      </c>
      <c r="AY80" s="213">
        <v>67</v>
      </c>
      <c r="AZ80" s="213">
        <v>52</v>
      </c>
      <c r="BA80" s="213">
        <v>40</v>
      </c>
      <c r="BB80" s="213">
        <v>62</v>
      </c>
      <c r="BC80" s="213">
        <v>60</v>
      </c>
      <c r="BD80" s="213">
        <v>50</v>
      </c>
      <c r="BE80" s="213">
        <v>59</v>
      </c>
      <c r="BF80" s="213">
        <v>54</v>
      </c>
      <c r="BG80" s="213">
        <v>41</v>
      </c>
      <c r="BH80" s="213">
        <v>51</v>
      </c>
      <c r="BI80" s="213">
        <v>61</v>
      </c>
      <c r="BJ80" s="213">
        <v>51</v>
      </c>
      <c r="BK80" s="213">
        <v>34</v>
      </c>
      <c r="BL80" s="213">
        <v>46</v>
      </c>
      <c r="BM80" s="213">
        <v>61</v>
      </c>
      <c r="BN80" s="213">
        <v>47</v>
      </c>
      <c r="BO80" s="213">
        <v>54</v>
      </c>
      <c r="BP80" s="213">
        <v>56</v>
      </c>
      <c r="BQ80" s="213">
        <v>57</v>
      </c>
      <c r="BR80" s="213">
        <v>45</v>
      </c>
      <c r="BS80" s="213">
        <v>48</v>
      </c>
      <c r="BT80" s="213">
        <v>45</v>
      </c>
      <c r="BU80" s="213">
        <v>52</v>
      </c>
      <c r="BV80" s="213">
        <v>52</v>
      </c>
      <c r="BW80" s="213">
        <v>61</v>
      </c>
      <c r="BX80" s="213">
        <v>63</v>
      </c>
      <c r="BY80" s="213">
        <v>46</v>
      </c>
      <c r="BZ80" s="213">
        <v>63</v>
      </c>
      <c r="CA80" s="213">
        <v>61</v>
      </c>
      <c r="CB80" s="213">
        <v>61</v>
      </c>
      <c r="CC80" s="213">
        <v>70</v>
      </c>
      <c r="CD80" s="213">
        <v>68</v>
      </c>
      <c r="CE80" s="213">
        <v>57</v>
      </c>
      <c r="CF80" s="213">
        <v>46</v>
      </c>
      <c r="CG80" s="213">
        <v>57</v>
      </c>
      <c r="CH80" s="213">
        <v>49</v>
      </c>
      <c r="CI80" s="213">
        <v>50</v>
      </c>
      <c r="CJ80" s="213">
        <v>56</v>
      </c>
      <c r="CK80" s="213">
        <v>43</v>
      </c>
      <c r="CL80" s="213">
        <v>45</v>
      </c>
      <c r="CM80" s="213">
        <v>39</v>
      </c>
      <c r="CN80" s="213">
        <v>39</v>
      </c>
      <c r="CO80" s="213">
        <v>42</v>
      </c>
      <c r="CP80" s="213">
        <v>33</v>
      </c>
      <c r="CQ80" s="213">
        <v>40</v>
      </c>
      <c r="CR80" s="213">
        <v>36</v>
      </c>
      <c r="CS80" s="213">
        <v>39</v>
      </c>
      <c r="CT80" s="213">
        <v>37</v>
      </c>
      <c r="CU80" s="213">
        <v>37</v>
      </c>
      <c r="CV80" s="213">
        <v>27</v>
      </c>
      <c r="CW80" s="213">
        <v>23</v>
      </c>
      <c r="CX80" s="213">
        <v>27</v>
      </c>
      <c r="CY80" s="213">
        <v>23</v>
      </c>
      <c r="CZ80" s="213">
        <v>12</v>
      </c>
      <c r="DA80" s="213">
        <v>14</v>
      </c>
      <c r="DB80" s="213">
        <v>14</v>
      </c>
      <c r="DC80" s="213">
        <v>14</v>
      </c>
      <c r="DD80" s="213">
        <v>12</v>
      </c>
      <c r="DE80" s="213">
        <v>12</v>
      </c>
      <c r="DF80" s="213">
        <v>12</v>
      </c>
      <c r="DG80" s="213">
        <v>10</v>
      </c>
      <c r="DH80" s="213">
        <v>4</v>
      </c>
      <c r="DI80" s="213">
        <v>7</v>
      </c>
      <c r="DJ80" s="213">
        <v>4</v>
      </c>
      <c r="DK80" s="213">
        <v>3</v>
      </c>
      <c r="DL80" s="213">
        <v>3</v>
      </c>
      <c r="DM80" s="213">
        <v>3</v>
      </c>
      <c r="DN80" s="213">
        <v>0</v>
      </c>
      <c r="DO80" s="213">
        <v>3</v>
      </c>
      <c r="DP80" s="213">
        <v>0</v>
      </c>
      <c r="DQ80" s="213">
        <v>0</v>
      </c>
      <c r="DR80" s="213">
        <v>0</v>
      </c>
      <c r="DS80" s="213">
        <v>0</v>
      </c>
      <c r="DT80" s="213">
        <v>0</v>
      </c>
      <c r="DU80" s="213">
        <v>0</v>
      </c>
      <c r="DV80" s="213">
        <v>0</v>
      </c>
      <c r="DW80" s="213">
        <v>0</v>
      </c>
      <c r="DX80" s="213">
        <v>0</v>
      </c>
      <c r="DY80" s="213">
        <v>0</v>
      </c>
      <c r="DZ80" s="213">
        <v>0</v>
      </c>
      <c r="EA80" s="213">
        <v>0</v>
      </c>
    </row>
    <row r="81" spans="1:131">
      <c r="A81">
        <v>8200</v>
      </c>
      <c r="B81" t="s">
        <v>225</v>
      </c>
      <c r="C81" s="17">
        <f t="shared" si="0"/>
        <v>134</v>
      </c>
      <c r="D81" s="214">
        <f t="shared" si="1"/>
        <v>1.3326703132769766</v>
      </c>
      <c r="E81" s="17">
        <f t="shared" si="2"/>
        <v>636</v>
      </c>
      <c r="F81" s="214">
        <f t="shared" si="3"/>
        <v>6.3252113376429637</v>
      </c>
      <c r="G81" s="17">
        <f t="shared" si="4"/>
        <v>1507</v>
      </c>
      <c r="H81" s="214">
        <f t="shared" si="5"/>
        <v>14.987568373943311</v>
      </c>
      <c r="I81" s="17">
        <f t="shared" si="6"/>
        <v>1369</v>
      </c>
      <c r="J81" s="214">
        <f t="shared" si="7"/>
        <v>13.615116857284933</v>
      </c>
      <c r="K81" s="17">
        <f t="shared" si="8"/>
        <v>5038</v>
      </c>
      <c r="L81" s="214">
        <f t="shared" si="9"/>
        <v>50.104425658876181</v>
      </c>
      <c r="M81" s="17">
        <f t="shared" si="10"/>
        <v>1028</v>
      </c>
      <c r="N81" s="214">
        <f t="shared" si="11"/>
        <v>10.223769269020389</v>
      </c>
      <c r="O81" s="17">
        <f t="shared" si="12"/>
        <v>343</v>
      </c>
      <c r="P81" s="214">
        <f t="shared" si="13"/>
        <v>3.4112381899552466</v>
      </c>
      <c r="Q81" s="17">
        <f t="shared" si="14"/>
        <v>10055</v>
      </c>
      <c r="S81">
        <v>8200</v>
      </c>
      <c r="T81" t="s">
        <v>225</v>
      </c>
      <c r="U81" s="213">
        <v>10055</v>
      </c>
      <c r="V81" s="213">
        <v>134</v>
      </c>
      <c r="W81" s="213">
        <v>118</v>
      </c>
      <c r="X81" s="213">
        <v>140</v>
      </c>
      <c r="Y81" s="213">
        <v>119</v>
      </c>
      <c r="Z81" s="213">
        <v>144</v>
      </c>
      <c r="AA81" s="213">
        <v>115</v>
      </c>
      <c r="AB81" s="213">
        <v>124</v>
      </c>
      <c r="AC81" s="213">
        <v>139</v>
      </c>
      <c r="AD81" s="213">
        <v>162</v>
      </c>
      <c r="AE81" s="213">
        <v>139</v>
      </c>
      <c r="AF81" s="213">
        <v>149</v>
      </c>
      <c r="AG81" s="213">
        <v>174</v>
      </c>
      <c r="AH81" s="213">
        <v>154</v>
      </c>
      <c r="AI81" s="213">
        <v>171</v>
      </c>
      <c r="AJ81" s="213">
        <v>151</v>
      </c>
      <c r="AK81" s="213">
        <v>144</v>
      </c>
      <c r="AL81" s="213">
        <v>155</v>
      </c>
      <c r="AM81" s="213">
        <v>123</v>
      </c>
      <c r="AN81" s="213">
        <v>142</v>
      </c>
      <c r="AO81" s="213">
        <v>142</v>
      </c>
      <c r="AP81" s="213">
        <v>117</v>
      </c>
      <c r="AQ81" s="213">
        <v>129</v>
      </c>
      <c r="AR81" s="213">
        <v>146</v>
      </c>
      <c r="AS81" s="213">
        <v>140</v>
      </c>
      <c r="AT81" s="213">
        <v>140</v>
      </c>
      <c r="AU81" s="213">
        <v>135</v>
      </c>
      <c r="AV81" s="213">
        <v>139</v>
      </c>
      <c r="AW81" s="213">
        <v>119</v>
      </c>
      <c r="AX81" s="213">
        <v>146</v>
      </c>
      <c r="AY81" s="213">
        <v>132</v>
      </c>
      <c r="AZ81" s="213">
        <v>149</v>
      </c>
      <c r="BA81" s="213">
        <v>152</v>
      </c>
      <c r="BB81" s="213">
        <v>128</v>
      </c>
      <c r="BC81" s="213">
        <v>123</v>
      </c>
      <c r="BD81" s="213">
        <v>143</v>
      </c>
      <c r="BE81" s="213">
        <v>134</v>
      </c>
      <c r="BF81" s="213">
        <v>129</v>
      </c>
      <c r="BG81" s="213">
        <v>145</v>
      </c>
      <c r="BH81" s="213">
        <v>137</v>
      </c>
      <c r="BI81" s="213">
        <v>124</v>
      </c>
      <c r="BJ81" s="213">
        <v>126</v>
      </c>
      <c r="BK81" s="213">
        <v>108</v>
      </c>
      <c r="BL81" s="213">
        <v>118</v>
      </c>
      <c r="BM81" s="213">
        <v>127</v>
      </c>
      <c r="BN81" s="213">
        <v>130</v>
      </c>
      <c r="BO81" s="213">
        <v>122</v>
      </c>
      <c r="BP81" s="213">
        <v>122</v>
      </c>
      <c r="BQ81" s="213">
        <v>139</v>
      </c>
      <c r="BR81" s="213">
        <v>118</v>
      </c>
      <c r="BS81" s="213">
        <v>130</v>
      </c>
      <c r="BT81" s="213">
        <v>114</v>
      </c>
      <c r="BU81" s="213">
        <v>123</v>
      </c>
      <c r="BV81" s="213">
        <v>119</v>
      </c>
      <c r="BW81" s="213">
        <v>120</v>
      </c>
      <c r="BX81" s="213">
        <v>133</v>
      </c>
      <c r="BY81" s="213">
        <v>126</v>
      </c>
      <c r="BZ81" s="213">
        <v>123</v>
      </c>
      <c r="CA81" s="213">
        <v>111</v>
      </c>
      <c r="CB81" s="213">
        <v>98</v>
      </c>
      <c r="CC81" s="213">
        <v>109</v>
      </c>
      <c r="CD81" s="213">
        <v>103</v>
      </c>
      <c r="CE81" s="213">
        <v>98</v>
      </c>
      <c r="CF81" s="213">
        <v>90</v>
      </c>
      <c r="CG81" s="213">
        <v>102</v>
      </c>
      <c r="CH81" s="213">
        <v>113</v>
      </c>
      <c r="CI81" s="213">
        <v>113</v>
      </c>
      <c r="CJ81" s="213">
        <v>103</v>
      </c>
      <c r="CK81" s="213">
        <v>107</v>
      </c>
      <c r="CL81" s="213">
        <v>98</v>
      </c>
      <c r="CM81" s="213">
        <v>107</v>
      </c>
      <c r="CN81" s="213">
        <v>103</v>
      </c>
      <c r="CO81" s="213">
        <v>97</v>
      </c>
      <c r="CP81" s="213">
        <v>67</v>
      </c>
      <c r="CQ81" s="213">
        <v>80</v>
      </c>
      <c r="CR81" s="213">
        <v>62</v>
      </c>
      <c r="CS81" s="213">
        <v>89</v>
      </c>
      <c r="CT81" s="213">
        <v>74</v>
      </c>
      <c r="CU81" s="213">
        <v>55</v>
      </c>
      <c r="CV81" s="213">
        <v>52</v>
      </c>
      <c r="CW81" s="213">
        <v>37</v>
      </c>
      <c r="CX81" s="213">
        <v>34</v>
      </c>
      <c r="CY81" s="213">
        <v>32</v>
      </c>
      <c r="CZ81" s="213">
        <v>34</v>
      </c>
      <c r="DA81" s="213">
        <v>41</v>
      </c>
      <c r="DB81" s="213">
        <v>26</v>
      </c>
      <c r="DC81" s="213">
        <v>29</v>
      </c>
      <c r="DD81" s="213">
        <v>31</v>
      </c>
      <c r="DE81" s="213">
        <v>28</v>
      </c>
      <c r="DF81" s="213">
        <v>26</v>
      </c>
      <c r="DG81" s="213">
        <v>12</v>
      </c>
      <c r="DH81" s="213">
        <v>12</v>
      </c>
      <c r="DI81" s="213">
        <v>4</v>
      </c>
      <c r="DJ81" s="213">
        <v>9</v>
      </c>
      <c r="DK81" s="213">
        <v>7</v>
      </c>
      <c r="DL81" s="213">
        <v>3</v>
      </c>
      <c r="DM81" s="213">
        <v>2</v>
      </c>
      <c r="DN81" s="213">
        <v>3</v>
      </c>
      <c r="DO81" s="213">
        <v>5</v>
      </c>
      <c r="DP81" s="213">
        <v>2</v>
      </c>
      <c r="DQ81" s="213">
        <v>3</v>
      </c>
      <c r="DR81" s="213">
        <v>0</v>
      </c>
      <c r="DS81" s="213">
        <v>0</v>
      </c>
      <c r="DT81" s="213">
        <v>0</v>
      </c>
      <c r="DU81" s="213">
        <v>0</v>
      </c>
      <c r="DV81" s="213">
        <v>0</v>
      </c>
      <c r="DW81" s="213">
        <v>0</v>
      </c>
      <c r="DX81" s="213">
        <v>0</v>
      </c>
      <c r="DY81" s="213">
        <v>0</v>
      </c>
      <c r="DZ81" s="213">
        <v>0</v>
      </c>
      <c r="EA81" s="213">
        <v>0</v>
      </c>
    </row>
    <row r="82" spans="1:131">
      <c r="A82">
        <v>8508</v>
      </c>
      <c r="B82" s="14" t="s">
        <v>226</v>
      </c>
      <c r="C82" s="16">
        <f t="shared" si="0"/>
        <v>7</v>
      </c>
      <c r="D82" s="212">
        <f t="shared" si="1"/>
        <v>0.97357440890125169</v>
      </c>
      <c r="E82" s="16">
        <f t="shared" si="2"/>
        <v>31</v>
      </c>
      <c r="F82" s="212">
        <f t="shared" si="3"/>
        <v>4.3115438108484003</v>
      </c>
      <c r="G82" s="16">
        <f t="shared" si="4"/>
        <v>54</v>
      </c>
      <c r="H82" s="212">
        <f t="shared" si="5"/>
        <v>7.5104311543810853</v>
      </c>
      <c r="I82" s="16">
        <f t="shared" si="6"/>
        <v>100</v>
      </c>
      <c r="J82" s="212">
        <f t="shared" si="7"/>
        <v>13.908205841446453</v>
      </c>
      <c r="K82" s="16">
        <f t="shared" si="8"/>
        <v>446</v>
      </c>
      <c r="L82" s="212">
        <f t="shared" si="9"/>
        <v>62.030598052851182</v>
      </c>
      <c r="M82" s="16">
        <f t="shared" si="10"/>
        <v>56</v>
      </c>
      <c r="N82" s="212">
        <f t="shared" si="11"/>
        <v>7.7885952712100135</v>
      </c>
      <c r="O82" s="16">
        <f t="shared" si="12"/>
        <v>25</v>
      </c>
      <c r="P82" s="212">
        <f t="shared" si="13"/>
        <v>3.4770514603616132</v>
      </c>
      <c r="Q82" s="16">
        <f t="shared" si="14"/>
        <v>719</v>
      </c>
      <c r="S82">
        <v>8508</v>
      </c>
      <c r="T82" t="s">
        <v>226</v>
      </c>
      <c r="U82" s="213">
        <v>719</v>
      </c>
      <c r="V82" s="213">
        <v>7</v>
      </c>
      <c r="W82" s="213">
        <v>9</v>
      </c>
      <c r="X82" s="213">
        <v>7</v>
      </c>
      <c r="Y82" s="213">
        <v>3</v>
      </c>
      <c r="Z82" s="213">
        <v>3</v>
      </c>
      <c r="AA82" s="213">
        <v>9</v>
      </c>
      <c r="AB82" s="213">
        <v>8</v>
      </c>
      <c r="AC82" s="213">
        <v>6</v>
      </c>
      <c r="AD82" s="213">
        <v>6</v>
      </c>
      <c r="AE82" s="213">
        <v>1</v>
      </c>
      <c r="AF82" s="213">
        <v>5</v>
      </c>
      <c r="AG82" s="213">
        <v>4</v>
      </c>
      <c r="AH82" s="213">
        <v>8</v>
      </c>
      <c r="AI82" s="213">
        <v>5</v>
      </c>
      <c r="AJ82" s="213">
        <v>7</v>
      </c>
      <c r="AK82" s="213">
        <v>4</v>
      </c>
      <c r="AL82" s="213">
        <v>5</v>
      </c>
      <c r="AM82" s="213">
        <v>8</v>
      </c>
      <c r="AN82" s="213">
        <v>7</v>
      </c>
      <c r="AO82" s="213">
        <v>4</v>
      </c>
      <c r="AP82" s="213">
        <v>11</v>
      </c>
      <c r="AQ82" s="213">
        <v>10</v>
      </c>
      <c r="AR82" s="213">
        <v>11</v>
      </c>
      <c r="AS82" s="213">
        <v>14</v>
      </c>
      <c r="AT82" s="213">
        <v>16</v>
      </c>
      <c r="AU82" s="213">
        <v>14</v>
      </c>
      <c r="AV82" s="213">
        <v>35</v>
      </c>
      <c r="AW82" s="213">
        <v>33</v>
      </c>
      <c r="AX82" s="213">
        <v>29</v>
      </c>
      <c r="AY82" s="213">
        <v>23</v>
      </c>
      <c r="AZ82" s="213">
        <v>24</v>
      </c>
      <c r="BA82" s="213">
        <v>18</v>
      </c>
      <c r="BB82" s="213">
        <v>30</v>
      </c>
      <c r="BC82" s="213">
        <v>20</v>
      </c>
      <c r="BD82" s="213">
        <v>18</v>
      </c>
      <c r="BE82" s="213">
        <v>12</v>
      </c>
      <c r="BF82" s="213">
        <v>13</v>
      </c>
      <c r="BG82" s="213">
        <v>15</v>
      </c>
      <c r="BH82" s="213">
        <v>13</v>
      </c>
      <c r="BI82" s="213">
        <v>6</v>
      </c>
      <c r="BJ82" s="213">
        <v>10</v>
      </c>
      <c r="BK82" s="213">
        <v>7</v>
      </c>
      <c r="BL82" s="213">
        <v>5</v>
      </c>
      <c r="BM82" s="213">
        <v>4</v>
      </c>
      <c r="BN82" s="213">
        <v>8</v>
      </c>
      <c r="BO82" s="213">
        <v>4</v>
      </c>
      <c r="BP82" s="213">
        <v>7</v>
      </c>
      <c r="BQ82" s="213">
        <v>3</v>
      </c>
      <c r="BR82" s="213">
        <v>7</v>
      </c>
      <c r="BS82" s="213">
        <v>6</v>
      </c>
      <c r="BT82" s="213">
        <v>5</v>
      </c>
      <c r="BU82" s="213">
        <v>5</v>
      </c>
      <c r="BV82" s="213">
        <v>5</v>
      </c>
      <c r="BW82" s="213">
        <v>4</v>
      </c>
      <c r="BX82" s="213">
        <v>4</v>
      </c>
      <c r="BY82" s="213">
        <v>1</v>
      </c>
      <c r="BZ82" s="213">
        <v>7</v>
      </c>
      <c r="CA82" s="213">
        <v>7</v>
      </c>
      <c r="CB82" s="213">
        <v>5</v>
      </c>
      <c r="CC82" s="213">
        <v>11</v>
      </c>
      <c r="CD82" s="213">
        <v>6</v>
      </c>
      <c r="CE82" s="213">
        <v>7</v>
      </c>
      <c r="CF82" s="213">
        <v>11</v>
      </c>
      <c r="CG82" s="213">
        <v>4</v>
      </c>
      <c r="CH82" s="213">
        <v>5</v>
      </c>
      <c r="CI82" s="213">
        <v>3</v>
      </c>
      <c r="CJ82" s="213">
        <v>6</v>
      </c>
      <c r="CK82" s="213">
        <v>5</v>
      </c>
      <c r="CL82" s="213">
        <v>2</v>
      </c>
      <c r="CM82" s="213">
        <v>8</v>
      </c>
      <c r="CN82" s="213">
        <v>1</v>
      </c>
      <c r="CO82" s="213">
        <v>5</v>
      </c>
      <c r="CP82" s="213">
        <v>7</v>
      </c>
      <c r="CQ82" s="213">
        <v>6</v>
      </c>
      <c r="CR82" s="213">
        <v>2</v>
      </c>
      <c r="CS82" s="213">
        <v>3</v>
      </c>
      <c r="CT82" s="213">
        <v>6</v>
      </c>
      <c r="CU82" s="213">
        <v>2</v>
      </c>
      <c r="CV82" s="213">
        <v>2</v>
      </c>
      <c r="CW82" s="213">
        <v>7</v>
      </c>
      <c r="CX82" s="213">
        <v>3</v>
      </c>
      <c r="CY82" s="213">
        <v>2</v>
      </c>
      <c r="CZ82" s="213">
        <v>3</v>
      </c>
      <c r="DA82" s="213">
        <v>3</v>
      </c>
      <c r="DB82" s="213">
        <v>2</v>
      </c>
      <c r="DC82" s="213">
        <v>5</v>
      </c>
      <c r="DD82" s="213">
        <v>1</v>
      </c>
      <c r="DE82" s="213">
        <v>1</v>
      </c>
      <c r="DF82" s="213">
        <v>1</v>
      </c>
      <c r="DG82" s="213">
        <v>1</v>
      </c>
      <c r="DH82" s="213">
        <v>1</v>
      </c>
      <c r="DI82" s="213">
        <v>1</v>
      </c>
      <c r="DJ82" s="213">
        <v>0</v>
      </c>
      <c r="DK82" s="213">
        <v>1</v>
      </c>
      <c r="DL82" s="213">
        <v>0</v>
      </c>
      <c r="DM82" s="213">
        <v>0</v>
      </c>
      <c r="DN82" s="213">
        <v>0</v>
      </c>
      <c r="DO82" s="213">
        <v>0</v>
      </c>
      <c r="DP82" s="213">
        <v>0</v>
      </c>
      <c r="DQ82" s="213">
        <v>0</v>
      </c>
      <c r="DR82" s="213">
        <v>0</v>
      </c>
      <c r="DS82" s="213">
        <v>0</v>
      </c>
      <c r="DT82" s="213">
        <v>0</v>
      </c>
      <c r="DU82" s="213">
        <v>0</v>
      </c>
      <c r="DV82" s="213">
        <v>0</v>
      </c>
      <c r="DW82" s="213">
        <v>0</v>
      </c>
      <c r="DX82" s="213">
        <v>0</v>
      </c>
      <c r="DY82" s="213">
        <v>0</v>
      </c>
      <c r="DZ82" s="213">
        <v>0</v>
      </c>
      <c r="EA82" s="213">
        <v>0</v>
      </c>
    </row>
    <row r="83" spans="1:131">
      <c r="A83">
        <v>8509</v>
      </c>
      <c r="B83" t="s">
        <v>227</v>
      </c>
      <c r="C83" s="17">
        <f t="shared" si="0"/>
        <v>13</v>
      </c>
      <c r="D83" s="214">
        <f t="shared" si="1"/>
        <v>2.073365231259968</v>
      </c>
      <c r="E83" s="17">
        <f t="shared" si="2"/>
        <v>33</v>
      </c>
      <c r="F83" s="214">
        <f t="shared" si="3"/>
        <v>5.2631578947368416</v>
      </c>
      <c r="G83" s="17">
        <f t="shared" si="4"/>
        <v>42</v>
      </c>
      <c r="H83" s="214">
        <f t="shared" si="5"/>
        <v>6.6985645933014357</v>
      </c>
      <c r="I83" s="17">
        <f t="shared" si="6"/>
        <v>77</v>
      </c>
      <c r="J83" s="214">
        <f t="shared" si="7"/>
        <v>12.280701754385964</v>
      </c>
      <c r="K83" s="17">
        <f t="shared" si="8"/>
        <v>359</v>
      </c>
      <c r="L83" s="214">
        <f t="shared" si="9"/>
        <v>57.256778309409881</v>
      </c>
      <c r="M83" s="17">
        <f t="shared" si="10"/>
        <v>73</v>
      </c>
      <c r="N83" s="214">
        <f t="shared" si="11"/>
        <v>11.642743221690591</v>
      </c>
      <c r="O83" s="17">
        <f t="shared" si="12"/>
        <v>30</v>
      </c>
      <c r="P83" s="214">
        <f t="shared" si="13"/>
        <v>4.7846889952153111</v>
      </c>
      <c r="Q83" s="17">
        <f t="shared" si="14"/>
        <v>627</v>
      </c>
      <c r="S83">
        <v>8509</v>
      </c>
      <c r="T83" t="s">
        <v>227</v>
      </c>
      <c r="U83" s="213">
        <v>627</v>
      </c>
      <c r="V83" s="213">
        <v>13</v>
      </c>
      <c r="W83" s="213">
        <v>8</v>
      </c>
      <c r="X83" s="213">
        <v>8</v>
      </c>
      <c r="Y83" s="213">
        <v>9</v>
      </c>
      <c r="Z83" s="213">
        <v>4</v>
      </c>
      <c r="AA83" s="213">
        <v>4</v>
      </c>
      <c r="AB83" s="213">
        <v>4</v>
      </c>
      <c r="AC83" s="213">
        <v>4</v>
      </c>
      <c r="AD83" s="213">
        <v>4</v>
      </c>
      <c r="AE83" s="213">
        <v>1</v>
      </c>
      <c r="AF83" s="213">
        <v>7</v>
      </c>
      <c r="AG83" s="213">
        <v>5</v>
      </c>
      <c r="AH83" s="213">
        <v>1</v>
      </c>
      <c r="AI83" s="213">
        <v>9</v>
      </c>
      <c r="AJ83" s="213">
        <v>5</v>
      </c>
      <c r="AK83" s="213">
        <v>2</v>
      </c>
      <c r="AL83" s="213">
        <v>3</v>
      </c>
      <c r="AM83" s="213">
        <v>6</v>
      </c>
      <c r="AN83" s="213">
        <v>5</v>
      </c>
      <c r="AO83" s="213">
        <v>4</v>
      </c>
      <c r="AP83" s="213">
        <v>6</v>
      </c>
      <c r="AQ83" s="213">
        <v>8</v>
      </c>
      <c r="AR83" s="213">
        <v>5</v>
      </c>
      <c r="AS83" s="213">
        <v>8</v>
      </c>
      <c r="AT83" s="213">
        <v>16</v>
      </c>
      <c r="AU83" s="213">
        <v>16</v>
      </c>
      <c r="AV83" s="213">
        <v>27</v>
      </c>
      <c r="AW83" s="213">
        <v>24</v>
      </c>
      <c r="AX83" s="213">
        <v>17</v>
      </c>
      <c r="AY83" s="213">
        <v>19</v>
      </c>
      <c r="AZ83" s="213">
        <v>19</v>
      </c>
      <c r="BA83" s="213">
        <v>19</v>
      </c>
      <c r="BB83" s="213">
        <v>10</v>
      </c>
      <c r="BC83" s="213">
        <v>11</v>
      </c>
      <c r="BD83" s="213">
        <v>12</v>
      </c>
      <c r="BE83" s="213">
        <v>14</v>
      </c>
      <c r="BF83" s="213">
        <v>8</v>
      </c>
      <c r="BG83" s="213">
        <v>11</v>
      </c>
      <c r="BH83" s="213">
        <v>5</v>
      </c>
      <c r="BI83" s="213">
        <v>6</v>
      </c>
      <c r="BJ83" s="213">
        <v>5</v>
      </c>
      <c r="BK83" s="213">
        <v>4</v>
      </c>
      <c r="BL83" s="213">
        <v>7</v>
      </c>
      <c r="BM83" s="213">
        <v>6</v>
      </c>
      <c r="BN83" s="213">
        <v>6</v>
      </c>
      <c r="BO83" s="213">
        <v>3</v>
      </c>
      <c r="BP83" s="213">
        <v>4</v>
      </c>
      <c r="BQ83" s="213">
        <v>4</v>
      </c>
      <c r="BR83" s="213">
        <v>5</v>
      </c>
      <c r="BS83" s="213">
        <v>6</v>
      </c>
      <c r="BT83" s="213">
        <v>2</v>
      </c>
      <c r="BU83" s="213">
        <v>8</v>
      </c>
      <c r="BV83" s="213">
        <v>3</v>
      </c>
      <c r="BW83" s="213">
        <v>4</v>
      </c>
      <c r="BX83" s="213">
        <v>8</v>
      </c>
      <c r="BY83" s="213">
        <v>9</v>
      </c>
      <c r="BZ83" s="213">
        <v>7</v>
      </c>
      <c r="CA83" s="213">
        <v>7</v>
      </c>
      <c r="CB83" s="213">
        <v>7</v>
      </c>
      <c r="CC83" s="213">
        <v>5</v>
      </c>
      <c r="CD83" s="213">
        <v>8</v>
      </c>
      <c r="CE83" s="213">
        <v>4</v>
      </c>
      <c r="CF83" s="213">
        <v>6</v>
      </c>
      <c r="CG83" s="213">
        <v>8</v>
      </c>
      <c r="CH83" s="213">
        <v>9</v>
      </c>
      <c r="CI83" s="213">
        <v>7</v>
      </c>
      <c r="CJ83" s="213">
        <v>5</v>
      </c>
      <c r="CK83" s="213">
        <v>6</v>
      </c>
      <c r="CL83" s="213">
        <v>8</v>
      </c>
      <c r="CM83" s="213">
        <v>8</v>
      </c>
      <c r="CN83" s="213">
        <v>7</v>
      </c>
      <c r="CO83" s="213">
        <v>4</v>
      </c>
      <c r="CP83" s="213">
        <v>6</v>
      </c>
      <c r="CQ83" s="213">
        <v>5</v>
      </c>
      <c r="CR83" s="213">
        <v>7</v>
      </c>
      <c r="CS83" s="213">
        <v>6</v>
      </c>
      <c r="CT83" s="213">
        <v>2</v>
      </c>
      <c r="CU83" s="213">
        <v>8</v>
      </c>
      <c r="CV83" s="213">
        <v>4</v>
      </c>
      <c r="CW83" s="213">
        <v>2</v>
      </c>
      <c r="CX83" s="213">
        <v>3</v>
      </c>
      <c r="CY83" s="213">
        <v>3</v>
      </c>
      <c r="CZ83" s="213">
        <v>3</v>
      </c>
      <c r="DA83" s="213">
        <v>1</v>
      </c>
      <c r="DB83" s="213">
        <v>3</v>
      </c>
      <c r="DC83" s="213">
        <v>4</v>
      </c>
      <c r="DD83" s="213">
        <v>2</v>
      </c>
      <c r="DE83" s="213">
        <v>3</v>
      </c>
      <c r="DF83" s="213">
        <v>1</v>
      </c>
      <c r="DG83" s="213">
        <v>0</v>
      </c>
      <c r="DH83" s="213">
        <v>2</v>
      </c>
      <c r="DI83" s="213">
        <v>1</v>
      </c>
      <c r="DJ83" s="213">
        <v>1</v>
      </c>
      <c r="DK83" s="213">
        <v>1</v>
      </c>
      <c r="DL83" s="213">
        <v>1</v>
      </c>
      <c r="DM83" s="213">
        <v>0</v>
      </c>
      <c r="DN83" s="213">
        <v>0</v>
      </c>
      <c r="DO83" s="213">
        <v>1</v>
      </c>
      <c r="DP83" s="213">
        <v>0</v>
      </c>
      <c r="DQ83" s="213">
        <v>0</v>
      </c>
      <c r="DR83" s="213">
        <v>0</v>
      </c>
      <c r="DS83" s="213">
        <v>0</v>
      </c>
      <c r="DT83" s="213">
        <v>0</v>
      </c>
      <c r="DU83" s="213">
        <v>0</v>
      </c>
      <c r="DV83" s="213">
        <v>0</v>
      </c>
      <c r="DW83" s="213">
        <v>0</v>
      </c>
      <c r="DX83" s="213">
        <v>0</v>
      </c>
      <c r="DY83" s="213">
        <v>0</v>
      </c>
      <c r="DZ83" s="213">
        <v>0</v>
      </c>
      <c r="EA83" s="213">
        <v>0</v>
      </c>
    </row>
    <row r="84" spans="1:131">
      <c r="A84">
        <v>8610</v>
      </c>
      <c r="B84" s="14" t="s">
        <v>228</v>
      </c>
      <c r="C84" s="16">
        <f t="shared" si="0"/>
        <v>2</v>
      </c>
      <c r="D84" s="212">
        <f t="shared" si="1"/>
        <v>0.79681274900398402</v>
      </c>
      <c r="E84" s="16">
        <f t="shared" si="2"/>
        <v>13</v>
      </c>
      <c r="F84" s="212">
        <f t="shared" si="3"/>
        <v>5.1792828685258963</v>
      </c>
      <c r="G84" s="16">
        <f t="shared" si="4"/>
        <v>34</v>
      </c>
      <c r="H84" s="212">
        <f t="shared" si="5"/>
        <v>13.545816733067728</v>
      </c>
      <c r="I84" s="16">
        <f t="shared" si="6"/>
        <v>35</v>
      </c>
      <c r="J84" s="212">
        <f t="shared" si="7"/>
        <v>13.944223107569719</v>
      </c>
      <c r="K84" s="16">
        <f t="shared" si="8"/>
        <v>138</v>
      </c>
      <c r="L84" s="212">
        <f t="shared" si="9"/>
        <v>54.980079681274894</v>
      </c>
      <c r="M84" s="16">
        <f t="shared" si="10"/>
        <v>22</v>
      </c>
      <c r="N84" s="212">
        <f t="shared" si="11"/>
        <v>8.7649402390438258</v>
      </c>
      <c r="O84" s="16">
        <f t="shared" si="12"/>
        <v>7</v>
      </c>
      <c r="P84" s="212">
        <f t="shared" si="13"/>
        <v>2.788844621513944</v>
      </c>
      <c r="Q84" s="16">
        <f t="shared" si="14"/>
        <v>251</v>
      </c>
      <c r="S84">
        <v>8610</v>
      </c>
      <c r="T84" t="s">
        <v>228</v>
      </c>
      <c r="U84" s="213">
        <v>251</v>
      </c>
      <c r="V84" s="213">
        <v>2</v>
      </c>
      <c r="W84" s="213">
        <v>2</v>
      </c>
      <c r="X84" s="213">
        <v>1</v>
      </c>
      <c r="Y84" s="213">
        <v>3</v>
      </c>
      <c r="Z84" s="213">
        <v>4</v>
      </c>
      <c r="AA84" s="213">
        <v>3</v>
      </c>
      <c r="AB84" s="213">
        <v>4</v>
      </c>
      <c r="AC84" s="213">
        <v>2</v>
      </c>
      <c r="AD84" s="213">
        <v>4</v>
      </c>
      <c r="AE84" s="213">
        <v>5</v>
      </c>
      <c r="AF84" s="213">
        <v>4</v>
      </c>
      <c r="AG84" s="213">
        <v>4</v>
      </c>
      <c r="AH84" s="213">
        <v>2</v>
      </c>
      <c r="AI84" s="213">
        <v>3</v>
      </c>
      <c r="AJ84" s="213">
        <v>4</v>
      </c>
      <c r="AK84" s="213">
        <v>2</v>
      </c>
      <c r="AL84" s="213">
        <v>0</v>
      </c>
      <c r="AM84" s="213">
        <v>1</v>
      </c>
      <c r="AN84" s="213">
        <v>3</v>
      </c>
      <c r="AO84" s="213">
        <v>2</v>
      </c>
      <c r="AP84" s="213">
        <v>4</v>
      </c>
      <c r="AQ84" s="213">
        <v>6</v>
      </c>
      <c r="AR84" s="213">
        <v>6</v>
      </c>
      <c r="AS84" s="213">
        <v>2</v>
      </c>
      <c r="AT84" s="213">
        <v>7</v>
      </c>
      <c r="AU84" s="213">
        <v>4</v>
      </c>
      <c r="AV84" s="213">
        <v>1</v>
      </c>
      <c r="AW84" s="213">
        <v>3</v>
      </c>
      <c r="AX84" s="213">
        <v>3</v>
      </c>
      <c r="AY84" s="213">
        <v>7</v>
      </c>
      <c r="AZ84" s="213">
        <v>6</v>
      </c>
      <c r="BA84" s="213">
        <v>4</v>
      </c>
      <c r="BB84" s="213">
        <v>4</v>
      </c>
      <c r="BC84" s="213">
        <v>4</v>
      </c>
      <c r="BD84" s="213">
        <v>2</v>
      </c>
      <c r="BE84" s="213">
        <v>5</v>
      </c>
      <c r="BF84" s="213">
        <v>9</v>
      </c>
      <c r="BG84" s="213">
        <v>1</v>
      </c>
      <c r="BH84" s="213">
        <v>1</v>
      </c>
      <c r="BI84" s="213">
        <v>4</v>
      </c>
      <c r="BJ84" s="213">
        <v>1</v>
      </c>
      <c r="BK84" s="213">
        <v>2</v>
      </c>
      <c r="BL84" s="213">
        <v>1</v>
      </c>
      <c r="BM84" s="213">
        <v>1</v>
      </c>
      <c r="BN84" s="213">
        <v>6</v>
      </c>
      <c r="BO84" s="213">
        <v>1</v>
      </c>
      <c r="BP84" s="213">
        <v>2</v>
      </c>
      <c r="BQ84" s="213">
        <v>4</v>
      </c>
      <c r="BR84" s="213">
        <v>7</v>
      </c>
      <c r="BS84" s="213">
        <v>3</v>
      </c>
      <c r="BT84" s="213">
        <v>5</v>
      </c>
      <c r="BU84" s="213">
        <v>7</v>
      </c>
      <c r="BV84" s="213">
        <v>4</v>
      </c>
      <c r="BW84" s="213">
        <v>3</v>
      </c>
      <c r="BX84" s="213">
        <v>1</v>
      </c>
      <c r="BY84" s="213">
        <v>1</v>
      </c>
      <c r="BZ84" s="213">
        <v>8</v>
      </c>
      <c r="CA84" s="213">
        <v>2</v>
      </c>
      <c r="CB84" s="213">
        <v>1</v>
      </c>
      <c r="CC84" s="213">
        <v>2</v>
      </c>
      <c r="CD84" s="213">
        <v>4</v>
      </c>
      <c r="CE84" s="213">
        <v>4</v>
      </c>
      <c r="CF84" s="213">
        <v>3</v>
      </c>
      <c r="CG84" s="213">
        <v>3</v>
      </c>
      <c r="CH84" s="213">
        <v>6</v>
      </c>
      <c r="CI84" s="213">
        <v>0</v>
      </c>
      <c r="CJ84" s="213">
        <v>2</v>
      </c>
      <c r="CK84" s="213">
        <v>0</v>
      </c>
      <c r="CL84" s="213">
        <v>3</v>
      </c>
      <c r="CM84" s="213">
        <v>3</v>
      </c>
      <c r="CN84" s="213">
        <v>1</v>
      </c>
      <c r="CO84" s="213">
        <v>4</v>
      </c>
      <c r="CP84" s="213">
        <v>3</v>
      </c>
      <c r="CQ84" s="213">
        <v>1</v>
      </c>
      <c r="CR84" s="213">
        <v>2</v>
      </c>
      <c r="CS84" s="213">
        <v>1</v>
      </c>
      <c r="CT84" s="213">
        <v>1</v>
      </c>
      <c r="CU84" s="213">
        <v>0</v>
      </c>
      <c r="CV84" s="213">
        <v>2</v>
      </c>
      <c r="CW84" s="213">
        <v>1</v>
      </c>
      <c r="CX84" s="213">
        <v>1</v>
      </c>
      <c r="CY84" s="213">
        <v>0</v>
      </c>
      <c r="CZ84" s="213">
        <v>1</v>
      </c>
      <c r="DA84" s="213">
        <v>1</v>
      </c>
      <c r="DB84" s="213">
        <v>1</v>
      </c>
      <c r="DC84" s="213">
        <v>0</v>
      </c>
      <c r="DD84" s="213">
        <v>0</v>
      </c>
      <c r="DE84" s="213">
        <v>2</v>
      </c>
      <c r="DF84" s="213">
        <v>0</v>
      </c>
      <c r="DG84" s="213">
        <v>1</v>
      </c>
      <c r="DH84" s="213">
        <v>0</v>
      </c>
      <c r="DI84" s="213">
        <v>0</v>
      </c>
      <c r="DJ84" s="213">
        <v>0</v>
      </c>
      <c r="DK84" s="213">
        <v>0</v>
      </c>
      <c r="DL84" s="213">
        <v>0</v>
      </c>
      <c r="DM84" s="213">
        <v>0</v>
      </c>
      <c r="DN84" s="213">
        <v>0</v>
      </c>
      <c r="DO84" s="213">
        <v>0</v>
      </c>
      <c r="DP84" s="213">
        <v>0</v>
      </c>
      <c r="DQ84" s="213">
        <v>0</v>
      </c>
      <c r="DR84" s="213">
        <v>0</v>
      </c>
      <c r="DS84" s="213">
        <v>0</v>
      </c>
      <c r="DT84" s="213">
        <v>0</v>
      </c>
      <c r="DU84" s="213">
        <v>0</v>
      </c>
      <c r="DV84" s="213">
        <v>0</v>
      </c>
      <c r="DW84" s="213">
        <v>0</v>
      </c>
      <c r="DX84" s="213">
        <v>0</v>
      </c>
      <c r="DY84" s="213">
        <v>0</v>
      </c>
      <c r="DZ84" s="213">
        <v>0</v>
      </c>
      <c r="EA84" s="213">
        <v>0</v>
      </c>
    </row>
    <row r="85" spans="1:131">
      <c r="A85">
        <v>8613</v>
      </c>
      <c r="B85" t="s">
        <v>229</v>
      </c>
      <c r="C85" s="17">
        <f t="shared" si="0"/>
        <v>21</v>
      </c>
      <c r="D85" s="214">
        <f t="shared" si="1"/>
        <v>1.0708822029576748</v>
      </c>
      <c r="E85" s="17">
        <f t="shared" si="2"/>
        <v>101</v>
      </c>
      <c r="F85" s="214">
        <f t="shared" si="3"/>
        <v>5.1504334523202449</v>
      </c>
      <c r="G85" s="17">
        <f t="shared" si="4"/>
        <v>229</v>
      </c>
      <c r="H85" s="214">
        <f t="shared" si="5"/>
        <v>11.677715451300356</v>
      </c>
      <c r="I85" s="17">
        <f t="shared" si="6"/>
        <v>259</v>
      </c>
      <c r="J85" s="214">
        <f t="shared" si="7"/>
        <v>13.20754716981132</v>
      </c>
      <c r="K85" s="17">
        <f t="shared" si="8"/>
        <v>1070</v>
      </c>
      <c r="L85" s="214">
        <f t="shared" si="9"/>
        <v>54.563997960224377</v>
      </c>
      <c r="M85" s="17">
        <f t="shared" si="10"/>
        <v>186</v>
      </c>
      <c r="N85" s="214">
        <f t="shared" si="11"/>
        <v>9.4849566547679753</v>
      </c>
      <c r="O85" s="17">
        <f t="shared" si="12"/>
        <v>95</v>
      </c>
      <c r="P85" s="214">
        <f t="shared" si="13"/>
        <v>4.8444671086180522</v>
      </c>
      <c r="Q85" s="17">
        <f t="shared" si="14"/>
        <v>1961</v>
      </c>
      <c r="S85">
        <v>8613</v>
      </c>
      <c r="T85" t="s">
        <v>229</v>
      </c>
      <c r="U85" s="213">
        <v>1961</v>
      </c>
      <c r="V85" s="213">
        <v>21</v>
      </c>
      <c r="W85" s="213">
        <v>26</v>
      </c>
      <c r="X85" s="213">
        <v>18</v>
      </c>
      <c r="Y85" s="213">
        <v>14</v>
      </c>
      <c r="Z85" s="213">
        <v>16</v>
      </c>
      <c r="AA85" s="213">
        <v>27</v>
      </c>
      <c r="AB85" s="213">
        <v>20</v>
      </c>
      <c r="AC85" s="213">
        <v>21</v>
      </c>
      <c r="AD85" s="213">
        <v>29</v>
      </c>
      <c r="AE85" s="213">
        <v>22</v>
      </c>
      <c r="AF85" s="213">
        <v>15</v>
      </c>
      <c r="AG85" s="213">
        <v>26</v>
      </c>
      <c r="AH85" s="213">
        <v>21</v>
      </c>
      <c r="AI85" s="213">
        <v>29</v>
      </c>
      <c r="AJ85" s="213">
        <v>21</v>
      </c>
      <c r="AK85" s="213">
        <v>25</v>
      </c>
      <c r="AL85" s="213">
        <v>29</v>
      </c>
      <c r="AM85" s="213">
        <v>16</v>
      </c>
      <c r="AN85" s="213">
        <v>23</v>
      </c>
      <c r="AO85" s="213">
        <v>27</v>
      </c>
      <c r="AP85" s="213">
        <v>20</v>
      </c>
      <c r="AQ85" s="213">
        <v>16</v>
      </c>
      <c r="AR85" s="213">
        <v>25</v>
      </c>
      <c r="AS85" s="213">
        <v>31</v>
      </c>
      <c r="AT85" s="213">
        <v>32</v>
      </c>
      <c r="AU85" s="213">
        <v>40</v>
      </c>
      <c r="AV85" s="213">
        <v>43</v>
      </c>
      <c r="AW85" s="213">
        <v>31</v>
      </c>
      <c r="AX85" s="213">
        <v>46</v>
      </c>
      <c r="AY85" s="213">
        <v>36</v>
      </c>
      <c r="AZ85" s="213">
        <v>36</v>
      </c>
      <c r="BA85" s="213">
        <v>38</v>
      </c>
      <c r="BB85" s="213">
        <v>42</v>
      </c>
      <c r="BC85" s="213">
        <v>35</v>
      </c>
      <c r="BD85" s="213">
        <v>35</v>
      </c>
      <c r="BE85" s="213">
        <v>27</v>
      </c>
      <c r="BF85" s="213">
        <v>22</v>
      </c>
      <c r="BG85" s="213">
        <v>28</v>
      </c>
      <c r="BH85" s="213">
        <v>28</v>
      </c>
      <c r="BI85" s="213">
        <v>18</v>
      </c>
      <c r="BJ85" s="213">
        <v>18</v>
      </c>
      <c r="BK85" s="213">
        <v>27</v>
      </c>
      <c r="BL85" s="213">
        <v>27</v>
      </c>
      <c r="BM85" s="213">
        <v>18</v>
      </c>
      <c r="BN85" s="213">
        <v>28</v>
      </c>
      <c r="BO85" s="213">
        <v>17</v>
      </c>
      <c r="BP85" s="213">
        <v>16</v>
      </c>
      <c r="BQ85" s="213">
        <v>18</v>
      </c>
      <c r="BR85" s="213">
        <v>24</v>
      </c>
      <c r="BS85" s="213">
        <v>26</v>
      </c>
      <c r="BT85" s="213">
        <v>11</v>
      </c>
      <c r="BU85" s="213">
        <v>18</v>
      </c>
      <c r="BV85" s="213">
        <v>22</v>
      </c>
      <c r="BW85" s="213">
        <v>25</v>
      </c>
      <c r="BX85" s="213">
        <v>35</v>
      </c>
      <c r="BY85" s="213">
        <v>22</v>
      </c>
      <c r="BZ85" s="213">
        <v>22</v>
      </c>
      <c r="CA85" s="213">
        <v>27</v>
      </c>
      <c r="CB85" s="213">
        <v>27</v>
      </c>
      <c r="CC85" s="213">
        <v>23</v>
      </c>
      <c r="CD85" s="213">
        <v>22</v>
      </c>
      <c r="CE85" s="213">
        <v>29</v>
      </c>
      <c r="CF85" s="213">
        <v>19</v>
      </c>
      <c r="CG85" s="213">
        <v>21</v>
      </c>
      <c r="CH85" s="213">
        <v>17</v>
      </c>
      <c r="CI85" s="213">
        <v>21</v>
      </c>
      <c r="CJ85" s="213">
        <v>25</v>
      </c>
      <c r="CK85" s="213">
        <v>14</v>
      </c>
      <c r="CL85" s="213">
        <v>15</v>
      </c>
      <c r="CM85" s="213">
        <v>23</v>
      </c>
      <c r="CN85" s="213">
        <v>11</v>
      </c>
      <c r="CO85" s="213">
        <v>10</v>
      </c>
      <c r="CP85" s="213">
        <v>20</v>
      </c>
      <c r="CQ85" s="213">
        <v>14</v>
      </c>
      <c r="CR85" s="213">
        <v>27</v>
      </c>
      <c r="CS85" s="213">
        <v>9</v>
      </c>
      <c r="CT85" s="213">
        <v>15</v>
      </c>
      <c r="CU85" s="213">
        <v>13</v>
      </c>
      <c r="CV85" s="213">
        <v>7</v>
      </c>
      <c r="CW85" s="213">
        <v>8</v>
      </c>
      <c r="CX85" s="213">
        <v>8</v>
      </c>
      <c r="CY85" s="213">
        <v>10</v>
      </c>
      <c r="CZ85" s="213">
        <v>16</v>
      </c>
      <c r="DA85" s="213">
        <v>8</v>
      </c>
      <c r="DB85" s="213">
        <v>7</v>
      </c>
      <c r="DC85" s="213">
        <v>4</v>
      </c>
      <c r="DD85" s="213">
        <v>5</v>
      </c>
      <c r="DE85" s="213">
        <v>2</v>
      </c>
      <c r="DF85" s="213">
        <v>3</v>
      </c>
      <c r="DG85" s="213">
        <v>9</v>
      </c>
      <c r="DH85" s="213">
        <v>7</v>
      </c>
      <c r="DI85" s="213">
        <v>1</v>
      </c>
      <c r="DJ85" s="213">
        <v>3</v>
      </c>
      <c r="DK85" s="213">
        <v>2</v>
      </c>
      <c r="DL85" s="213">
        <v>4</v>
      </c>
      <c r="DM85" s="213">
        <v>2</v>
      </c>
      <c r="DN85" s="213">
        <v>1</v>
      </c>
      <c r="DO85" s="213">
        <v>1</v>
      </c>
      <c r="DP85" s="213">
        <v>1</v>
      </c>
      <c r="DQ85" s="213">
        <v>0</v>
      </c>
      <c r="DR85" s="213">
        <v>0</v>
      </c>
      <c r="DS85" s="213">
        <v>1</v>
      </c>
      <c r="DT85" s="213">
        <v>0</v>
      </c>
      <c r="DU85" s="213">
        <v>0</v>
      </c>
      <c r="DV85" s="213">
        <v>0</v>
      </c>
      <c r="DW85" s="213">
        <v>0</v>
      </c>
      <c r="DX85" s="213">
        <v>0</v>
      </c>
      <c r="DY85" s="213">
        <v>0</v>
      </c>
      <c r="DZ85" s="213">
        <v>0</v>
      </c>
      <c r="EA85" s="213">
        <v>0</v>
      </c>
    </row>
    <row r="86" spans="1:131">
      <c r="A86">
        <v>8614</v>
      </c>
      <c r="B86" s="14" t="s">
        <v>230</v>
      </c>
      <c r="C86" s="16">
        <f t="shared" si="0"/>
        <v>24</v>
      </c>
      <c r="D86" s="212">
        <f t="shared" si="1"/>
        <v>1.426872770511296</v>
      </c>
      <c r="E86" s="16">
        <f t="shared" si="2"/>
        <v>107</v>
      </c>
      <c r="F86" s="212">
        <f t="shared" si="3"/>
        <v>6.3614744351961949</v>
      </c>
      <c r="G86" s="16">
        <f t="shared" si="4"/>
        <v>171</v>
      </c>
      <c r="H86" s="212">
        <f t="shared" si="5"/>
        <v>10.166468489892983</v>
      </c>
      <c r="I86" s="16">
        <f t="shared" si="6"/>
        <v>211</v>
      </c>
      <c r="J86" s="212">
        <f t="shared" si="7"/>
        <v>12.544589774078476</v>
      </c>
      <c r="K86" s="16">
        <f t="shared" si="8"/>
        <v>916</v>
      </c>
      <c r="L86" s="212">
        <f t="shared" si="9"/>
        <v>54.458977407847797</v>
      </c>
      <c r="M86" s="16">
        <f t="shared" si="10"/>
        <v>192</v>
      </c>
      <c r="N86" s="212">
        <f t="shared" si="11"/>
        <v>11.414982164090368</v>
      </c>
      <c r="O86" s="16">
        <f t="shared" si="12"/>
        <v>61</v>
      </c>
      <c r="P86" s="212">
        <f t="shared" si="13"/>
        <v>3.6266349583828772</v>
      </c>
      <c r="Q86" s="16">
        <f t="shared" si="14"/>
        <v>1682</v>
      </c>
      <c r="S86">
        <v>8614</v>
      </c>
      <c r="T86" t="s">
        <v>230</v>
      </c>
      <c r="U86" s="213">
        <v>1682</v>
      </c>
      <c r="V86" s="213">
        <v>24</v>
      </c>
      <c r="W86" s="213">
        <v>21</v>
      </c>
      <c r="X86" s="213">
        <v>27</v>
      </c>
      <c r="Y86" s="213">
        <v>16</v>
      </c>
      <c r="Z86" s="213">
        <v>23</v>
      </c>
      <c r="AA86" s="213">
        <v>20</v>
      </c>
      <c r="AB86" s="213">
        <v>23</v>
      </c>
      <c r="AC86" s="213">
        <v>10</v>
      </c>
      <c r="AD86" s="213">
        <v>20</v>
      </c>
      <c r="AE86" s="213">
        <v>17</v>
      </c>
      <c r="AF86" s="213">
        <v>15</v>
      </c>
      <c r="AG86" s="213">
        <v>15</v>
      </c>
      <c r="AH86" s="213">
        <v>13</v>
      </c>
      <c r="AI86" s="213">
        <v>19</v>
      </c>
      <c r="AJ86" s="213">
        <v>21</v>
      </c>
      <c r="AK86" s="213">
        <v>18</v>
      </c>
      <c r="AL86" s="213">
        <v>20</v>
      </c>
      <c r="AM86" s="213">
        <v>17</v>
      </c>
      <c r="AN86" s="213">
        <v>15</v>
      </c>
      <c r="AO86" s="213">
        <v>16</v>
      </c>
      <c r="AP86" s="213">
        <v>22</v>
      </c>
      <c r="AQ86" s="213">
        <v>17</v>
      </c>
      <c r="AR86" s="213">
        <v>21</v>
      </c>
      <c r="AS86" s="213">
        <v>31</v>
      </c>
      <c r="AT86" s="213">
        <v>22</v>
      </c>
      <c r="AU86" s="213">
        <v>30</v>
      </c>
      <c r="AV86" s="213">
        <v>36</v>
      </c>
      <c r="AW86" s="213">
        <v>38</v>
      </c>
      <c r="AX86" s="213">
        <v>29</v>
      </c>
      <c r="AY86" s="213">
        <v>21</v>
      </c>
      <c r="AZ86" s="213">
        <v>30</v>
      </c>
      <c r="BA86" s="213">
        <v>17</v>
      </c>
      <c r="BB86" s="213">
        <v>21</v>
      </c>
      <c r="BC86" s="213">
        <v>30</v>
      </c>
      <c r="BD86" s="213">
        <v>21</v>
      </c>
      <c r="BE86" s="213">
        <v>21</v>
      </c>
      <c r="BF86" s="213">
        <v>21</v>
      </c>
      <c r="BG86" s="213">
        <v>22</v>
      </c>
      <c r="BH86" s="213">
        <v>11</v>
      </c>
      <c r="BI86" s="213">
        <v>21</v>
      </c>
      <c r="BJ86" s="213">
        <v>23</v>
      </c>
      <c r="BK86" s="213">
        <v>9</v>
      </c>
      <c r="BL86" s="213">
        <v>24</v>
      </c>
      <c r="BM86" s="213">
        <v>19</v>
      </c>
      <c r="BN86" s="213">
        <v>23</v>
      </c>
      <c r="BO86" s="213">
        <v>19</v>
      </c>
      <c r="BP86" s="213">
        <v>20</v>
      </c>
      <c r="BQ86" s="213">
        <v>18</v>
      </c>
      <c r="BR86" s="213">
        <v>23</v>
      </c>
      <c r="BS86" s="213">
        <v>12</v>
      </c>
      <c r="BT86" s="213">
        <v>15</v>
      </c>
      <c r="BU86" s="213">
        <v>20</v>
      </c>
      <c r="BV86" s="213">
        <v>19</v>
      </c>
      <c r="BW86" s="213">
        <v>21</v>
      </c>
      <c r="BX86" s="213">
        <v>26</v>
      </c>
      <c r="BY86" s="213">
        <v>29</v>
      </c>
      <c r="BZ86" s="213">
        <v>24</v>
      </c>
      <c r="CA86" s="213">
        <v>17</v>
      </c>
      <c r="CB86" s="213">
        <v>23</v>
      </c>
      <c r="CC86" s="213">
        <v>28</v>
      </c>
      <c r="CD86" s="213">
        <v>34</v>
      </c>
      <c r="CE86" s="213">
        <v>17</v>
      </c>
      <c r="CF86" s="213">
        <v>20</v>
      </c>
      <c r="CG86" s="213">
        <v>22</v>
      </c>
      <c r="CH86" s="213">
        <v>24</v>
      </c>
      <c r="CI86" s="213">
        <v>24</v>
      </c>
      <c r="CJ86" s="213">
        <v>24</v>
      </c>
      <c r="CK86" s="213">
        <v>26</v>
      </c>
      <c r="CL86" s="213">
        <v>11</v>
      </c>
      <c r="CM86" s="213">
        <v>22</v>
      </c>
      <c r="CN86" s="213">
        <v>16</v>
      </c>
      <c r="CO86" s="213">
        <v>15</v>
      </c>
      <c r="CP86" s="213">
        <v>17</v>
      </c>
      <c r="CQ86" s="213">
        <v>14</v>
      </c>
      <c r="CR86" s="213">
        <v>20</v>
      </c>
      <c r="CS86" s="213">
        <v>10</v>
      </c>
      <c r="CT86" s="213">
        <v>11</v>
      </c>
      <c r="CU86" s="213">
        <v>8</v>
      </c>
      <c r="CV86" s="213">
        <v>12</v>
      </c>
      <c r="CW86" s="213">
        <v>10</v>
      </c>
      <c r="CX86" s="213">
        <v>6</v>
      </c>
      <c r="CY86" s="213">
        <v>8</v>
      </c>
      <c r="CZ86" s="213">
        <v>9</v>
      </c>
      <c r="DA86" s="213">
        <v>3</v>
      </c>
      <c r="DB86" s="213">
        <v>2</v>
      </c>
      <c r="DC86" s="213">
        <v>4</v>
      </c>
      <c r="DD86" s="213">
        <v>6</v>
      </c>
      <c r="DE86" s="213">
        <v>6</v>
      </c>
      <c r="DF86" s="213">
        <v>7</v>
      </c>
      <c r="DG86" s="213">
        <v>1</v>
      </c>
      <c r="DH86" s="213">
        <v>3</v>
      </c>
      <c r="DI86" s="213">
        <v>1</v>
      </c>
      <c r="DJ86" s="213">
        <v>3</v>
      </c>
      <c r="DK86" s="213">
        <v>0</v>
      </c>
      <c r="DL86" s="213">
        <v>1</v>
      </c>
      <c r="DM86" s="213">
        <v>0</v>
      </c>
      <c r="DN86" s="213">
        <v>0</v>
      </c>
      <c r="DO86" s="213">
        <v>0</v>
      </c>
      <c r="DP86" s="213">
        <v>0</v>
      </c>
      <c r="DQ86" s="213">
        <v>1</v>
      </c>
      <c r="DR86" s="213">
        <v>0</v>
      </c>
      <c r="DS86" s="213">
        <v>0</v>
      </c>
      <c r="DT86" s="213">
        <v>0</v>
      </c>
      <c r="DU86" s="213">
        <v>0</v>
      </c>
      <c r="DV86" s="213">
        <v>0</v>
      </c>
      <c r="DW86" s="213">
        <v>0</v>
      </c>
      <c r="DX86" s="213">
        <v>0</v>
      </c>
      <c r="DY86" s="213">
        <v>0</v>
      </c>
      <c r="DZ86" s="213">
        <v>0</v>
      </c>
      <c r="EA86" s="213">
        <v>0</v>
      </c>
    </row>
    <row r="87" spans="1:131">
      <c r="A87">
        <v>8710</v>
      </c>
      <c r="B87" t="s">
        <v>231</v>
      </c>
      <c r="C87" s="17">
        <f t="shared" ref="C87:C93" si="22">V87</f>
        <v>10</v>
      </c>
      <c r="D87" s="214">
        <f t="shared" ref="D87:D96" si="23">(C87/Q87)*100</f>
        <v>1.2224938875305624</v>
      </c>
      <c r="E87" s="17">
        <f t="shared" ref="E87:E93" si="24">SUM(W87:AA87)</f>
        <v>45</v>
      </c>
      <c r="F87" s="214">
        <f t="shared" ref="F87:F96" si="25">(E87/Q87)*100</f>
        <v>5.5012224938875303</v>
      </c>
      <c r="G87" s="17">
        <f t="shared" ref="G87:G93" si="26">SUM(AB87:AK87)</f>
        <v>70</v>
      </c>
      <c r="H87" s="214">
        <f t="shared" ref="H87:H96" si="27">(G87/Q87)*100</f>
        <v>8.5574572127139366</v>
      </c>
      <c r="I87" s="17">
        <f t="shared" ref="I87:I93" si="28">SUM(AL87:AU87)</f>
        <v>137</v>
      </c>
      <c r="J87" s="214">
        <f t="shared" ref="J87:J96" si="29">(I87/Q87)*100</f>
        <v>16.748166259168702</v>
      </c>
      <c r="K87" s="17">
        <f t="shared" ref="K87:K93" si="30">SUM(AV87:CJ87)</f>
        <v>450</v>
      </c>
      <c r="L87" s="214">
        <f t="shared" ref="L87:L96" si="31">(K87/Q87)*100</f>
        <v>55.012224938875306</v>
      </c>
      <c r="M87" s="17">
        <f t="shared" ref="M87:M93" si="32">SUM(CK87:CW87)</f>
        <v>63</v>
      </c>
      <c r="N87" s="214">
        <f t="shared" ref="N87:N96" si="33">(M87/Q87)*100</f>
        <v>7.7017114914425422</v>
      </c>
      <c r="O87" s="17">
        <f t="shared" ref="O87:O93" si="34">SUM(CX87:EA87)</f>
        <v>43</v>
      </c>
      <c r="P87" s="214">
        <f t="shared" ref="P87:P96" si="35">(O87/Q87)*100</f>
        <v>5.2567237163814182</v>
      </c>
      <c r="Q87" s="17">
        <f t="shared" ref="Q87:Q93" si="36">C87+E87+G87+I87+K87+M87+O87</f>
        <v>818</v>
      </c>
      <c r="S87">
        <v>8710</v>
      </c>
      <c r="T87" t="s">
        <v>231</v>
      </c>
      <c r="U87" s="213">
        <v>818</v>
      </c>
      <c r="V87" s="213">
        <v>10</v>
      </c>
      <c r="W87" s="213">
        <v>6</v>
      </c>
      <c r="X87" s="213">
        <v>7</v>
      </c>
      <c r="Y87" s="213">
        <v>9</v>
      </c>
      <c r="Z87" s="213">
        <v>11</v>
      </c>
      <c r="AA87" s="213">
        <v>12</v>
      </c>
      <c r="AB87" s="213">
        <v>4</v>
      </c>
      <c r="AC87" s="213">
        <v>4</v>
      </c>
      <c r="AD87" s="213">
        <v>7</v>
      </c>
      <c r="AE87" s="213">
        <v>5</v>
      </c>
      <c r="AF87" s="213">
        <v>9</v>
      </c>
      <c r="AG87" s="213">
        <v>5</v>
      </c>
      <c r="AH87" s="213">
        <v>10</v>
      </c>
      <c r="AI87" s="213">
        <v>5</v>
      </c>
      <c r="AJ87" s="213">
        <v>12</v>
      </c>
      <c r="AK87" s="213">
        <v>9</v>
      </c>
      <c r="AL87" s="213">
        <v>10</v>
      </c>
      <c r="AM87" s="213">
        <v>5</v>
      </c>
      <c r="AN87" s="213">
        <v>10</v>
      </c>
      <c r="AO87" s="213">
        <v>16</v>
      </c>
      <c r="AP87" s="213">
        <v>15</v>
      </c>
      <c r="AQ87" s="213">
        <v>18</v>
      </c>
      <c r="AR87" s="213">
        <v>9</v>
      </c>
      <c r="AS87" s="213">
        <v>20</v>
      </c>
      <c r="AT87" s="213">
        <v>16</v>
      </c>
      <c r="AU87" s="213">
        <v>18</v>
      </c>
      <c r="AV87" s="213">
        <v>14</v>
      </c>
      <c r="AW87" s="213">
        <v>16</v>
      </c>
      <c r="AX87" s="213">
        <v>14</v>
      </c>
      <c r="AY87" s="213">
        <v>15</v>
      </c>
      <c r="AZ87" s="213">
        <v>15</v>
      </c>
      <c r="BA87" s="213">
        <v>16</v>
      </c>
      <c r="BB87" s="213">
        <v>11</v>
      </c>
      <c r="BC87" s="213">
        <v>14</v>
      </c>
      <c r="BD87" s="213">
        <v>10</v>
      </c>
      <c r="BE87" s="213">
        <v>10</v>
      </c>
      <c r="BF87" s="213">
        <v>11</v>
      </c>
      <c r="BG87" s="213">
        <v>13</v>
      </c>
      <c r="BH87" s="213">
        <v>5</v>
      </c>
      <c r="BI87" s="213">
        <v>12</v>
      </c>
      <c r="BJ87" s="213">
        <v>7</v>
      </c>
      <c r="BK87" s="213">
        <v>7</v>
      </c>
      <c r="BL87" s="213">
        <v>7</v>
      </c>
      <c r="BM87" s="213">
        <v>6</v>
      </c>
      <c r="BN87" s="213">
        <v>9</v>
      </c>
      <c r="BO87" s="213">
        <v>10</v>
      </c>
      <c r="BP87" s="213">
        <v>12</v>
      </c>
      <c r="BQ87" s="213">
        <v>5</v>
      </c>
      <c r="BR87" s="213">
        <v>5</v>
      </c>
      <c r="BS87" s="213">
        <v>8</v>
      </c>
      <c r="BT87" s="213">
        <v>10</v>
      </c>
      <c r="BU87" s="213">
        <v>10</v>
      </c>
      <c r="BV87" s="213">
        <v>3</v>
      </c>
      <c r="BW87" s="213">
        <v>12</v>
      </c>
      <c r="BX87" s="213">
        <v>13</v>
      </c>
      <c r="BY87" s="213">
        <v>21</v>
      </c>
      <c r="BZ87" s="213">
        <v>17</v>
      </c>
      <c r="CA87" s="213">
        <v>19</v>
      </c>
      <c r="CB87" s="213">
        <v>9</v>
      </c>
      <c r="CC87" s="213">
        <v>13</v>
      </c>
      <c r="CD87" s="213">
        <v>10</v>
      </c>
      <c r="CE87" s="213">
        <v>18</v>
      </c>
      <c r="CF87" s="213">
        <v>13</v>
      </c>
      <c r="CG87" s="213">
        <v>10</v>
      </c>
      <c r="CH87" s="213">
        <v>11</v>
      </c>
      <c r="CI87" s="213">
        <v>4</v>
      </c>
      <c r="CJ87" s="213">
        <v>5</v>
      </c>
      <c r="CK87" s="213">
        <v>3</v>
      </c>
      <c r="CL87" s="213">
        <v>6</v>
      </c>
      <c r="CM87" s="213">
        <v>1</v>
      </c>
      <c r="CN87" s="213">
        <v>2</v>
      </c>
      <c r="CO87" s="213">
        <v>6</v>
      </c>
      <c r="CP87" s="213">
        <v>5</v>
      </c>
      <c r="CQ87" s="213">
        <v>4</v>
      </c>
      <c r="CR87" s="213">
        <v>8</v>
      </c>
      <c r="CS87" s="213">
        <v>7</v>
      </c>
      <c r="CT87" s="213">
        <v>9</v>
      </c>
      <c r="CU87" s="213">
        <v>4</v>
      </c>
      <c r="CV87" s="213">
        <v>5</v>
      </c>
      <c r="CW87" s="213">
        <v>3</v>
      </c>
      <c r="CX87" s="213">
        <v>3</v>
      </c>
      <c r="CY87" s="213">
        <v>5</v>
      </c>
      <c r="CZ87" s="213">
        <v>4</v>
      </c>
      <c r="DA87" s="213">
        <v>8</v>
      </c>
      <c r="DB87" s="213">
        <v>5</v>
      </c>
      <c r="DC87" s="213">
        <v>5</v>
      </c>
      <c r="DD87" s="213">
        <v>3</v>
      </c>
      <c r="DE87" s="213">
        <v>2</v>
      </c>
      <c r="DF87" s="213">
        <v>2</v>
      </c>
      <c r="DG87" s="213">
        <v>3</v>
      </c>
      <c r="DH87" s="213">
        <v>1</v>
      </c>
      <c r="DI87" s="213">
        <v>1</v>
      </c>
      <c r="DJ87" s="213">
        <v>0</v>
      </c>
      <c r="DK87" s="213">
        <v>1</v>
      </c>
      <c r="DL87" s="213">
        <v>0</v>
      </c>
      <c r="DM87" s="213">
        <v>0</v>
      </c>
      <c r="DN87" s="213">
        <v>0</v>
      </c>
      <c r="DO87" s="213">
        <v>0</v>
      </c>
      <c r="DP87" s="213">
        <v>0</v>
      </c>
      <c r="DQ87" s="213">
        <v>0</v>
      </c>
      <c r="DR87" s="213">
        <v>0</v>
      </c>
      <c r="DS87" s="213">
        <v>0</v>
      </c>
      <c r="DT87" s="213">
        <v>0</v>
      </c>
      <c r="DU87" s="213">
        <v>0</v>
      </c>
      <c r="DV87" s="213">
        <v>0</v>
      </c>
      <c r="DW87" s="213">
        <v>0</v>
      </c>
      <c r="DX87" s="213">
        <v>0</v>
      </c>
      <c r="DY87" s="213">
        <v>0</v>
      </c>
      <c r="DZ87" s="213">
        <v>0</v>
      </c>
      <c r="EA87" s="213">
        <v>0</v>
      </c>
    </row>
    <row r="88" spans="1:131">
      <c r="A88">
        <v>8716</v>
      </c>
      <c r="B88" s="14" t="s">
        <v>232</v>
      </c>
      <c r="C88" s="16">
        <f t="shared" si="22"/>
        <v>39</v>
      </c>
      <c r="D88" s="212">
        <f t="shared" si="23"/>
        <v>1.4449796220822526</v>
      </c>
      <c r="E88" s="16">
        <f t="shared" si="24"/>
        <v>158</v>
      </c>
      <c r="F88" s="212">
        <f t="shared" si="25"/>
        <v>5.8540200074101518</v>
      </c>
      <c r="G88" s="16">
        <f t="shared" si="26"/>
        <v>342</v>
      </c>
      <c r="H88" s="212">
        <f t="shared" si="27"/>
        <v>12.67135976287514</v>
      </c>
      <c r="I88" s="16">
        <f t="shared" si="28"/>
        <v>323</v>
      </c>
      <c r="J88" s="212">
        <f t="shared" si="29"/>
        <v>11.967395331604298</v>
      </c>
      <c r="K88" s="16">
        <f t="shared" si="30"/>
        <v>1341</v>
      </c>
      <c r="L88" s="212">
        <f t="shared" si="31"/>
        <v>49.685068543905146</v>
      </c>
      <c r="M88" s="16">
        <f t="shared" si="32"/>
        <v>379</v>
      </c>
      <c r="N88" s="212">
        <f t="shared" si="33"/>
        <v>14.042237865876251</v>
      </c>
      <c r="O88" s="16">
        <f t="shared" si="34"/>
        <v>117</v>
      </c>
      <c r="P88" s="212">
        <f t="shared" si="35"/>
        <v>4.3349388662467581</v>
      </c>
      <c r="Q88" s="16">
        <f t="shared" si="36"/>
        <v>2699</v>
      </c>
      <c r="S88">
        <v>8716</v>
      </c>
      <c r="T88" t="s">
        <v>232</v>
      </c>
      <c r="U88" s="213">
        <v>2699</v>
      </c>
      <c r="V88" s="213">
        <v>39</v>
      </c>
      <c r="W88" s="213">
        <v>24</v>
      </c>
      <c r="X88" s="213">
        <v>25</v>
      </c>
      <c r="Y88" s="213">
        <v>35</v>
      </c>
      <c r="Z88" s="213">
        <v>35</v>
      </c>
      <c r="AA88" s="213">
        <v>39</v>
      </c>
      <c r="AB88" s="213">
        <v>35</v>
      </c>
      <c r="AC88" s="213">
        <v>31</v>
      </c>
      <c r="AD88" s="213">
        <v>40</v>
      </c>
      <c r="AE88" s="213">
        <v>43</v>
      </c>
      <c r="AF88" s="213">
        <v>35</v>
      </c>
      <c r="AG88" s="213">
        <v>40</v>
      </c>
      <c r="AH88" s="213">
        <v>36</v>
      </c>
      <c r="AI88" s="213">
        <v>21</v>
      </c>
      <c r="AJ88" s="213">
        <v>31</v>
      </c>
      <c r="AK88" s="213">
        <v>30</v>
      </c>
      <c r="AL88" s="213">
        <v>23</v>
      </c>
      <c r="AM88" s="213">
        <v>26</v>
      </c>
      <c r="AN88" s="213">
        <v>33</v>
      </c>
      <c r="AO88" s="213">
        <v>38</v>
      </c>
      <c r="AP88" s="213">
        <v>22</v>
      </c>
      <c r="AQ88" s="213">
        <v>29</v>
      </c>
      <c r="AR88" s="213">
        <v>36</v>
      </c>
      <c r="AS88" s="213">
        <v>41</v>
      </c>
      <c r="AT88" s="213">
        <v>41</v>
      </c>
      <c r="AU88" s="213">
        <v>34</v>
      </c>
      <c r="AV88" s="213">
        <v>35</v>
      </c>
      <c r="AW88" s="213">
        <v>38</v>
      </c>
      <c r="AX88" s="213">
        <v>32</v>
      </c>
      <c r="AY88" s="213">
        <v>38</v>
      </c>
      <c r="AZ88" s="213">
        <v>59</v>
      </c>
      <c r="BA88" s="213">
        <v>26</v>
      </c>
      <c r="BB88" s="213">
        <v>26</v>
      </c>
      <c r="BC88" s="213">
        <v>42</v>
      </c>
      <c r="BD88" s="213">
        <v>40</v>
      </c>
      <c r="BE88" s="213">
        <v>25</v>
      </c>
      <c r="BF88" s="213">
        <v>33</v>
      </c>
      <c r="BG88" s="213">
        <v>29</v>
      </c>
      <c r="BH88" s="213">
        <v>25</v>
      </c>
      <c r="BI88" s="213">
        <v>39</v>
      </c>
      <c r="BJ88" s="213">
        <v>25</v>
      </c>
      <c r="BK88" s="213">
        <v>25</v>
      </c>
      <c r="BL88" s="213">
        <v>25</v>
      </c>
      <c r="BM88" s="213">
        <v>27</v>
      </c>
      <c r="BN88" s="213">
        <v>19</v>
      </c>
      <c r="BO88" s="213">
        <v>26</v>
      </c>
      <c r="BP88" s="213">
        <v>32</v>
      </c>
      <c r="BQ88" s="213">
        <v>24</v>
      </c>
      <c r="BR88" s="213">
        <v>28</v>
      </c>
      <c r="BS88" s="213">
        <v>22</v>
      </c>
      <c r="BT88" s="213">
        <v>29</v>
      </c>
      <c r="BU88" s="213">
        <v>30</v>
      </c>
      <c r="BV88" s="213">
        <v>25</v>
      </c>
      <c r="BW88" s="213">
        <v>33</v>
      </c>
      <c r="BX88" s="213">
        <v>30</v>
      </c>
      <c r="BY88" s="213">
        <v>46</v>
      </c>
      <c r="BZ88" s="213">
        <v>31</v>
      </c>
      <c r="CA88" s="213">
        <v>34</v>
      </c>
      <c r="CB88" s="213">
        <v>30</v>
      </c>
      <c r="CC88" s="213">
        <v>39</v>
      </c>
      <c r="CD88" s="213">
        <v>38</v>
      </c>
      <c r="CE88" s="213">
        <v>40</v>
      </c>
      <c r="CF88" s="213">
        <v>38</v>
      </c>
      <c r="CG88" s="213">
        <v>51</v>
      </c>
      <c r="CH88" s="213">
        <v>27</v>
      </c>
      <c r="CI88" s="213">
        <v>40</v>
      </c>
      <c r="CJ88" s="213">
        <v>40</v>
      </c>
      <c r="CK88" s="213">
        <v>43</v>
      </c>
      <c r="CL88" s="213">
        <v>45</v>
      </c>
      <c r="CM88" s="213">
        <v>47</v>
      </c>
      <c r="CN88" s="213">
        <v>26</v>
      </c>
      <c r="CO88" s="213">
        <v>31</v>
      </c>
      <c r="CP88" s="213">
        <v>43</v>
      </c>
      <c r="CQ88" s="213">
        <v>20</v>
      </c>
      <c r="CR88" s="213">
        <v>31</v>
      </c>
      <c r="CS88" s="213">
        <v>20</v>
      </c>
      <c r="CT88" s="213">
        <v>20</v>
      </c>
      <c r="CU88" s="213">
        <v>17</v>
      </c>
      <c r="CV88" s="213">
        <v>18</v>
      </c>
      <c r="CW88" s="213">
        <v>18</v>
      </c>
      <c r="CX88" s="213">
        <v>16</v>
      </c>
      <c r="CY88" s="213">
        <v>9</v>
      </c>
      <c r="CZ88" s="213">
        <v>15</v>
      </c>
      <c r="DA88" s="213">
        <v>9</v>
      </c>
      <c r="DB88" s="213">
        <v>11</v>
      </c>
      <c r="DC88" s="213">
        <v>13</v>
      </c>
      <c r="DD88" s="213">
        <v>11</v>
      </c>
      <c r="DE88" s="213">
        <v>6</v>
      </c>
      <c r="DF88" s="213">
        <v>3</v>
      </c>
      <c r="DG88" s="213">
        <v>6</v>
      </c>
      <c r="DH88" s="213">
        <v>7</v>
      </c>
      <c r="DI88" s="213">
        <v>5</v>
      </c>
      <c r="DJ88" s="213">
        <v>2</v>
      </c>
      <c r="DK88" s="213">
        <v>2</v>
      </c>
      <c r="DL88" s="213">
        <v>1</v>
      </c>
      <c r="DM88" s="213">
        <v>1</v>
      </c>
      <c r="DN88" s="213">
        <v>0</v>
      </c>
      <c r="DO88" s="213">
        <v>0</v>
      </c>
      <c r="DP88" s="213">
        <v>0</v>
      </c>
      <c r="DQ88" s="213">
        <v>0</v>
      </c>
      <c r="DR88" s="213">
        <v>0</v>
      </c>
      <c r="DS88" s="213">
        <v>0</v>
      </c>
      <c r="DT88" s="213">
        <v>0</v>
      </c>
      <c r="DU88" s="213">
        <v>0</v>
      </c>
      <c r="DV88" s="213">
        <v>0</v>
      </c>
      <c r="DW88" s="213">
        <v>0</v>
      </c>
      <c r="DX88" s="213">
        <v>0</v>
      </c>
      <c r="DY88" s="213">
        <v>0</v>
      </c>
      <c r="DZ88" s="213">
        <v>0</v>
      </c>
      <c r="EA88" s="213">
        <v>0</v>
      </c>
    </row>
    <row r="89" spans="1:131">
      <c r="A89">
        <v>8717</v>
      </c>
      <c r="B89" t="s">
        <v>233</v>
      </c>
      <c r="C89" s="17">
        <f t="shared" si="22"/>
        <v>33</v>
      </c>
      <c r="D89" s="214">
        <f t="shared" si="23"/>
        <v>1.4499121265377855</v>
      </c>
      <c r="E89" s="17">
        <f t="shared" si="24"/>
        <v>125</v>
      </c>
      <c r="F89" s="214">
        <f t="shared" si="25"/>
        <v>5.492091388400703</v>
      </c>
      <c r="G89" s="17">
        <f t="shared" si="26"/>
        <v>283</v>
      </c>
      <c r="H89" s="214">
        <f t="shared" si="27"/>
        <v>12.434094903339192</v>
      </c>
      <c r="I89" s="17">
        <f t="shared" si="28"/>
        <v>318</v>
      </c>
      <c r="J89" s="214">
        <f t="shared" si="29"/>
        <v>13.971880492091387</v>
      </c>
      <c r="K89" s="17">
        <f t="shared" si="30"/>
        <v>1282</v>
      </c>
      <c r="L89" s="214">
        <f t="shared" si="31"/>
        <v>56.326889279437609</v>
      </c>
      <c r="M89" s="17">
        <f t="shared" si="32"/>
        <v>180</v>
      </c>
      <c r="N89" s="214">
        <f t="shared" si="33"/>
        <v>7.9086115992970125</v>
      </c>
      <c r="O89" s="17">
        <f t="shared" si="34"/>
        <v>55</v>
      </c>
      <c r="P89" s="214">
        <f t="shared" si="35"/>
        <v>2.4165202108963091</v>
      </c>
      <c r="Q89" s="17">
        <f t="shared" si="36"/>
        <v>2276</v>
      </c>
      <c r="S89">
        <v>8717</v>
      </c>
      <c r="T89" t="s">
        <v>233</v>
      </c>
      <c r="U89" s="213">
        <v>2276</v>
      </c>
      <c r="V89" s="213">
        <v>33</v>
      </c>
      <c r="W89" s="213">
        <v>23</v>
      </c>
      <c r="X89" s="213">
        <v>29</v>
      </c>
      <c r="Y89" s="213">
        <v>18</v>
      </c>
      <c r="Z89" s="213">
        <v>26</v>
      </c>
      <c r="AA89" s="213">
        <v>29</v>
      </c>
      <c r="AB89" s="213">
        <v>37</v>
      </c>
      <c r="AC89" s="213">
        <v>30</v>
      </c>
      <c r="AD89" s="213">
        <v>26</v>
      </c>
      <c r="AE89" s="213">
        <v>25</v>
      </c>
      <c r="AF89" s="213">
        <v>26</v>
      </c>
      <c r="AG89" s="213">
        <v>28</v>
      </c>
      <c r="AH89" s="213">
        <v>30</v>
      </c>
      <c r="AI89" s="213">
        <v>27</v>
      </c>
      <c r="AJ89" s="213">
        <v>32</v>
      </c>
      <c r="AK89" s="213">
        <v>22</v>
      </c>
      <c r="AL89" s="213">
        <v>26</v>
      </c>
      <c r="AM89" s="213">
        <v>40</v>
      </c>
      <c r="AN89" s="213">
        <v>26</v>
      </c>
      <c r="AO89" s="213">
        <v>29</v>
      </c>
      <c r="AP89" s="213">
        <v>33</v>
      </c>
      <c r="AQ89" s="213">
        <v>32</v>
      </c>
      <c r="AR89" s="213">
        <v>33</v>
      </c>
      <c r="AS89" s="213">
        <v>37</v>
      </c>
      <c r="AT89" s="213">
        <v>31</v>
      </c>
      <c r="AU89" s="213">
        <v>31</v>
      </c>
      <c r="AV89" s="213">
        <v>32</v>
      </c>
      <c r="AW89" s="213">
        <v>29</v>
      </c>
      <c r="AX89" s="213">
        <v>46</v>
      </c>
      <c r="AY89" s="213">
        <v>36</v>
      </c>
      <c r="AZ89" s="213">
        <v>37</v>
      </c>
      <c r="BA89" s="213">
        <v>37</v>
      </c>
      <c r="BB89" s="213">
        <v>26</v>
      </c>
      <c r="BC89" s="213">
        <v>30</v>
      </c>
      <c r="BD89" s="213">
        <v>36</v>
      </c>
      <c r="BE89" s="213">
        <v>32</v>
      </c>
      <c r="BF89" s="213">
        <v>38</v>
      </c>
      <c r="BG89" s="213">
        <v>34</v>
      </c>
      <c r="BH89" s="213">
        <v>36</v>
      </c>
      <c r="BI89" s="213">
        <v>25</v>
      </c>
      <c r="BJ89" s="213">
        <v>24</v>
      </c>
      <c r="BK89" s="213">
        <v>30</v>
      </c>
      <c r="BL89" s="213">
        <v>32</v>
      </c>
      <c r="BM89" s="213">
        <v>35</v>
      </c>
      <c r="BN89" s="213">
        <v>41</v>
      </c>
      <c r="BO89" s="213">
        <v>33</v>
      </c>
      <c r="BP89" s="213">
        <v>32</v>
      </c>
      <c r="BQ89" s="213">
        <v>37</v>
      </c>
      <c r="BR89" s="213">
        <v>25</v>
      </c>
      <c r="BS89" s="213">
        <v>31</v>
      </c>
      <c r="BT89" s="213">
        <v>42</v>
      </c>
      <c r="BU89" s="213">
        <v>40</v>
      </c>
      <c r="BV89" s="213">
        <v>25</v>
      </c>
      <c r="BW89" s="213">
        <v>29</v>
      </c>
      <c r="BX89" s="213">
        <v>30</v>
      </c>
      <c r="BY89" s="213">
        <v>33</v>
      </c>
      <c r="BZ89" s="213">
        <v>33</v>
      </c>
      <c r="CA89" s="213">
        <v>36</v>
      </c>
      <c r="CB89" s="213">
        <v>29</v>
      </c>
      <c r="CC89" s="213">
        <v>31</v>
      </c>
      <c r="CD89" s="213">
        <v>28</v>
      </c>
      <c r="CE89" s="213">
        <v>26</v>
      </c>
      <c r="CF89" s="213">
        <v>22</v>
      </c>
      <c r="CG89" s="213">
        <v>20</v>
      </c>
      <c r="CH89" s="213">
        <v>24</v>
      </c>
      <c r="CI89" s="213">
        <v>18</v>
      </c>
      <c r="CJ89" s="213">
        <v>22</v>
      </c>
      <c r="CK89" s="213">
        <v>19</v>
      </c>
      <c r="CL89" s="213">
        <v>14</v>
      </c>
      <c r="CM89" s="213">
        <v>17</v>
      </c>
      <c r="CN89" s="213">
        <v>14</v>
      </c>
      <c r="CO89" s="213">
        <v>9</v>
      </c>
      <c r="CP89" s="213">
        <v>19</v>
      </c>
      <c r="CQ89" s="213">
        <v>15</v>
      </c>
      <c r="CR89" s="213">
        <v>18</v>
      </c>
      <c r="CS89" s="213">
        <v>11</v>
      </c>
      <c r="CT89" s="213">
        <v>8</v>
      </c>
      <c r="CU89" s="213">
        <v>22</v>
      </c>
      <c r="CV89" s="213">
        <v>7</v>
      </c>
      <c r="CW89" s="213">
        <v>7</v>
      </c>
      <c r="CX89" s="213">
        <v>14</v>
      </c>
      <c r="CY89" s="213">
        <v>5</v>
      </c>
      <c r="CZ89" s="213">
        <v>10</v>
      </c>
      <c r="DA89" s="213">
        <v>4</v>
      </c>
      <c r="DB89" s="213">
        <v>2</v>
      </c>
      <c r="DC89" s="213">
        <v>6</v>
      </c>
      <c r="DD89" s="213">
        <v>3</v>
      </c>
      <c r="DE89" s="213">
        <v>3</v>
      </c>
      <c r="DF89" s="213">
        <v>2</v>
      </c>
      <c r="DG89" s="213">
        <v>2</v>
      </c>
      <c r="DH89" s="213">
        <v>1</v>
      </c>
      <c r="DI89" s="213">
        <v>3</v>
      </c>
      <c r="DJ89" s="213">
        <v>0</v>
      </c>
      <c r="DK89" s="213">
        <v>0</v>
      </c>
      <c r="DL89" s="213">
        <v>0</v>
      </c>
      <c r="DM89" s="213">
        <v>0</v>
      </c>
      <c r="DN89" s="213">
        <v>0</v>
      </c>
      <c r="DO89" s="213">
        <v>0</v>
      </c>
      <c r="DP89" s="213">
        <v>0</v>
      </c>
      <c r="DQ89" s="213">
        <v>0</v>
      </c>
      <c r="DR89" s="213">
        <v>0</v>
      </c>
      <c r="DS89" s="213">
        <v>0</v>
      </c>
      <c r="DT89" s="213">
        <v>0</v>
      </c>
      <c r="DU89" s="213">
        <v>0</v>
      </c>
      <c r="DV89" s="213">
        <v>0</v>
      </c>
      <c r="DW89" s="213">
        <v>0</v>
      </c>
      <c r="DX89" s="213">
        <v>0</v>
      </c>
      <c r="DY89" s="213">
        <v>0</v>
      </c>
      <c r="DZ89" s="213">
        <v>0</v>
      </c>
      <c r="EA89" s="213">
        <v>0</v>
      </c>
    </row>
    <row r="90" spans="1:131">
      <c r="A90">
        <v>8719</v>
      </c>
      <c r="B90" s="14" t="s">
        <v>234</v>
      </c>
      <c r="C90" s="16">
        <f t="shared" si="22"/>
        <v>4</v>
      </c>
      <c r="D90" s="212">
        <f t="shared" si="23"/>
        <v>0.8048289738430584</v>
      </c>
      <c r="E90" s="16">
        <f t="shared" si="24"/>
        <v>28</v>
      </c>
      <c r="F90" s="212">
        <f t="shared" si="25"/>
        <v>5.6338028169014089</v>
      </c>
      <c r="G90" s="16">
        <f t="shared" si="26"/>
        <v>48</v>
      </c>
      <c r="H90" s="212">
        <f t="shared" si="27"/>
        <v>9.6579476861166995</v>
      </c>
      <c r="I90" s="16">
        <f t="shared" si="28"/>
        <v>57</v>
      </c>
      <c r="J90" s="212">
        <f t="shared" si="29"/>
        <v>11.468812877263582</v>
      </c>
      <c r="K90" s="16">
        <f t="shared" si="30"/>
        <v>295</v>
      </c>
      <c r="L90" s="212">
        <f t="shared" si="31"/>
        <v>59.356136820925556</v>
      </c>
      <c r="M90" s="16">
        <f t="shared" si="32"/>
        <v>57</v>
      </c>
      <c r="N90" s="212">
        <f t="shared" si="33"/>
        <v>11.468812877263582</v>
      </c>
      <c r="O90" s="16">
        <f t="shared" si="34"/>
        <v>8</v>
      </c>
      <c r="P90" s="212">
        <f t="shared" si="35"/>
        <v>1.6096579476861168</v>
      </c>
      <c r="Q90" s="16">
        <f t="shared" si="36"/>
        <v>497</v>
      </c>
      <c r="S90">
        <v>8719</v>
      </c>
      <c r="T90" t="s">
        <v>234</v>
      </c>
      <c r="U90" s="213">
        <v>497</v>
      </c>
      <c r="V90" s="213">
        <v>4</v>
      </c>
      <c r="W90" s="213">
        <v>5</v>
      </c>
      <c r="X90" s="213">
        <v>4</v>
      </c>
      <c r="Y90" s="213">
        <v>5</v>
      </c>
      <c r="Z90" s="213">
        <v>4</v>
      </c>
      <c r="AA90" s="213">
        <v>10</v>
      </c>
      <c r="AB90" s="213">
        <v>11</v>
      </c>
      <c r="AC90" s="213">
        <v>8</v>
      </c>
      <c r="AD90" s="213">
        <v>3</v>
      </c>
      <c r="AE90" s="213">
        <v>6</v>
      </c>
      <c r="AF90" s="213">
        <v>7</v>
      </c>
      <c r="AG90" s="213">
        <v>0</v>
      </c>
      <c r="AH90" s="213">
        <v>6</v>
      </c>
      <c r="AI90" s="213">
        <v>0</v>
      </c>
      <c r="AJ90" s="213">
        <v>3</v>
      </c>
      <c r="AK90" s="213">
        <v>4</v>
      </c>
      <c r="AL90" s="213">
        <v>4</v>
      </c>
      <c r="AM90" s="213">
        <v>5</v>
      </c>
      <c r="AN90" s="213">
        <v>6</v>
      </c>
      <c r="AO90" s="213">
        <v>7</v>
      </c>
      <c r="AP90" s="213">
        <v>4</v>
      </c>
      <c r="AQ90" s="213">
        <v>4</v>
      </c>
      <c r="AR90" s="213">
        <v>3</v>
      </c>
      <c r="AS90" s="213">
        <v>6</v>
      </c>
      <c r="AT90" s="213">
        <v>11</v>
      </c>
      <c r="AU90" s="213">
        <v>7</v>
      </c>
      <c r="AV90" s="213">
        <v>8</v>
      </c>
      <c r="AW90" s="213">
        <v>9</v>
      </c>
      <c r="AX90" s="213">
        <v>10</v>
      </c>
      <c r="AY90" s="213">
        <v>8</v>
      </c>
      <c r="AZ90" s="213">
        <v>12</v>
      </c>
      <c r="BA90" s="213">
        <v>11</v>
      </c>
      <c r="BB90" s="213">
        <v>5</v>
      </c>
      <c r="BC90" s="213">
        <v>6</v>
      </c>
      <c r="BD90" s="213">
        <v>5</v>
      </c>
      <c r="BE90" s="213">
        <v>5</v>
      </c>
      <c r="BF90" s="213">
        <v>10</v>
      </c>
      <c r="BG90" s="213">
        <v>6</v>
      </c>
      <c r="BH90" s="213">
        <v>10</v>
      </c>
      <c r="BI90" s="213">
        <v>6</v>
      </c>
      <c r="BJ90" s="213">
        <v>7</v>
      </c>
      <c r="BK90" s="213">
        <v>7</v>
      </c>
      <c r="BL90" s="213">
        <v>3</v>
      </c>
      <c r="BM90" s="213">
        <v>2</v>
      </c>
      <c r="BN90" s="213">
        <v>5</v>
      </c>
      <c r="BO90" s="213">
        <v>4</v>
      </c>
      <c r="BP90" s="213">
        <v>4</v>
      </c>
      <c r="BQ90" s="213">
        <v>6</v>
      </c>
      <c r="BR90" s="213">
        <v>4</v>
      </c>
      <c r="BS90" s="213">
        <v>7</v>
      </c>
      <c r="BT90" s="213">
        <v>4</v>
      </c>
      <c r="BU90" s="213">
        <v>6</v>
      </c>
      <c r="BV90" s="213">
        <v>6</v>
      </c>
      <c r="BW90" s="213">
        <v>8</v>
      </c>
      <c r="BX90" s="213">
        <v>8</v>
      </c>
      <c r="BY90" s="213">
        <v>8</v>
      </c>
      <c r="BZ90" s="213">
        <v>9</v>
      </c>
      <c r="CA90" s="213">
        <v>12</v>
      </c>
      <c r="CB90" s="213">
        <v>9</v>
      </c>
      <c r="CC90" s="213">
        <v>7</v>
      </c>
      <c r="CD90" s="213">
        <v>7</v>
      </c>
      <c r="CE90" s="213">
        <v>15</v>
      </c>
      <c r="CF90" s="213">
        <v>10</v>
      </c>
      <c r="CG90" s="213">
        <v>3</v>
      </c>
      <c r="CH90" s="213">
        <v>11</v>
      </c>
      <c r="CI90" s="213">
        <v>5</v>
      </c>
      <c r="CJ90" s="213">
        <v>7</v>
      </c>
      <c r="CK90" s="213">
        <v>8</v>
      </c>
      <c r="CL90" s="213">
        <v>6</v>
      </c>
      <c r="CM90" s="213">
        <v>9</v>
      </c>
      <c r="CN90" s="213">
        <v>3</v>
      </c>
      <c r="CO90" s="213">
        <v>3</v>
      </c>
      <c r="CP90" s="213">
        <v>2</v>
      </c>
      <c r="CQ90" s="213">
        <v>6</v>
      </c>
      <c r="CR90" s="213">
        <v>3</v>
      </c>
      <c r="CS90" s="213">
        <v>5</v>
      </c>
      <c r="CT90" s="213">
        <v>2</v>
      </c>
      <c r="CU90" s="213">
        <v>5</v>
      </c>
      <c r="CV90" s="213">
        <v>5</v>
      </c>
      <c r="CW90" s="213">
        <v>0</v>
      </c>
      <c r="CX90" s="213">
        <v>0</v>
      </c>
      <c r="CY90" s="213">
        <v>1</v>
      </c>
      <c r="CZ90" s="213">
        <v>1</v>
      </c>
      <c r="DA90" s="213">
        <v>0</v>
      </c>
      <c r="DB90" s="213">
        <v>3</v>
      </c>
      <c r="DC90" s="213">
        <v>0</v>
      </c>
      <c r="DD90" s="213">
        <v>0</v>
      </c>
      <c r="DE90" s="213">
        <v>0</v>
      </c>
      <c r="DF90" s="213">
        <v>0</v>
      </c>
      <c r="DG90" s="213">
        <v>0</v>
      </c>
      <c r="DH90" s="213">
        <v>1</v>
      </c>
      <c r="DI90" s="213">
        <v>0</v>
      </c>
      <c r="DJ90" s="213">
        <v>0</v>
      </c>
      <c r="DK90" s="213">
        <v>0</v>
      </c>
      <c r="DL90" s="213">
        <v>0</v>
      </c>
      <c r="DM90" s="213">
        <v>0</v>
      </c>
      <c r="DN90" s="213">
        <v>1</v>
      </c>
      <c r="DO90" s="213">
        <v>1</v>
      </c>
      <c r="DP90" s="213">
        <v>0</v>
      </c>
      <c r="DQ90" s="213">
        <v>0</v>
      </c>
      <c r="DR90" s="213">
        <v>0</v>
      </c>
      <c r="DS90" s="213">
        <v>0</v>
      </c>
      <c r="DT90" s="213">
        <v>0</v>
      </c>
      <c r="DU90" s="213">
        <v>0</v>
      </c>
      <c r="DV90" s="213">
        <v>0</v>
      </c>
      <c r="DW90" s="213">
        <v>0</v>
      </c>
      <c r="DX90" s="213">
        <v>0</v>
      </c>
      <c r="DY90" s="213">
        <v>0</v>
      </c>
      <c r="DZ90" s="213">
        <v>0</v>
      </c>
      <c r="EA90" s="213">
        <v>0</v>
      </c>
    </row>
    <row r="91" spans="1:131">
      <c r="A91">
        <v>8720</v>
      </c>
      <c r="B91" t="s">
        <v>235</v>
      </c>
      <c r="C91" s="17">
        <f t="shared" si="22"/>
        <v>8</v>
      </c>
      <c r="D91" s="214">
        <f t="shared" si="23"/>
        <v>1.3136288998357963</v>
      </c>
      <c r="E91" s="17">
        <f t="shared" si="24"/>
        <v>37</v>
      </c>
      <c r="F91" s="214">
        <f t="shared" si="25"/>
        <v>6.0755336617405584</v>
      </c>
      <c r="G91" s="17">
        <f t="shared" si="26"/>
        <v>65</v>
      </c>
      <c r="H91" s="214">
        <f t="shared" si="27"/>
        <v>10.673234811165845</v>
      </c>
      <c r="I91" s="17">
        <f t="shared" si="28"/>
        <v>73</v>
      </c>
      <c r="J91" s="214">
        <f t="shared" si="29"/>
        <v>11.986863711001643</v>
      </c>
      <c r="K91" s="17">
        <f t="shared" si="30"/>
        <v>346</v>
      </c>
      <c r="L91" s="214">
        <f t="shared" si="31"/>
        <v>56.814449917898187</v>
      </c>
      <c r="M91" s="17">
        <f t="shared" si="32"/>
        <v>64</v>
      </c>
      <c r="N91" s="214">
        <f t="shared" si="33"/>
        <v>10.509031198686371</v>
      </c>
      <c r="O91" s="17">
        <f t="shared" si="34"/>
        <v>16</v>
      </c>
      <c r="P91" s="214">
        <f t="shared" si="35"/>
        <v>2.6272577996715927</v>
      </c>
      <c r="Q91" s="17">
        <f t="shared" si="36"/>
        <v>609</v>
      </c>
      <c r="S91">
        <v>8720</v>
      </c>
      <c r="T91" t="s">
        <v>235</v>
      </c>
      <c r="U91" s="213">
        <v>609</v>
      </c>
      <c r="V91" s="213">
        <v>8</v>
      </c>
      <c r="W91" s="213">
        <v>12</v>
      </c>
      <c r="X91" s="213">
        <v>5</v>
      </c>
      <c r="Y91" s="213">
        <v>10</v>
      </c>
      <c r="Z91" s="213">
        <v>5</v>
      </c>
      <c r="AA91" s="213">
        <v>5</v>
      </c>
      <c r="AB91" s="213">
        <v>3</v>
      </c>
      <c r="AC91" s="213">
        <v>6</v>
      </c>
      <c r="AD91" s="213">
        <v>6</v>
      </c>
      <c r="AE91" s="213">
        <v>7</v>
      </c>
      <c r="AF91" s="213">
        <v>10</v>
      </c>
      <c r="AG91" s="213">
        <v>7</v>
      </c>
      <c r="AH91" s="213">
        <v>7</v>
      </c>
      <c r="AI91" s="213">
        <v>6</v>
      </c>
      <c r="AJ91" s="213">
        <v>6</v>
      </c>
      <c r="AK91" s="213">
        <v>7</v>
      </c>
      <c r="AL91" s="213">
        <v>6</v>
      </c>
      <c r="AM91" s="213">
        <v>6</v>
      </c>
      <c r="AN91" s="213">
        <v>4</v>
      </c>
      <c r="AO91" s="213">
        <v>11</v>
      </c>
      <c r="AP91" s="213">
        <v>5</v>
      </c>
      <c r="AQ91" s="213">
        <v>8</v>
      </c>
      <c r="AR91" s="213">
        <v>8</v>
      </c>
      <c r="AS91" s="213">
        <v>9</v>
      </c>
      <c r="AT91" s="213">
        <v>9</v>
      </c>
      <c r="AU91" s="213">
        <v>7</v>
      </c>
      <c r="AV91" s="213">
        <v>11</v>
      </c>
      <c r="AW91" s="213">
        <v>12</v>
      </c>
      <c r="AX91" s="213">
        <v>14</v>
      </c>
      <c r="AY91" s="213">
        <v>9</v>
      </c>
      <c r="AZ91" s="213">
        <v>10</v>
      </c>
      <c r="BA91" s="213">
        <v>12</v>
      </c>
      <c r="BB91" s="213">
        <v>10</v>
      </c>
      <c r="BC91" s="213">
        <v>12</v>
      </c>
      <c r="BD91" s="213">
        <v>4</v>
      </c>
      <c r="BE91" s="213">
        <v>8</v>
      </c>
      <c r="BF91" s="213">
        <v>9</v>
      </c>
      <c r="BG91" s="213">
        <v>8</v>
      </c>
      <c r="BH91" s="213">
        <v>5</v>
      </c>
      <c r="BI91" s="213">
        <v>3</v>
      </c>
      <c r="BJ91" s="213">
        <v>5</v>
      </c>
      <c r="BK91" s="213">
        <v>6</v>
      </c>
      <c r="BL91" s="213">
        <v>5</v>
      </c>
      <c r="BM91" s="213">
        <v>17</v>
      </c>
      <c r="BN91" s="213">
        <v>8</v>
      </c>
      <c r="BO91" s="213">
        <v>11</v>
      </c>
      <c r="BP91" s="213">
        <v>9</v>
      </c>
      <c r="BQ91" s="213">
        <v>6</v>
      </c>
      <c r="BR91" s="213">
        <v>7</v>
      </c>
      <c r="BS91" s="213">
        <v>6</v>
      </c>
      <c r="BT91" s="213">
        <v>11</v>
      </c>
      <c r="BU91" s="213">
        <v>7</v>
      </c>
      <c r="BV91" s="213">
        <v>8</v>
      </c>
      <c r="BW91" s="213">
        <v>12</v>
      </c>
      <c r="BX91" s="213">
        <v>10</v>
      </c>
      <c r="BY91" s="213">
        <v>4</v>
      </c>
      <c r="BZ91" s="213">
        <v>13</v>
      </c>
      <c r="CA91" s="213">
        <v>10</v>
      </c>
      <c r="CB91" s="213">
        <v>6</v>
      </c>
      <c r="CC91" s="213">
        <v>9</v>
      </c>
      <c r="CD91" s="213">
        <v>4</v>
      </c>
      <c r="CE91" s="213">
        <v>6</v>
      </c>
      <c r="CF91" s="213">
        <v>4</v>
      </c>
      <c r="CG91" s="213">
        <v>9</v>
      </c>
      <c r="CH91" s="213">
        <v>9</v>
      </c>
      <c r="CI91" s="213">
        <v>9</v>
      </c>
      <c r="CJ91" s="213">
        <v>8</v>
      </c>
      <c r="CK91" s="213">
        <v>7</v>
      </c>
      <c r="CL91" s="213">
        <v>10</v>
      </c>
      <c r="CM91" s="213">
        <v>3</v>
      </c>
      <c r="CN91" s="213">
        <v>10</v>
      </c>
      <c r="CO91" s="213">
        <v>6</v>
      </c>
      <c r="CP91" s="213">
        <v>3</v>
      </c>
      <c r="CQ91" s="213">
        <v>5</v>
      </c>
      <c r="CR91" s="213">
        <v>4</v>
      </c>
      <c r="CS91" s="213">
        <v>3</v>
      </c>
      <c r="CT91" s="213">
        <v>3</v>
      </c>
      <c r="CU91" s="213">
        <v>4</v>
      </c>
      <c r="CV91" s="213">
        <v>5</v>
      </c>
      <c r="CW91" s="213">
        <v>1</v>
      </c>
      <c r="CX91" s="213">
        <v>1</v>
      </c>
      <c r="CY91" s="213">
        <v>1</v>
      </c>
      <c r="CZ91" s="213">
        <v>0</v>
      </c>
      <c r="DA91" s="213">
        <v>2</v>
      </c>
      <c r="DB91" s="213">
        <v>2</v>
      </c>
      <c r="DC91" s="213">
        <v>1</v>
      </c>
      <c r="DD91" s="213">
        <v>1</v>
      </c>
      <c r="DE91" s="213">
        <v>2</v>
      </c>
      <c r="DF91" s="213">
        <v>0</v>
      </c>
      <c r="DG91" s="213">
        <v>2</v>
      </c>
      <c r="DH91" s="213">
        <v>0</v>
      </c>
      <c r="DI91" s="213">
        <v>0</v>
      </c>
      <c r="DJ91" s="213">
        <v>1</v>
      </c>
      <c r="DK91" s="213">
        <v>1</v>
      </c>
      <c r="DL91" s="213">
        <v>1</v>
      </c>
      <c r="DM91" s="213">
        <v>0</v>
      </c>
      <c r="DN91" s="213">
        <v>0</v>
      </c>
      <c r="DO91" s="213">
        <v>0</v>
      </c>
      <c r="DP91" s="213">
        <v>0</v>
      </c>
      <c r="DQ91" s="213">
        <v>0</v>
      </c>
      <c r="DR91" s="213">
        <v>1</v>
      </c>
      <c r="DS91" s="213">
        <v>0</v>
      </c>
      <c r="DT91" s="213">
        <v>0</v>
      </c>
      <c r="DU91" s="213">
        <v>0</v>
      </c>
      <c r="DV91" s="213">
        <v>0</v>
      </c>
      <c r="DW91" s="213">
        <v>0</v>
      </c>
      <c r="DX91" s="213">
        <v>0</v>
      </c>
      <c r="DY91" s="213">
        <v>0</v>
      </c>
      <c r="DZ91" s="213">
        <v>0</v>
      </c>
      <c r="EA91" s="213">
        <v>0</v>
      </c>
    </row>
    <row r="92" spans="1:131">
      <c r="A92">
        <v>8721</v>
      </c>
      <c r="B92" s="14" t="s">
        <v>236</v>
      </c>
      <c r="C92" s="16">
        <f t="shared" si="22"/>
        <v>11</v>
      </c>
      <c r="D92" s="212">
        <f t="shared" si="23"/>
        <v>0.94582975064488384</v>
      </c>
      <c r="E92" s="16">
        <f t="shared" si="24"/>
        <v>61</v>
      </c>
      <c r="F92" s="212">
        <f t="shared" si="25"/>
        <v>5.2450558899398105</v>
      </c>
      <c r="G92" s="16">
        <f t="shared" si="26"/>
        <v>132</v>
      </c>
      <c r="H92" s="212">
        <f t="shared" si="27"/>
        <v>11.349957007738606</v>
      </c>
      <c r="I92" s="16">
        <f t="shared" si="28"/>
        <v>152</v>
      </c>
      <c r="J92" s="212">
        <f t="shared" si="29"/>
        <v>13.069647463456576</v>
      </c>
      <c r="K92" s="16">
        <f t="shared" si="30"/>
        <v>679</v>
      </c>
      <c r="L92" s="212">
        <f t="shared" si="31"/>
        <v>58.383490971625108</v>
      </c>
      <c r="M92" s="16">
        <f t="shared" si="32"/>
        <v>102</v>
      </c>
      <c r="N92" s="212">
        <f t="shared" si="33"/>
        <v>8.7704213241616511</v>
      </c>
      <c r="O92" s="16">
        <f t="shared" si="34"/>
        <v>26</v>
      </c>
      <c r="P92" s="212">
        <f t="shared" si="35"/>
        <v>2.2355975924333622</v>
      </c>
      <c r="Q92" s="16">
        <f t="shared" si="36"/>
        <v>1163</v>
      </c>
      <c r="S92">
        <v>8721</v>
      </c>
      <c r="T92" t="s">
        <v>236</v>
      </c>
      <c r="U92" s="213">
        <v>1163</v>
      </c>
      <c r="V92" s="213">
        <v>11</v>
      </c>
      <c r="W92" s="213">
        <v>10</v>
      </c>
      <c r="X92" s="213">
        <v>10</v>
      </c>
      <c r="Y92" s="213">
        <v>13</v>
      </c>
      <c r="Z92" s="213">
        <v>17</v>
      </c>
      <c r="AA92" s="213">
        <v>11</v>
      </c>
      <c r="AB92" s="213">
        <v>10</v>
      </c>
      <c r="AC92" s="213">
        <v>18</v>
      </c>
      <c r="AD92" s="213">
        <v>12</v>
      </c>
      <c r="AE92" s="213">
        <v>14</v>
      </c>
      <c r="AF92" s="213">
        <v>12</v>
      </c>
      <c r="AG92" s="213">
        <v>14</v>
      </c>
      <c r="AH92" s="213">
        <v>17</v>
      </c>
      <c r="AI92" s="213">
        <v>12</v>
      </c>
      <c r="AJ92" s="213">
        <v>10</v>
      </c>
      <c r="AK92" s="213">
        <v>13</v>
      </c>
      <c r="AL92" s="213">
        <v>13</v>
      </c>
      <c r="AM92" s="213">
        <v>7</v>
      </c>
      <c r="AN92" s="213">
        <v>8</v>
      </c>
      <c r="AO92" s="213">
        <v>14</v>
      </c>
      <c r="AP92" s="213">
        <v>17</v>
      </c>
      <c r="AQ92" s="213">
        <v>16</v>
      </c>
      <c r="AR92" s="213">
        <v>11</v>
      </c>
      <c r="AS92" s="213">
        <v>27</v>
      </c>
      <c r="AT92" s="213">
        <v>19</v>
      </c>
      <c r="AU92" s="213">
        <v>20</v>
      </c>
      <c r="AV92" s="213">
        <v>52</v>
      </c>
      <c r="AW92" s="213">
        <v>34</v>
      </c>
      <c r="AX92" s="213">
        <v>37</v>
      </c>
      <c r="AY92" s="213">
        <v>25</v>
      </c>
      <c r="AZ92" s="213">
        <v>33</v>
      </c>
      <c r="BA92" s="213">
        <v>19</v>
      </c>
      <c r="BB92" s="213">
        <v>19</v>
      </c>
      <c r="BC92" s="213">
        <v>17</v>
      </c>
      <c r="BD92" s="213">
        <v>24</v>
      </c>
      <c r="BE92" s="213">
        <v>14</v>
      </c>
      <c r="BF92" s="213">
        <v>19</v>
      </c>
      <c r="BG92" s="213">
        <v>22</v>
      </c>
      <c r="BH92" s="213">
        <v>10</v>
      </c>
      <c r="BI92" s="213">
        <v>13</v>
      </c>
      <c r="BJ92" s="213">
        <v>22</v>
      </c>
      <c r="BK92" s="213">
        <v>15</v>
      </c>
      <c r="BL92" s="213">
        <v>7</v>
      </c>
      <c r="BM92" s="213">
        <v>13</v>
      </c>
      <c r="BN92" s="213">
        <v>15</v>
      </c>
      <c r="BO92" s="213">
        <v>14</v>
      </c>
      <c r="BP92" s="213">
        <v>14</v>
      </c>
      <c r="BQ92" s="213">
        <v>2</v>
      </c>
      <c r="BR92" s="213">
        <v>8</v>
      </c>
      <c r="BS92" s="213">
        <v>15</v>
      </c>
      <c r="BT92" s="213">
        <v>10</v>
      </c>
      <c r="BU92" s="213">
        <v>9</v>
      </c>
      <c r="BV92" s="213">
        <v>11</v>
      </c>
      <c r="BW92" s="213">
        <v>17</v>
      </c>
      <c r="BX92" s="213">
        <v>14</v>
      </c>
      <c r="BY92" s="213">
        <v>18</v>
      </c>
      <c r="BZ92" s="213">
        <v>5</v>
      </c>
      <c r="CA92" s="213">
        <v>11</v>
      </c>
      <c r="CB92" s="213">
        <v>10</v>
      </c>
      <c r="CC92" s="213">
        <v>10</v>
      </c>
      <c r="CD92" s="213">
        <v>11</v>
      </c>
      <c r="CE92" s="213">
        <v>14</v>
      </c>
      <c r="CF92" s="213">
        <v>14</v>
      </c>
      <c r="CG92" s="213">
        <v>18</v>
      </c>
      <c r="CH92" s="213">
        <v>14</v>
      </c>
      <c r="CI92" s="213">
        <v>15</v>
      </c>
      <c r="CJ92" s="213">
        <v>15</v>
      </c>
      <c r="CK92" s="213">
        <v>10</v>
      </c>
      <c r="CL92" s="213">
        <v>10</v>
      </c>
      <c r="CM92" s="213">
        <v>19</v>
      </c>
      <c r="CN92" s="213">
        <v>9</v>
      </c>
      <c r="CO92" s="213">
        <v>6</v>
      </c>
      <c r="CP92" s="213">
        <v>10</v>
      </c>
      <c r="CQ92" s="213">
        <v>8</v>
      </c>
      <c r="CR92" s="213">
        <v>10</v>
      </c>
      <c r="CS92" s="213">
        <v>8</v>
      </c>
      <c r="CT92" s="213">
        <v>2</v>
      </c>
      <c r="CU92" s="213">
        <v>6</v>
      </c>
      <c r="CV92" s="213">
        <v>1</v>
      </c>
      <c r="CW92" s="213">
        <v>3</v>
      </c>
      <c r="CX92" s="213">
        <v>7</v>
      </c>
      <c r="CY92" s="213">
        <v>3</v>
      </c>
      <c r="CZ92" s="213">
        <v>3</v>
      </c>
      <c r="DA92" s="213">
        <v>2</v>
      </c>
      <c r="DB92" s="213">
        <v>2</v>
      </c>
      <c r="DC92" s="213">
        <v>3</v>
      </c>
      <c r="DD92" s="213">
        <v>0</v>
      </c>
      <c r="DE92" s="213">
        <v>2</v>
      </c>
      <c r="DF92" s="213">
        <v>1</v>
      </c>
      <c r="DG92" s="213">
        <v>1</v>
      </c>
      <c r="DH92" s="213">
        <v>0</v>
      </c>
      <c r="DI92" s="213">
        <v>0</v>
      </c>
      <c r="DJ92" s="213">
        <v>0</v>
      </c>
      <c r="DK92" s="213">
        <v>1</v>
      </c>
      <c r="DL92" s="213">
        <v>0</v>
      </c>
      <c r="DM92" s="213">
        <v>1</v>
      </c>
      <c r="DN92" s="213">
        <v>0</v>
      </c>
      <c r="DO92" s="213">
        <v>0</v>
      </c>
      <c r="DP92" s="213">
        <v>0</v>
      </c>
      <c r="DQ92" s="213">
        <v>0</v>
      </c>
      <c r="DR92" s="213">
        <v>0</v>
      </c>
      <c r="DS92" s="213">
        <v>0</v>
      </c>
      <c r="DT92" s="213">
        <v>0</v>
      </c>
      <c r="DU92" s="213">
        <v>0</v>
      </c>
      <c r="DV92" s="213">
        <v>0</v>
      </c>
      <c r="DW92" s="213">
        <v>0</v>
      </c>
      <c r="DX92" s="213">
        <v>0</v>
      </c>
      <c r="DY92" s="213">
        <v>0</v>
      </c>
      <c r="DZ92" s="213">
        <v>0</v>
      </c>
      <c r="EA92" s="213">
        <v>0</v>
      </c>
    </row>
    <row r="93" spans="1:131">
      <c r="A93">
        <v>8722</v>
      </c>
      <c r="B93" t="s">
        <v>237</v>
      </c>
      <c r="C93" s="17">
        <f t="shared" si="22"/>
        <v>7</v>
      </c>
      <c r="D93" s="214">
        <f t="shared" si="23"/>
        <v>1.0189228529839884</v>
      </c>
      <c r="E93" s="17">
        <f t="shared" si="24"/>
        <v>46</v>
      </c>
      <c r="F93" s="214">
        <f t="shared" si="25"/>
        <v>6.6957787481804951</v>
      </c>
      <c r="G93" s="17">
        <f t="shared" si="26"/>
        <v>102</v>
      </c>
      <c r="H93" s="214">
        <f t="shared" si="27"/>
        <v>14.847161572052403</v>
      </c>
      <c r="I93" s="17">
        <f t="shared" si="28"/>
        <v>104</v>
      </c>
      <c r="J93" s="214">
        <f t="shared" si="29"/>
        <v>15.138282387190685</v>
      </c>
      <c r="K93" s="17">
        <f t="shared" si="30"/>
        <v>356</v>
      </c>
      <c r="L93" s="214">
        <f t="shared" si="31"/>
        <v>51.819505094614257</v>
      </c>
      <c r="M93" s="17">
        <f t="shared" si="32"/>
        <v>56</v>
      </c>
      <c r="N93" s="214">
        <f t="shared" si="33"/>
        <v>8.1513828238719075</v>
      </c>
      <c r="O93" s="17">
        <f t="shared" si="34"/>
        <v>16</v>
      </c>
      <c r="P93" s="214">
        <f t="shared" si="35"/>
        <v>2.3289665211062593</v>
      </c>
      <c r="Q93" s="17">
        <f t="shared" si="36"/>
        <v>687</v>
      </c>
      <c r="S93">
        <v>8722</v>
      </c>
      <c r="T93" t="s">
        <v>237</v>
      </c>
      <c r="U93" s="213">
        <v>687</v>
      </c>
      <c r="V93" s="213">
        <v>7</v>
      </c>
      <c r="W93" s="213">
        <v>9</v>
      </c>
      <c r="X93" s="213">
        <v>5</v>
      </c>
      <c r="Y93" s="213">
        <v>6</v>
      </c>
      <c r="Z93" s="213">
        <v>14</v>
      </c>
      <c r="AA93" s="213">
        <v>12</v>
      </c>
      <c r="AB93" s="213">
        <v>5</v>
      </c>
      <c r="AC93" s="213">
        <v>10</v>
      </c>
      <c r="AD93" s="213">
        <v>11</v>
      </c>
      <c r="AE93" s="213">
        <v>11</v>
      </c>
      <c r="AF93" s="213">
        <v>11</v>
      </c>
      <c r="AG93" s="213">
        <v>10</v>
      </c>
      <c r="AH93" s="213">
        <v>10</v>
      </c>
      <c r="AI93" s="213">
        <v>14</v>
      </c>
      <c r="AJ93" s="213">
        <v>12</v>
      </c>
      <c r="AK93" s="213">
        <v>8</v>
      </c>
      <c r="AL93" s="213">
        <v>11</v>
      </c>
      <c r="AM93" s="213">
        <v>12</v>
      </c>
      <c r="AN93" s="213">
        <v>7</v>
      </c>
      <c r="AO93" s="213">
        <v>13</v>
      </c>
      <c r="AP93" s="213">
        <v>8</v>
      </c>
      <c r="AQ93" s="213">
        <v>10</v>
      </c>
      <c r="AR93" s="213">
        <v>12</v>
      </c>
      <c r="AS93" s="213">
        <v>13</v>
      </c>
      <c r="AT93" s="213">
        <v>9</v>
      </c>
      <c r="AU93" s="213">
        <v>9</v>
      </c>
      <c r="AV93" s="213">
        <v>6</v>
      </c>
      <c r="AW93" s="213">
        <v>6</v>
      </c>
      <c r="AX93" s="213">
        <v>7</v>
      </c>
      <c r="AY93" s="213">
        <v>9</v>
      </c>
      <c r="AZ93" s="213">
        <v>10</v>
      </c>
      <c r="BA93" s="213">
        <v>8</v>
      </c>
      <c r="BB93" s="213">
        <v>8</v>
      </c>
      <c r="BC93" s="213">
        <v>11</v>
      </c>
      <c r="BD93" s="213">
        <v>8</v>
      </c>
      <c r="BE93" s="213">
        <v>10</v>
      </c>
      <c r="BF93" s="213">
        <v>7</v>
      </c>
      <c r="BG93" s="213">
        <v>7</v>
      </c>
      <c r="BH93" s="213">
        <v>11</v>
      </c>
      <c r="BI93" s="213">
        <v>6</v>
      </c>
      <c r="BJ93" s="213">
        <v>7</v>
      </c>
      <c r="BK93" s="213">
        <v>11</v>
      </c>
      <c r="BL93" s="213">
        <v>7</v>
      </c>
      <c r="BM93" s="213">
        <v>6</v>
      </c>
      <c r="BN93" s="213">
        <v>6</v>
      </c>
      <c r="BO93" s="213">
        <v>2</v>
      </c>
      <c r="BP93" s="213">
        <v>11</v>
      </c>
      <c r="BQ93" s="213">
        <v>8</v>
      </c>
      <c r="BR93" s="213">
        <v>10</v>
      </c>
      <c r="BS93" s="213">
        <v>7</v>
      </c>
      <c r="BT93" s="213">
        <v>9</v>
      </c>
      <c r="BU93" s="213">
        <v>2</v>
      </c>
      <c r="BV93" s="213">
        <v>11</v>
      </c>
      <c r="BW93" s="213">
        <v>10</v>
      </c>
      <c r="BX93" s="213">
        <v>12</v>
      </c>
      <c r="BY93" s="213">
        <v>11</v>
      </c>
      <c r="BZ93" s="213">
        <v>9</v>
      </c>
      <c r="CA93" s="213">
        <v>11</v>
      </c>
      <c r="CB93" s="213">
        <v>14</v>
      </c>
      <c r="CC93" s="213">
        <v>10</v>
      </c>
      <c r="CD93" s="213">
        <v>16</v>
      </c>
      <c r="CE93" s="213">
        <v>10</v>
      </c>
      <c r="CF93" s="213">
        <v>9</v>
      </c>
      <c r="CG93" s="213">
        <v>7</v>
      </c>
      <c r="CH93" s="213">
        <v>10</v>
      </c>
      <c r="CI93" s="213">
        <v>8</v>
      </c>
      <c r="CJ93" s="213">
        <v>8</v>
      </c>
      <c r="CK93" s="213">
        <v>3</v>
      </c>
      <c r="CL93" s="213">
        <v>6</v>
      </c>
      <c r="CM93" s="213">
        <v>6</v>
      </c>
      <c r="CN93" s="213">
        <v>7</v>
      </c>
      <c r="CO93" s="213">
        <v>4</v>
      </c>
      <c r="CP93" s="213">
        <v>4</v>
      </c>
      <c r="CQ93" s="213">
        <v>4</v>
      </c>
      <c r="CR93" s="213">
        <v>7</v>
      </c>
      <c r="CS93" s="213">
        <v>4</v>
      </c>
      <c r="CT93" s="213">
        <v>2</v>
      </c>
      <c r="CU93" s="213">
        <v>6</v>
      </c>
      <c r="CV93" s="213">
        <v>2</v>
      </c>
      <c r="CW93" s="213">
        <v>1</v>
      </c>
      <c r="CX93" s="213">
        <v>3</v>
      </c>
      <c r="CY93" s="213">
        <v>2</v>
      </c>
      <c r="CZ93" s="213">
        <v>0</v>
      </c>
      <c r="DA93" s="213">
        <v>1</v>
      </c>
      <c r="DB93" s="213">
        <v>0</v>
      </c>
      <c r="DC93" s="213">
        <v>1</v>
      </c>
      <c r="DD93" s="213">
        <v>1</v>
      </c>
      <c r="DE93" s="213">
        <v>0</v>
      </c>
      <c r="DF93" s="213">
        <v>6</v>
      </c>
      <c r="DG93" s="213">
        <v>1</v>
      </c>
      <c r="DH93" s="213">
        <v>0</v>
      </c>
      <c r="DI93" s="213">
        <v>0</v>
      </c>
      <c r="DJ93" s="213">
        <v>0</v>
      </c>
      <c r="DK93" s="213">
        <v>0</v>
      </c>
      <c r="DL93" s="213">
        <v>1</v>
      </c>
      <c r="DM93" s="213">
        <v>0</v>
      </c>
      <c r="DN93" s="213">
        <v>0</v>
      </c>
      <c r="DO93" s="213">
        <v>0</v>
      </c>
      <c r="DP93" s="213">
        <v>0</v>
      </c>
      <c r="DQ93" s="213">
        <v>0</v>
      </c>
      <c r="DR93" s="213">
        <v>0</v>
      </c>
      <c r="DS93" s="213">
        <v>0</v>
      </c>
      <c r="DT93" s="213">
        <v>0</v>
      </c>
      <c r="DU93" s="213">
        <v>0</v>
      </c>
      <c r="DV93" s="213">
        <v>0</v>
      </c>
      <c r="DW93" s="213">
        <v>0</v>
      </c>
      <c r="DX93" s="213">
        <v>0</v>
      </c>
      <c r="DY93" s="213">
        <v>0</v>
      </c>
      <c r="DZ93" s="213">
        <v>0</v>
      </c>
      <c r="EA93" s="213">
        <v>0</v>
      </c>
    </row>
    <row r="94" spans="1:131">
      <c r="B94" s="215" t="s">
        <v>284</v>
      </c>
      <c r="C94" s="24">
        <f>SUM(C80:C93)</f>
        <v>346</v>
      </c>
      <c r="D94" s="216">
        <f t="shared" si="23"/>
        <v>1.2183527588999612</v>
      </c>
      <c r="E94" s="24">
        <f t="shared" ref="E94:Q94" si="37">SUM(E80:E93)</f>
        <v>1659</v>
      </c>
      <c r="F94" s="216">
        <f t="shared" si="25"/>
        <v>5.8417549913729356</v>
      </c>
      <c r="G94" s="24">
        <f t="shared" si="37"/>
        <v>3605</v>
      </c>
      <c r="H94" s="216">
        <f t="shared" si="27"/>
        <v>12.694108947498151</v>
      </c>
      <c r="I94" s="24">
        <f t="shared" si="37"/>
        <v>3847</v>
      </c>
      <c r="J94" s="216">
        <f t="shared" si="29"/>
        <v>13.546251628578471</v>
      </c>
      <c r="K94" s="24">
        <f t="shared" si="37"/>
        <v>14985</v>
      </c>
      <c r="L94" s="216">
        <f t="shared" si="31"/>
        <v>52.765942462762773</v>
      </c>
      <c r="M94" s="24">
        <f t="shared" si="37"/>
        <v>2938</v>
      </c>
      <c r="N94" s="216">
        <f t="shared" si="33"/>
        <v>10.345434698404873</v>
      </c>
      <c r="O94" s="24">
        <f t="shared" si="37"/>
        <v>1019</v>
      </c>
      <c r="P94" s="216">
        <f t="shared" si="35"/>
        <v>3.5881545124828338</v>
      </c>
      <c r="Q94" s="24">
        <f t="shared" si="37"/>
        <v>28399</v>
      </c>
    </row>
    <row r="95" spans="1:131">
      <c r="B95" s="3"/>
      <c r="D95" s="214"/>
      <c r="F95" s="214"/>
      <c r="H95" s="214"/>
      <c r="J95" s="214"/>
      <c r="L95" s="214"/>
      <c r="N95" s="214"/>
      <c r="P95" s="214"/>
    </row>
    <row r="96" spans="1:131">
      <c r="B96" s="215" t="s">
        <v>18</v>
      </c>
      <c r="C96" s="24">
        <f>C15+C21+C33+C44+C53+C68+C78+C94</f>
        <v>4462</v>
      </c>
      <c r="D96" s="216">
        <f t="shared" si="23"/>
        <v>1.2253730769442017</v>
      </c>
      <c r="E96" s="24">
        <f t="shared" ref="E96:Q96" si="38">E15+E21+E33+E44+E53+E68+E78+E94</f>
        <v>21373</v>
      </c>
      <c r="F96" s="216">
        <f t="shared" si="25"/>
        <v>5.869542531046263</v>
      </c>
      <c r="G96" s="24">
        <f t="shared" si="38"/>
        <v>46905</v>
      </c>
      <c r="H96" s="216">
        <f t="shared" si="27"/>
        <v>12.881247013462078</v>
      </c>
      <c r="I96" s="24">
        <f t="shared" si="38"/>
        <v>49378</v>
      </c>
      <c r="J96" s="216">
        <f t="shared" si="29"/>
        <v>13.560392602723173</v>
      </c>
      <c r="K96" s="24">
        <f t="shared" si="38"/>
        <v>196766</v>
      </c>
      <c r="L96" s="216">
        <f t="shared" si="31"/>
        <v>54.036700774989434</v>
      </c>
      <c r="M96" s="24">
        <f t="shared" si="38"/>
        <v>32648</v>
      </c>
      <c r="N96" s="216">
        <f t="shared" si="33"/>
        <v>8.9659301246244514</v>
      </c>
      <c r="O96" s="24">
        <f t="shared" si="38"/>
        <v>12602</v>
      </c>
      <c r="P96" s="216">
        <f t="shared" si="35"/>
        <v>3.4608138762104064</v>
      </c>
      <c r="Q96" s="24">
        <f t="shared" si="38"/>
        <v>364134</v>
      </c>
    </row>
  </sheetData>
  <hyperlinks>
    <hyperlink ref="B1" location="Efnisyfirlit!A1" display="Efnisyfirlit" xr:uid="{760BCD12-16A1-442F-B515-AAB6D87778B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9BA7-F342-4AB4-BA6A-2DBF660E3F84}">
  <dimension ref="A1:H70"/>
  <sheetViews>
    <sheetView workbookViewId="0">
      <selection activeCell="B1" sqref="B1"/>
    </sheetView>
  </sheetViews>
  <sheetFormatPr defaultRowHeight="14.4"/>
  <cols>
    <col min="1" max="1" width="5.6640625" customWidth="1"/>
    <col min="2" max="2" width="26.33203125" customWidth="1"/>
    <col min="3" max="7" width="9.5546875" customWidth="1"/>
    <col min="8" max="8" width="10.44140625" customWidth="1"/>
  </cols>
  <sheetData>
    <row r="1" spans="1:8">
      <c r="B1" s="311" t="s">
        <v>1293</v>
      </c>
    </row>
    <row r="2" spans="1:8" ht="15.6">
      <c r="A2" s="1" t="s">
        <v>664</v>
      </c>
      <c r="B2" s="3"/>
      <c r="C2" s="3"/>
      <c r="D2" s="3"/>
      <c r="E2" s="3"/>
      <c r="F2" s="3"/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/>
      <c r="B4" s="3"/>
      <c r="C4" s="218"/>
      <c r="D4" s="219"/>
      <c r="E4" s="219"/>
      <c r="F4" s="219"/>
      <c r="G4" s="219"/>
      <c r="H4" s="31" t="s">
        <v>165</v>
      </c>
    </row>
    <row r="5" spans="1:8">
      <c r="A5" s="3"/>
      <c r="B5" s="3"/>
      <c r="C5" s="220" t="s">
        <v>665</v>
      </c>
      <c r="D5" s="40" t="s">
        <v>666</v>
      </c>
      <c r="E5" s="40" t="s">
        <v>667</v>
      </c>
      <c r="F5" s="40" t="s">
        <v>668</v>
      </c>
      <c r="G5" s="40" t="s">
        <v>285</v>
      </c>
      <c r="H5" s="38" t="s">
        <v>669</v>
      </c>
    </row>
    <row r="7" spans="1:8">
      <c r="A7" s="134">
        <v>0</v>
      </c>
      <c r="B7" s="101" t="s">
        <v>19</v>
      </c>
      <c r="C7" s="221">
        <v>3349.3119999999999</v>
      </c>
      <c r="D7" s="221">
        <v>833.00840000000005</v>
      </c>
      <c r="E7" s="221">
        <v>2016.6138000000001</v>
      </c>
      <c r="F7" s="221">
        <v>1854.6677</v>
      </c>
      <c r="G7" s="221">
        <v>355.5009</v>
      </c>
      <c r="H7" s="221">
        <v>8409.1028000000006</v>
      </c>
    </row>
    <row r="8" spans="1:8">
      <c r="A8" s="30">
        <v>1000</v>
      </c>
      <c r="B8" s="30" t="s">
        <v>167</v>
      </c>
      <c r="C8" s="222">
        <v>993</v>
      </c>
      <c r="D8" s="222">
        <v>224.8</v>
      </c>
      <c r="E8" s="222">
        <v>782</v>
      </c>
      <c r="F8" s="222">
        <v>258</v>
      </c>
      <c r="G8" s="222">
        <v>10</v>
      </c>
      <c r="H8" s="222">
        <v>2267.8000000000002</v>
      </c>
    </row>
    <row r="9" spans="1:8">
      <c r="A9" s="101">
        <v>1100</v>
      </c>
      <c r="B9" s="101" t="s">
        <v>294</v>
      </c>
      <c r="C9" s="221">
        <v>110.55</v>
      </c>
      <c r="D9" s="221">
        <v>22.490000000000002</v>
      </c>
      <c r="E9" s="221">
        <v>108.64999999999999</v>
      </c>
      <c r="F9" s="221">
        <v>12</v>
      </c>
      <c r="G9" s="221">
        <v>2</v>
      </c>
      <c r="H9" s="221">
        <v>255.69</v>
      </c>
    </row>
    <row r="10" spans="1:8">
      <c r="A10" s="30">
        <v>1300</v>
      </c>
      <c r="B10" s="30" t="s">
        <v>169</v>
      </c>
      <c r="C10" s="222">
        <v>380.8</v>
      </c>
      <c r="D10" s="222">
        <v>64.5</v>
      </c>
      <c r="E10" s="222">
        <v>320.79999999999995</v>
      </c>
      <c r="F10" s="222">
        <v>6.5</v>
      </c>
      <c r="G10" s="222">
        <v>5</v>
      </c>
      <c r="H10" s="222">
        <v>777.59999999999991</v>
      </c>
    </row>
    <row r="11" spans="1:8">
      <c r="A11" s="134">
        <v>1400</v>
      </c>
      <c r="B11" s="101" t="s">
        <v>170</v>
      </c>
      <c r="C11" s="221">
        <v>410.67500000000001</v>
      </c>
      <c r="D11" s="221">
        <v>201.59999999999997</v>
      </c>
      <c r="E11" s="221">
        <v>640.4</v>
      </c>
      <c r="F11" s="221">
        <v>316.29999999999995</v>
      </c>
      <c r="G11" s="221">
        <v>20.2</v>
      </c>
      <c r="H11" s="221">
        <v>1589.175</v>
      </c>
    </row>
    <row r="12" spans="1:8">
      <c r="A12" s="30">
        <v>1604</v>
      </c>
      <c r="B12" s="30" t="s">
        <v>171</v>
      </c>
      <c r="C12" s="222">
        <v>307.45</v>
      </c>
      <c r="D12" s="222">
        <v>71.03</v>
      </c>
      <c r="E12" s="222">
        <v>260.27999999999997</v>
      </c>
      <c r="F12" s="222">
        <v>1</v>
      </c>
      <c r="G12" s="222">
        <v>8.35</v>
      </c>
      <c r="H12" s="222">
        <v>648.11</v>
      </c>
    </row>
    <row r="13" spans="1:8">
      <c r="A13" s="101">
        <v>1606</v>
      </c>
      <c r="B13" s="101" t="s">
        <v>172</v>
      </c>
      <c r="C13" s="221">
        <v>0</v>
      </c>
      <c r="D13" s="221">
        <v>0</v>
      </c>
      <c r="E13" s="221">
        <v>0</v>
      </c>
      <c r="F13" s="221">
        <v>3</v>
      </c>
      <c r="G13" s="221">
        <v>6</v>
      </c>
      <c r="H13" s="221">
        <v>9</v>
      </c>
    </row>
    <row r="14" spans="1:8">
      <c r="A14" s="30">
        <v>2000</v>
      </c>
      <c r="B14" s="30" t="s">
        <v>173</v>
      </c>
      <c r="C14" s="222">
        <v>254.3</v>
      </c>
      <c r="D14" s="222">
        <v>105.60000000000002</v>
      </c>
      <c r="E14" s="222">
        <v>362.30000000000007</v>
      </c>
      <c r="F14" s="222">
        <v>149.80000000000001</v>
      </c>
      <c r="G14" s="222">
        <v>9.5</v>
      </c>
      <c r="H14" s="222">
        <v>881.5</v>
      </c>
    </row>
    <row r="15" spans="1:8">
      <c r="A15" s="134">
        <v>2300</v>
      </c>
      <c r="B15" s="101" t="s">
        <v>174</v>
      </c>
      <c r="C15" s="221">
        <v>30.380000000000003</v>
      </c>
      <c r="D15" s="221">
        <v>19.200000000000003</v>
      </c>
      <c r="E15" s="221">
        <v>66.84</v>
      </c>
      <c r="F15" s="221">
        <v>59.89</v>
      </c>
      <c r="G15" s="221">
        <v>7</v>
      </c>
      <c r="H15" s="221">
        <v>183.31</v>
      </c>
    </row>
    <row r="16" spans="1:8">
      <c r="A16" s="30">
        <v>2506</v>
      </c>
      <c r="B16" s="30" t="s">
        <v>175</v>
      </c>
      <c r="C16" s="222">
        <v>41.5</v>
      </c>
      <c r="D16" s="222">
        <v>6</v>
      </c>
      <c r="E16" s="222">
        <v>31.11</v>
      </c>
      <c r="F16" s="222">
        <v>1</v>
      </c>
      <c r="G16" s="222">
        <v>0</v>
      </c>
      <c r="H16" s="222">
        <v>79.61</v>
      </c>
    </row>
    <row r="17" spans="1:8">
      <c r="A17" s="101">
        <v>2510</v>
      </c>
      <c r="B17" s="101" t="s">
        <v>176</v>
      </c>
      <c r="C17" s="221">
        <v>88.55</v>
      </c>
      <c r="D17" s="221">
        <v>29.709999999999997</v>
      </c>
      <c r="E17" s="221">
        <v>79.570000000000007</v>
      </c>
      <c r="F17" s="221">
        <v>19.41</v>
      </c>
      <c r="G17" s="221">
        <v>2</v>
      </c>
      <c r="H17" s="221">
        <v>219.23999999999998</v>
      </c>
    </row>
    <row r="18" spans="1:8">
      <c r="A18" s="30">
        <v>3000</v>
      </c>
      <c r="B18" s="30" t="s">
        <v>177</v>
      </c>
      <c r="C18" s="222">
        <v>93.06</v>
      </c>
      <c r="D18" s="222">
        <v>57.230000000000004</v>
      </c>
      <c r="E18" s="222">
        <v>175.53</v>
      </c>
      <c r="F18" s="222">
        <v>216.56</v>
      </c>
      <c r="G18" s="222">
        <v>12.21</v>
      </c>
      <c r="H18" s="222">
        <v>554.59</v>
      </c>
    </row>
    <row r="19" spans="1:8">
      <c r="A19" s="134">
        <v>3506</v>
      </c>
      <c r="B19" s="101" t="s">
        <v>178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21">
        <v>0</v>
      </c>
    </row>
    <row r="20" spans="1:8">
      <c r="A20" s="30">
        <v>3511</v>
      </c>
      <c r="B20" s="30" t="s">
        <v>179</v>
      </c>
      <c r="C20" s="222">
        <v>0</v>
      </c>
      <c r="D20" s="222">
        <v>2</v>
      </c>
      <c r="E20" s="222">
        <v>16.5</v>
      </c>
      <c r="F20" s="222">
        <v>20.49</v>
      </c>
      <c r="G20" s="222">
        <v>3</v>
      </c>
      <c r="H20" s="222">
        <v>41.989999999999995</v>
      </c>
    </row>
    <row r="21" spans="1:8">
      <c r="A21" s="101">
        <v>3609</v>
      </c>
      <c r="B21" s="101" t="s">
        <v>180</v>
      </c>
      <c r="C21" s="221">
        <v>110.17999999999999</v>
      </c>
      <c r="D21" s="221">
        <v>28.48</v>
      </c>
      <c r="E21" s="221">
        <v>98.02</v>
      </c>
      <c r="F21" s="221">
        <v>65.885000000000005</v>
      </c>
      <c r="G21" s="221">
        <v>5</v>
      </c>
      <c r="H21" s="221">
        <v>307.565</v>
      </c>
    </row>
    <row r="22" spans="1:8">
      <c r="A22" s="30">
        <v>3709</v>
      </c>
      <c r="B22" s="30" t="s">
        <v>181</v>
      </c>
      <c r="C22" s="222">
        <v>29.220000000000002</v>
      </c>
      <c r="D22" s="222">
        <v>1.8</v>
      </c>
      <c r="E22" s="222">
        <v>21.05</v>
      </c>
      <c r="F22" s="222">
        <v>4.75</v>
      </c>
      <c r="G22" s="222">
        <v>5</v>
      </c>
      <c r="H22" s="222">
        <v>61.820000000000007</v>
      </c>
    </row>
    <row r="23" spans="1:8">
      <c r="A23" s="134">
        <v>3711</v>
      </c>
      <c r="B23" s="101" t="s">
        <v>183</v>
      </c>
      <c r="C23" s="221">
        <v>66.8</v>
      </c>
      <c r="D23" s="221">
        <v>7.5</v>
      </c>
      <c r="E23" s="221">
        <v>33.699999999999996</v>
      </c>
      <c r="F23" s="221">
        <v>1.7999999999999998</v>
      </c>
      <c r="G23" s="221">
        <v>5.8</v>
      </c>
      <c r="H23" s="221">
        <v>115.6</v>
      </c>
    </row>
    <row r="24" spans="1:8">
      <c r="A24" s="30">
        <v>3713</v>
      </c>
      <c r="B24" s="30" t="s">
        <v>184</v>
      </c>
      <c r="C24" s="222">
        <v>0</v>
      </c>
      <c r="D24" s="222">
        <v>0</v>
      </c>
      <c r="E24" s="222">
        <v>4.76</v>
      </c>
      <c r="F24" s="222">
        <v>6.7</v>
      </c>
      <c r="G24" s="222">
        <v>0</v>
      </c>
      <c r="H24" s="222">
        <v>11.46</v>
      </c>
    </row>
    <row r="25" spans="1:8">
      <c r="A25" s="101">
        <v>3714</v>
      </c>
      <c r="B25" s="101" t="s">
        <v>185</v>
      </c>
      <c r="C25" s="221">
        <v>91.53</v>
      </c>
      <c r="D25" s="221">
        <v>3.3</v>
      </c>
      <c r="E25" s="221">
        <v>47.190000000000005</v>
      </c>
      <c r="F25" s="221">
        <v>0.5</v>
      </c>
      <c r="G25" s="221">
        <v>2.6</v>
      </c>
      <c r="H25" s="221">
        <v>145.12</v>
      </c>
    </row>
    <row r="26" spans="1:8">
      <c r="A26" s="30">
        <v>3811</v>
      </c>
      <c r="B26" s="30" t="s">
        <v>186</v>
      </c>
      <c r="C26" s="222">
        <v>31.000000000000004</v>
      </c>
      <c r="D26" s="222">
        <v>3</v>
      </c>
      <c r="E26" s="222">
        <v>17.8</v>
      </c>
      <c r="F26" s="222">
        <v>1.2000000000000002</v>
      </c>
      <c r="G26" s="222">
        <v>3</v>
      </c>
      <c r="H26" s="222">
        <v>56</v>
      </c>
    </row>
    <row r="27" spans="1:8">
      <c r="A27" s="134">
        <v>4100</v>
      </c>
      <c r="B27" s="101" t="s">
        <v>187</v>
      </c>
      <c r="C27" s="221">
        <v>6.87</v>
      </c>
      <c r="D27" s="221">
        <v>5.1999999999999993</v>
      </c>
      <c r="E27" s="221">
        <v>28.75</v>
      </c>
      <c r="F27" s="221">
        <v>28.56</v>
      </c>
      <c r="G27" s="221">
        <v>2</v>
      </c>
      <c r="H27" s="221">
        <v>71.38</v>
      </c>
    </row>
    <row r="28" spans="1:8">
      <c r="A28" s="30">
        <v>4200</v>
      </c>
      <c r="B28" s="30" t="s">
        <v>188</v>
      </c>
      <c r="C28" s="222">
        <v>10.7423</v>
      </c>
      <c r="D28" s="222">
        <v>91.055599999999998</v>
      </c>
      <c r="E28" s="222">
        <v>86.224500000000006</v>
      </c>
      <c r="F28" s="222">
        <v>76.09</v>
      </c>
      <c r="G28" s="222">
        <v>11</v>
      </c>
      <c r="H28" s="222">
        <v>275.11239999999998</v>
      </c>
    </row>
    <row r="29" spans="1:8">
      <c r="A29" s="101">
        <v>4502</v>
      </c>
      <c r="B29" s="101" t="s">
        <v>189</v>
      </c>
      <c r="C29" s="221">
        <v>3.83</v>
      </c>
      <c r="D29" s="221">
        <v>1.7</v>
      </c>
      <c r="E29" s="221">
        <v>9.9</v>
      </c>
      <c r="F29" s="221">
        <v>25.060000000000002</v>
      </c>
      <c r="G29" s="221">
        <v>1</v>
      </c>
      <c r="H29" s="221">
        <v>41.49</v>
      </c>
    </row>
    <row r="30" spans="1:8">
      <c r="A30" s="30">
        <v>4604</v>
      </c>
      <c r="B30" s="30" t="s">
        <v>190</v>
      </c>
      <c r="C30" s="222">
        <v>6.95</v>
      </c>
      <c r="D30" s="222">
        <v>1</v>
      </c>
      <c r="E30" s="222">
        <v>7.1</v>
      </c>
      <c r="F30" s="222">
        <v>5.45</v>
      </c>
      <c r="G30" s="222">
        <v>0</v>
      </c>
      <c r="H30" s="222">
        <v>20.5</v>
      </c>
    </row>
    <row r="31" spans="1:8">
      <c r="A31" s="134">
        <v>4607</v>
      </c>
      <c r="B31" s="101" t="s">
        <v>191</v>
      </c>
      <c r="C31" s="221">
        <v>22.0747</v>
      </c>
      <c r="D31" s="221">
        <v>7.85</v>
      </c>
      <c r="E31" s="221">
        <v>23.762</v>
      </c>
      <c r="F31" s="221">
        <v>21.3474</v>
      </c>
      <c r="G31" s="221">
        <v>2.5</v>
      </c>
      <c r="H31" s="221">
        <v>77.534099999999995</v>
      </c>
    </row>
    <row r="32" spans="1:8">
      <c r="A32" s="30">
        <v>4803</v>
      </c>
      <c r="B32" s="30" t="s">
        <v>192</v>
      </c>
      <c r="C32" s="222">
        <v>8.24</v>
      </c>
      <c r="D32" s="222">
        <v>0.1</v>
      </c>
      <c r="E32" s="222">
        <v>5</v>
      </c>
      <c r="F32" s="222">
        <v>3</v>
      </c>
      <c r="G32" s="222">
        <v>0</v>
      </c>
      <c r="H32" s="222">
        <v>16.34</v>
      </c>
    </row>
    <row r="33" spans="1:8">
      <c r="A33" s="101">
        <v>4902</v>
      </c>
      <c r="B33" s="101" t="s">
        <v>194</v>
      </c>
      <c r="C33" s="221">
        <v>3.8</v>
      </c>
      <c r="D33" s="221">
        <v>0</v>
      </c>
      <c r="E33" s="221">
        <v>2.8</v>
      </c>
      <c r="F33" s="221">
        <v>3.2</v>
      </c>
      <c r="G33" s="221">
        <v>0</v>
      </c>
      <c r="H33" s="221">
        <v>9.8000000000000007</v>
      </c>
    </row>
    <row r="34" spans="1:8">
      <c r="A34" s="30">
        <v>4911</v>
      </c>
      <c r="B34" s="30" t="s">
        <v>195</v>
      </c>
      <c r="C34" s="222">
        <v>21.61</v>
      </c>
      <c r="D34" s="222">
        <v>3.01</v>
      </c>
      <c r="E34" s="222">
        <v>9</v>
      </c>
      <c r="F34" s="222">
        <v>0</v>
      </c>
      <c r="G34" s="222">
        <v>2.46</v>
      </c>
      <c r="H34" s="222">
        <v>36.08</v>
      </c>
    </row>
    <row r="35" spans="1:8">
      <c r="A35" s="134">
        <v>5200</v>
      </c>
      <c r="B35" s="101" t="s">
        <v>196</v>
      </c>
      <c r="C35" s="221">
        <v>98.149999999999991</v>
      </c>
      <c r="D35" s="221">
        <v>29.65</v>
      </c>
      <c r="E35" s="221">
        <v>106.3</v>
      </c>
      <c r="F35" s="221">
        <v>102.4</v>
      </c>
      <c r="G35" s="221">
        <v>10</v>
      </c>
      <c r="H35" s="221">
        <v>346.5</v>
      </c>
    </row>
    <row r="36" spans="1:8">
      <c r="A36" s="30">
        <v>5604</v>
      </c>
      <c r="B36" s="30" t="s">
        <v>198</v>
      </c>
      <c r="C36" s="222">
        <v>27.9</v>
      </c>
      <c r="D36" s="222">
        <v>2</v>
      </c>
      <c r="E36" s="222">
        <v>21.85</v>
      </c>
      <c r="F36" s="222">
        <v>19.91</v>
      </c>
      <c r="G36" s="222">
        <v>0</v>
      </c>
      <c r="H36" s="222">
        <v>71.66</v>
      </c>
    </row>
    <row r="37" spans="1:8">
      <c r="A37" s="101">
        <v>5508</v>
      </c>
      <c r="B37" s="101" t="s">
        <v>197</v>
      </c>
      <c r="C37" s="221">
        <v>5.9</v>
      </c>
      <c r="D37" s="221">
        <v>5</v>
      </c>
      <c r="E37" s="221">
        <v>26.259</v>
      </c>
      <c r="F37" s="221">
        <v>40.215000000000003</v>
      </c>
      <c r="G37" s="221">
        <v>2</v>
      </c>
      <c r="H37" s="221">
        <v>79.373999999999995</v>
      </c>
    </row>
    <row r="38" spans="1:8">
      <c r="A38" s="30">
        <v>5609</v>
      </c>
      <c r="B38" s="30" t="s">
        <v>199</v>
      </c>
      <c r="C38" s="222">
        <v>11.899999999999999</v>
      </c>
      <c r="D38" s="222">
        <v>0</v>
      </c>
      <c r="E38" s="222">
        <v>14</v>
      </c>
      <c r="F38" s="222">
        <v>2.2000000000000002</v>
      </c>
      <c r="G38" s="222">
        <v>1</v>
      </c>
      <c r="H38" s="222">
        <v>29.099999999999998</v>
      </c>
    </row>
    <row r="39" spans="1:8">
      <c r="A39" s="134">
        <v>6000</v>
      </c>
      <c r="B39" s="101" t="s">
        <v>203</v>
      </c>
      <c r="C39" s="221">
        <v>264.60000000000002</v>
      </c>
      <c r="D39" s="221">
        <v>130.94999999999999</v>
      </c>
      <c r="E39" s="221">
        <v>436.8</v>
      </c>
      <c r="F39" s="221">
        <v>573.27</v>
      </c>
      <c r="G39" s="221">
        <v>60.14</v>
      </c>
      <c r="H39" s="221">
        <v>1465.76</v>
      </c>
    </row>
    <row r="40" spans="1:8">
      <c r="A40" s="30">
        <v>6100</v>
      </c>
      <c r="B40" s="30" t="s">
        <v>204</v>
      </c>
      <c r="C40" s="222">
        <v>52</v>
      </c>
      <c r="D40" s="222">
        <v>16.25</v>
      </c>
      <c r="E40" s="222">
        <v>77</v>
      </c>
      <c r="F40" s="222">
        <v>103</v>
      </c>
      <c r="G40" s="222">
        <v>1</v>
      </c>
      <c r="H40" s="222">
        <v>249.25</v>
      </c>
    </row>
    <row r="41" spans="1:8">
      <c r="A41" s="101">
        <v>6250</v>
      </c>
      <c r="B41" s="101" t="s">
        <v>205</v>
      </c>
      <c r="C41" s="221">
        <v>79.47999999999999</v>
      </c>
      <c r="D41" s="221">
        <v>10.399999999999999</v>
      </c>
      <c r="E41" s="221">
        <v>38.097499999999997</v>
      </c>
      <c r="F41" s="221">
        <v>37.880000000000003</v>
      </c>
      <c r="G41" s="221">
        <v>5.3</v>
      </c>
      <c r="H41" s="221">
        <v>171.15749999999997</v>
      </c>
    </row>
    <row r="42" spans="1:8">
      <c r="A42" s="30">
        <v>6400</v>
      </c>
      <c r="B42" s="30" t="s">
        <v>206</v>
      </c>
      <c r="C42" s="222">
        <v>52.600000000000009</v>
      </c>
      <c r="D42" s="222">
        <v>23</v>
      </c>
      <c r="E42" s="222">
        <v>53.3</v>
      </c>
      <c r="F42" s="222">
        <v>6.5</v>
      </c>
      <c r="G42" s="222">
        <v>1</v>
      </c>
      <c r="H42" s="222">
        <v>136.4</v>
      </c>
    </row>
    <row r="43" spans="1:8">
      <c r="A43" s="134">
        <v>6513</v>
      </c>
      <c r="B43" s="101" t="s">
        <v>207</v>
      </c>
      <c r="C43" s="221">
        <v>5.3500000000000005</v>
      </c>
      <c r="D43" s="221">
        <v>2.65</v>
      </c>
      <c r="E43" s="221">
        <v>26.25</v>
      </c>
      <c r="F43" s="221">
        <v>29.94</v>
      </c>
      <c r="G43" s="221">
        <v>1</v>
      </c>
      <c r="H43" s="221">
        <v>65.19</v>
      </c>
    </row>
    <row r="44" spans="1:8">
      <c r="A44" s="30">
        <v>6515</v>
      </c>
      <c r="B44" s="30" t="s">
        <v>208</v>
      </c>
      <c r="C44" s="222">
        <v>2.6</v>
      </c>
      <c r="D44" s="222">
        <v>1.1200000000000001</v>
      </c>
      <c r="E44" s="222">
        <v>18.459999999999997</v>
      </c>
      <c r="F44" s="222">
        <v>15.3</v>
      </c>
      <c r="G44" s="222">
        <v>1</v>
      </c>
      <c r="H44" s="222">
        <v>38.479999999999997</v>
      </c>
    </row>
    <row r="45" spans="1:8">
      <c r="A45" s="101">
        <v>6601</v>
      </c>
      <c r="B45" s="101" t="s">
        <v>209</v>
      </c>
      <c r="C45" s="221">
        <v>0</v>
      </c>
      <c r="D45" s="221">
        <v>2</v>
      </c>
      <c r="E45" s="221">
        <v>12.999999999999998</v>
      </c>
      <c r="F45" s="221">
        <v>12.9</v>
      </c>
      <c r="G45" s="221">
        <v>0.8</v>
      </c>
      <c r="H45" s="221">
        <v>28.7</v>
      </c>
    </row>
    <row r="46" spans="1:8">
      <c r="A46" s="30">
        <v>6602</v>
      </c>
      <c r="B46" s="30" t="s">
        <v>210</v>
      </c>
      <c r="C46" s="222">
        <v>6</v>
      </c>
      <c r="D46" s="222">
        <v>0</v>
      </c>
      <c r="E46" s="222">
        <v>11.8992</v>
      </c>
      <c r="F46" s="222">
        <v>15.211269999999999</v>
      </c>
      <c r="G46" s="222">
        <v>1.75</v>
      </c>
      <c r="H46" s="222">
        <v>34.860469999999999</v>
      </c>
    </row>
    <row r="47" spans="1:8">
      <c r="A47" s="134">
        <v>6607</v>
      </c>
      <c r="B47" s="101" t="s">
        <v>211</v>
      </c>
      <c r="C47" s="221">
        <v>0</v>
      </c>
      <c r="D47" s="221">
        <v>1</v>
      </c>
      <c r="E47" s="221">
        <v>9.1</v>
      </c>
      <c r="F47" s="221">
        <v>14.899999999999999</v>
      </c>
      <c r="G47" s="221">
        <v>0</v>
      </c>
      <c r="H47" s="221">
        <v>25</v>
      </c>
    </row>
    <row r="48" spans="1:8">
      <c r="A48" s="30">
        <v>6706</v>
      </c>
      <c r="B48" s="30" t="s">
        <v>214</v>
      </c>
      <c r="C48" s="222">
        <v>0</v>
      </c>
      <c r="D48" s="222">
        <v>0</v>
      </c>
      <c r="E48" s="222">
        <v>0</v>
      </c>
      <c r="F48" s="222">
        <v>0.1</v>
      </c>
      <c r="G48" s="222">
        <v>0.3</v>
      </c>
      <c r="H48" s="222">
        <v>0.4</v>
      </c>
    </row>
    <row r="49" spans="1:8">
      <c r="A49" s="101">
        <v>6709</v>
      </c>
      <c r="B49" s="101" t="s">
        <v>215</v>
      </c>
      <c r="C49" s="221">
        <v>2.6</v>
      </c>
      <c r="D49" s="221">
        <v>0</v>
      </c>
      <c r="E49" s="221">
        <v>14.5</v>
      </c>
      <c r="F49" s="221">
        <v>28.7</v>
      </c>
      <c r="G49" s="221">
        <v>1</v>
      </c>
      <c r="H49" s="221">
        <v>46.8</v>
      </c>
    </row>
    <row r="50" spans="1:8">
      <c r="A50" s="30">
        <v>7000</v>
      </c>
      <c r="B50" s="30" t="s">
        <v>216</v>
      </c>
      <c r="C50" s="222">
        <v>1</v>
      </c>
      <c r="D50" s="222">
        <v>0</v>
      </c>
      <c r="E50" s="222">
        <v>0</v>
      </c>
      <c r="F50" s="222">
        <v>118</v>
      </c>
      <c r="G50" s="222">
        <v>19</v>
      </c>
      <c r="H50" s="222">
        <v>138</v>
      </c>
    </row>
    <row r="51" spans="1:8">
      <c r="A51" s="134">
        <v>7300</v>
      </c>
      <c r="B51" s="101" t="s">
        <v>217</v>
      </c>
      <c r="C51" s="221">
        <v>86.769999999999982</v>
      </c>
      <c r="D51" s="221">
        <v>33.39</v>
      </c>
      <c r="E51" s="221">
        <v>125.99</v>
      </c>
      <c r="F51" s="221">
        <v>165.4</v>
      </c>
      <c r="G51" s="221">
        <v>13</v>
      </c>
      <c r="H51" s="221">
        <v>424.54999999999995</v>
      </c>
    </row>
    <row r="52" spans="1:8">
      <c r="A52" s="30">
        <v>7502</v>
      </c>
      <c r="B52" s="30" t="s">
        <v>218</v>
      </c>
      <c r="C52" s="222">
        <v>4.9000000000000004</v>
      </c>
      <c r="D52" s="222">
        <v>2.8</v>
      </c>
      <c r="E52" s="222">
        <v>21.86</v>
      </c>
      <c r="F52" s="222">
        <v>39</v>
      </c>
      <c r="G52" s="222">
        <v>3.4</v>
      </c>
      <c r="H52" s="222">
        <v>71.960000000000008</v>
      </c>
    </row>
    <row r="53" spans="1:8">
      <c r="A53" s="101">
        <v>7620</v>
      </c>
      <c r="B53" s="101" t="s">
        <v>222</v>
      </c>
      <c r="C53" s="221">
        <v>45.12</v>
      </c>
      <c r="D53" s="221">
        <v>33.454999999999998</v>
      </c>
      <c r="E53" s="221">
        <v>116.87499999999999</v>
      </c>
      <c r="F53" s="221">
        <v>80.59</v>
      </c>
      <c r="G53" s="221">
        <v>3</v>
      </c>
      <c r="H53" s="221">
        <v>279.03999999999996</v>
      </c>
    </row>
    <row r="54" spans="1:8">
      <c r="A54" s="30">
        <v>7708</v>
      </c>
      <c r="B54" s="30" t="s">
        <v>223</v>
      </c>
      <c r="C54" s="222">
        <v>12.35</v>
      </c>
      <c r="D54" s="222">
        <v>21.900000000000002</v>
      </c>
      <c r="E54" s="222">
        <v>41.63</v>
      </c>
      <c r="F54" s="222">
        <v>74.187899999999999</v>
      </c>
      <c r="G54" s="222">
        <v>0</v>
      </c>
      <c r="H54" s="222">
        <v>150.06790000000001</v>
      </c>
    </row>
    <row r="55" spans="1:8">
      <c r="A55" s="134">
        <v>8000</v>
      </c>
      <c r="B55" s="101" t="s">
        <v>224</v>
      </c>
      <c r="C55" s="221">
        <v>117.5</v>
      </c>
      <c r="D55" s="221">
        <v>16.599999999999998</v>
      </c>
      <c r="E55" s="221">
        <v>80.8</v>
      </c>
      <c r="F55" s="221">
        <v>60.5</v>
      </c>
      <c r="G55" s="221">
        <v>5.0999999999999996</v>
      </c>
      <c r="H55" s="221">
        <v>280.5</v>
      </c>
    </row>
    <row r="56" spans="1:8">
      <c r="A56" s="30">
        <v>8200</v>
      </c>
      <c r="B56" s="30" t="s">
        <v>225</v>
      </c>
      <c r="C56" s="222">
        <v>235</v>
      </c>
      <c r="D56" s="222">
        <v>69.899999999999991</v>
      </c>
      <c r="E56" s="222">
        <v>240.3</v>
      </c>
      <c r="F56" s="222">
        <v>29</v>
      </c>
      <c r="G56" s="222">
        <v>117.9</v>
      </c>
      <c r="H56" s="222">
        <v>692.1</v>
      </c>
    </row>
    <row r="57" spans="1:8">
      <c r="A57" s="101">
        <v>8508</v>
      </c>
      <c r="B57" s="101" t="s">
        <v>226</v>
      </c>
      <c r="C57" s="221">
        <v>16.100000000000001</v>
      </c>
      <c r="D57" s="221">
        <v>2.7</v>
      </c>
      <c r="E57" s="221">
        <v>17.899999999999999</v>
      </c>
      <c r="F57" s="221">
        <v>4.2</v>
      </c>
      <c r="G57" s="221">
        <v>1</v>
      </c>
      <c r="H57" s="221">
        <v>41.900000000000006</v>
      </c>
    </row>
    <row r="58" spans="1:8">
      <c r="A58" s="30">
        <v>8509</v>
      </c>
      <c r="B58" s="30" t="s">
        <v>227</v>
      </c>
      <c r="C58" s="222">
        <v>25.4</v>
      </c>
      <c r="D58" s="222">
        <v>1</v>
      </c>
      <c r="E58" s="222">
        <v>8.3000000000000007</v>
      </c>
      <c r="F58" s="222">
        <v>0</v>
      </c>
      <c r="G58" s="222">
        <v>1</v>
      </c>
      <c r="H58" s="222">
        <v>35.700000000000003</v>
      </c>
    </row>
    <row r="59" spans="1:8">
      <c r="A59" s="134">
        <v>8613</v>
      </c>
      <c r="B59" s="101" t="s">
        <v>229</v>
      </c>
      <c r="C59" s="221">
        <v>53.42</v>
      </c>
      <c r="D59" s="221">
        <v>4.8900000000000006</v>
      </c>
      <c r="E59" s="221">
        <v>47.125</v>
      </c>
      <c r="F59" s="221">
        <v>3</v>
      </c>
      <c r="G59" s="221">
        <v>3</v>
      </c>
      <c r="H59" s="221">
        <v>111.435</v>
      </c>
    </row>
    <row r="60" spans="1:8">
      <c r="A60" s="30">
        <v>8614</v>
      </c>
      <c r="B60" s="30" t="s">
        <v>230</v>
      </c>
      <c r="C60" s="222">
        <v>64.28</v>
      </c>
      <c r="D60" s="222">
        <v>5.85</v>
      </c>
      <c r="E60" s="222">
        <v>40.5</v>
      </c>
      <c r="F60" s="222">
        <v>16.36</v>
      </c>
      <c r="G60" s="222">
        <v>2</v>
      </c>
      <c r="H60" s="222">
        <v>128.99</v>
      </c>
    </row>
    <row r="61" spans="1:8">
      <c r="A61" s="101">
        <v>8710</v>
      </c>
      <c r="B61" s="101" t="s">
        <v>231</v>
      </c>
      <c r="C61" s="221">
        <v>24.9</v>
      </c>
      <c r="D61" s="221">
        <v>3.1</v>
      </c>
      <c r="E61" s="221">
        <v>17.7</v>
      </c>
      <c r="F61" s="221">
        <v>17.75</v>
      </c>
      <c r="G61" s="221">
        <v>2</v>
      </c>
      <c r="H61" s="221">
        <v>65.45</v>
      </c>
    </row>
    <row r="62" spans="1:8">
      <c r="A62" s="30">
        <v>8716</v>
      </c>
      <c r="B62" s="30" t="s">
        <v>232</v>
      </c>
      <c r="C62" s="222">
        <v>136.48099999999999</v>
      </c>
      <c r="D62" s="222">
        <v>20.100000000000001</v>
      </c>
      <c r="E62" s="222">
        <v>65.28</v>
      </c>
      <c r="F62" s="222">
        <v>0</v>
      </c>
      <c r="G62" s="222">
        <v>1.5</v>
      </c>
      <c r="H62" s="222">
        <v>223.36099999999999</v>
      </c>
    </row>
    <row r="63" spans="1:8">
      <c r="A63" s="134">
        <v>8717</v>
      </c>
      <c r="B63" s="101" t="s">
        <v>233</v>
      </c>
      <c r="C63" s="221">
        <v>77.399999999999991</v>
      </c>
      <c r="D63" s="221">
        <v>9.3000000000000007</v>
      </c>
      <c r="E63" s="221">
        <v>44.400000000000006</v>
      </c>
      <c r="F63" s="221">
        <v>4.9000000000000004</v>
      </c>
      <c r="G63" s="221">
        <v>2</v>
      </c>
      <c r="H63" s="221">
        <v>138</v>
      </c>
    </row>
    <row r="64" spans="1:8">
      <c r="A64" s="30">
        <v>8719</v>
      </c>
      <c r="B64" s="30" t="s">
        <v>234</v>
      </c>
      <c r="C64" s="222">
        <v>12.45</v>
      </c>
      <c r="D64" s="222">
        <v>1</v>
      </c>
      <c r="E64" s="222">
        <v>14.34</v>
      </c>
      <c r="F64" s="222">
        <v>10.64</v>
      </c>
      <c r="G64" s="222">
        <v>1</v>
      </c>
      <c r="H64" s="222">
        <v>39.43</v>
      </c>
    </row>
    <row r="65" spans="1:8">
      <c r="A65" s="101">
        <v>8720</v>
      </c>
      <c r="B65" s="101" t="s">
        <v>235</v>
      </c>
      <c r="C65" s="221">
        <v>12.09</v>
      </c>
      <c r="D65" s="221">
        <v>0</v>
      </c>
      <c r="E65" s="221">
        <v>15.34</v>
      </c>
      <c r="F65" s="221">
        <v>3.85</v>
      </c>
      <c r="G65" s="221">
        <v>0</v>
      </c>
      <c r="H65" s="221">
        <v>31.28</v>
      </c>
    </row>
    <row r="66" spans="1:8">
      <c r="A66" s="30">
        <v>8721</v>
      </c>
      <c r="B66" s="30" t="s">
        <v>236</v>
      </c>
      <c r="C66" s="222">
        <v>35.4</v>
      </c>
      <c r="D66" s="222">
        <v>5.4</v>
      </c>
      <c r="E66" s="222">
        <v>35.130000000000003</v>
      </c>
      <c r="F66" s="222">
        <v>1</v>
      </c>
      <c r="G66" s="222">
        <v>0</v>
      </c>
      <c r="H66" s="222">
        <v>76.930000000000007</v>
      </c>
    </row>
    <row r="67" spans="1:8">
      <c r="A67" s="134">
        <v>8722</v>
      </c>
      <c r="B67" s="101" t="s">
        <v>237</v>
      </c>
      <c r="C67" s="221">
        <v>24</v>
      </c>
      <c r="D67" s="221">
        <v>4</v>
      </c>
      <c r="E67" s="221">
        <v>28</v>
      </c>
      <c r="F67" s="221">
        <v>7</v>
      </c>
      <c r="G67" s="221">
        <v>0</v>
      </c>
      <c r="H67" s="221">
        <v>63</v>
      </c>
    </row>
    <row r="68" spans="1:8">
      <c r="A68" s="30"/>
      <c r="B68" s="30" t="s">
        <v>670</v>
      </c>
      <c r="C68" s="222">
        <v>94.5</v>
      </c>
      <c r="D68" s="222">
        <v>39.139732213884002</v>
      </c>
      <c r="E68" s="222">
        <v>43.08278306234925</v>
      </c>
      <c r="F68" s="222">
        <v>84.9</v>
      </c>
      <c r="G68" s="222">
        <v>25.700000000000003</v>
      </c>
      <c r="H68" s="222">
        <v>287.32251527623328</v>
      </c>
    </row>
    <row r="69" spans="1:8">
      <c r="A69" s="30"/>
      <c r="B69" s="30"/>
      <c r="C69" s="222"/>
      <c r="D69" s="222"/>
      <c r="E69" s="222"/>
      <c r="F69" s="222"/>
      <c r="G69" s="222"/>
      <c r="H69" s="222"/>
    </row>
    <row r="70" spans="1:8">
      <c r="A70" s="30"/>
      <c r="B70" s="30"/>
      <c r="C70" s="223">
        <f>SUM(C7:C68)</f>
        <v>8160.5649999999996</v>
      </c>
      <c r="D70" s="223">
        <f t="shared" ref="D70:H70" si="0">SUM(D7:D68)</f>
        <v>2289.7087322138841</v>
      </c>
      <c r="E70" s="223">
        <f t="shared" si="0"/>
        <v>7127.0187830623499</v>
      </c>
      <c r="F70" s="223">
        <f t="shared" si="0"/>
        <v>4884.8642699999982</v>
      </c>
      <c r="G70" s="223">
        <f t="shared" si="0"/>
        <v>768.01089999999988</v>
      </c>
      <c r="H70" s="223">
        <f t="shared" si="0"/>
        <v>23230.167685276236</v>
      </c>
    </row>
  </sheetData>
  <hyperlinks>
    <hyperlink ref="B1" location="Efnisyfirlit!A1" display="Efnisyfirlit" xr:uid="{4FF24FA0-6BA1-4899-B209-BD6A51278F5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507E-DD8B-4553-B2D9-FE2A3F980DFF}">
  <dimension ref="A1:N412"/>
  <sheetViews>
    <sheetView workbookViewId="0">
      <selection activeCell="D1" sqref="D1"/>
    </sheetView>
  </sheetViews>
  <sheetFormatPr defaultRowHeight="14.4"/>
  <cols>
    <col min="1" max="1" width="1.6640625" customWidth="1"/>
    <col min="2" max="2" width="0" hidden="1" customWidth="1"/>
    <col min="3" max="3" width="2.33203125" customWidth="1"/>
    <col min="4" max="4" width="24.6640625" customWidth="1"/>
    <col min="5" max="5" width="7.6640625" customWidth="1"/>
    <col min="6" max="6" width="11.109375" hidden="1" customWidth="1"/>
    <col min="7" max="7" width="11.5546875" hidden="1" customWidth="1"/>
    <col min="8" max="8" width="11.109375" hidden="1" customWidth="1"/>
    <col min="9" max="9" width="12.33203125" customWidth="1"/>
    <col min="11" max="11" width="11.6640625" customWidth="1"/>
    <col min="12" max="12" width="10.88671875" customWidth="1"/>
    <col min="13" max="13" width="10.6640625" customWidth="1"/>
    <col min="14" max="14" width="10.109375" customWidth="1"/>
  </cols>
  <sheetData>
    <row r="1" spans="1:14">
      <c r="D1" s="311" t="s">
        <v>1293</v>
      </c>
    </row>
    <row r="2" spans="1:14" ht="15.6">
      <c r="A2" s="224" t="s">
        <v>671</v>
      </c>
      <c r="B2" s="30"/>
      <c r="C2" s="3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>
      <c r="A3" s="30"/>
      <c r="B3" s="30"/>
      <c r="C3" s="3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4">
      <c r="A4" s="30"/>
      <c r="B4" s="30"/>
      <c r="C4" s="30"/>
      <c r="D4" s="225"/>
      <c r="E4" s="226"/>
      <c r="F4" s="34"/>
      <c r="G4" s="34"/>
      <c r="H4" s="34"/>
      <c r="I4" s="227" t="s">
        <v>672</v>
      </c>
      <c r="J4" s="226"/>
      <c r="K4" s="227" t="s">
        <v>673</v>
      </c>
      <c r="L4" s="227" t="s">
        <v>673</v>
      </c>
      <c r="M4" s="227" t="s">
        <v>673</v>
      </c>
      <c r="N4" s="226"/>
    </row>
    <row r="5" spans="1:14">
      <c r="A5" s="30"/>
      <c r="B5" s="30"/>
      <c r="C5" s="30"/>
      <c r="D5" s="145"/>
      <c r="E5" s="228" t="s">
        <v>674</v>
      </c>
      <c r="F5" s="60"/>
      <c r="G5" s="60"/>
      <c r="H5" s="60"/>
      <c r="I5" s="228" t="s">
        <v>675</v>
      </c>
      <c r="J5" s="228" t="s">
        <v>676</v>
      </c>
      <c r="K5" s="228" t="s">
        <v>677</v>
      </c>
      <c r="L5" s="228" t="s">
        <v>677</v>
      </c>
      <c r="M5" s="228" t="s">
        <v>678</v>
      </c>
      <c r="N5" s="228" t="s">
        <v>673</v>
      </c>
    </row>
    <row r="6" spans="1:14">
      <c r="A6" s="30"/>
      <c r="B6" s="30"/>
      <c r="C6" s="30"/>
      <c r="D6" s="229" t="s">
        <v>679</v>
      </c>
      <c r="E6" s="230" t="s">
        <v>680</v>
      </c>
      <c r="F6" s="231" t="s">
        <v>29</v>
      </c>
      <c r="G6" s="231" t="s">
        <v>681</v>
      </c>
      <c r="H6" s="231" t="s">
        <v>682</v>
      </c>
      <c r="I6" s="230" t="s">
        <v>683</v>
      </c>
      <c r="J6" s="230" t="s">
        <v>147</v>
      </c>
      <c r="K6" s="230" t="s">
        <v>684</v>
      </c>
      <c r="L6" s="230" t="s">
        <v>685</v>
      </c>
      <c r="M6" s="230" t="s">
        <v>686</v>
      </c>
      <c r="N6" s="230" t="s">
        <v>73</v>
      </c>
    </row>
    <row r="7" spans="1:14" ht="7.2" customHeight="1"/>
    <row r="8" spans="1:14">
      <c r="A8" s="232" t="s">
        <v>687</v>
      </c>
      <c r="B8" s="232"/>
      <c r="C8" s="232"/>
      <c r="D8" s="232"/>
      <c r="E8" s="232"/>
      <c r="F8" s="233"/>
      <c r="G8" s="234"/>
      <c r="H8" s="234"/>
      <c r="I8" s="234"/>
      <c r="J8" s="234"/>
      <c r="K8" s="235"/>
      <c r="L8" s="235"/>
      <c r="M8" s="235"/>
      <c r="N8" s="235"/>
    </row>
    <row r="9" spans="1:14">
      <c r="A9" s="236"/>
      <c r="B9" s="236" t="s">
        <v>490</v>
      </c>
      <c r="C9" s="232" t="s">
        <v>314</v>
      </c>
      <c r="D9" s="232"/>
      <c r="E9" s="232"/>
      <c r="F9" s="237"/>
      <c r="G9" s="238"/>
      <c r="H9" s="238"/>
      <c r="I9" s="238"/>
      <c r="J9" s="238"/>
      <c r="K9" s="239"/>
      <c r="L9" s="239"/>
      <c r="M9" s="239"/>
      <c r="N9" s="239"/>
    </row>
    <row r="10" spans="1:14">
      <c r="A10" s="236"/>
      <c r="B10" s="236"/>
      <c r="C10" s="236"/>
      <c r="D10" s="240" t="s">
        <v>688</v>
      </c>
      <c r="E10" s="240" t="s">
        <v>689</v>
      </c>
      <c r="F10" s="241">
        <v>48746.559000000001</v>
      </c>
      <c r="G10" s="242">
        <v>555811.09900000005</v>
      </c>
      <c r="H10" s="242">
        <v>281766.815</v>
      </c>
      <c r="I10" s="242">
        <v>837577.91400000011</v>
      </c>
      <c r="J10" s="242">
        <v>396</v>
      </c>
      <c r="K10" s="243">
        <v>39.15</v>
      </c>
      <c r="L10" s="243">
        <v>3.59</v>
      </c>
      <c r="M10" s="243">
        <v>19.62</v>
      </c>
      <c r="N10" s="243">
        <v>62.36</v>
      </c>
    </row>
    <row r="11" spans="1:14">
      <c r="A11" s="236"/>
      <c r="B11" s="236"/>
      <c r="C11" s="236"/>
      <c r="D11" s="236" t="s">
        <v>690</v>
      </c>
      <c r="E11" s="236" t="s">
        <v>689</v>
      </c>
      <c r="F11" s="237">
        <v>63412.86</v>
      </c>
      <c r="G11" s="238">
        <v>757179.21600000001</v>
      </c>
      <c r="H11" s="238">
        <v>360746.01400000002</v>
      </c>
      <c r="I11" s="238">
        <v>1117925.23</v>
      </c>
      <c r="J11" s="238">
        <v>655</v>
      </c>
      <c r="K11" s="239">
        <v>54.84</v>
      </c>
      <c r="L11" s="239">
        <v>8.2899999999999991</v>
      </c>
      <c r="M11" s="239">
        <v>31.5</v>
      </c>
      <c r="N11" s="239">
        <v>94.63</v>
      </c>
    </row>
    <row r="12" spans="1:14">
      <c r="A12" s="236"/>
      <c r="B12" s="236"/>
      <c r="C12" s="236"/>
      <c r="D12" s="240" t="s">
        <v>691</v>
      </c>
      <c r="E12" s="240" t="s">
        <v>692</v>
      </c>
      <c r="F12" s="241">
        <v>13820.785</v>
      </c>
      <c r="G12" s="242">
        <v>187146.38</v>
      </c>
      <c r="H12" s="242">
        <v>84391.837</v>
      </c>
      <c r="I12" s="242">
        <v>271538.217</v>
      </c>
      <c r="J12" s="242">
        <v>190</v>
      </c>
      <c r="K12" s="243">
        <v>20.51</v>
      </c>
      <c r="L12" s="243">
        <v>2.0099999999999998</v>
      </c>
      <c r="M12" s="243">
        <v>6.35</v>
      </c>
      <c r="N12" s="243">
        <v>28.870000000000005</v>
      </c>
    </row>
    <row r="13" spans="1:14">
      <c r="A13" s="236"/>
      <c r="B13" s="236"/>
      <c r="C13" s="236"/>
      <c r="D13" s="236" t="s">
        <v>693</v>
      </c>
      <c r="E13" s="236" t="s">
        <v>692</v>
      </c>
      <c r="F13" s="237">
        <v>39656.542000000001</v>
      </c>
      <c r="G13" s="238">
        <v>461234.57900000003</v>
      </c>
      <c r="H13" s="238">
        <v>239410.52499999999</v>
      </c>
      <c r="I13" s="238">
        <v>700645.10400000005</v>
      </c>
      <c r="J13" s="238">
        <v>402</v>
      </c>
      <c r="K13" s="239">
        <v>31.5</v>
      </c>
      <c r="L13" s="239">
        <v>6.17</v>
      </c>
      <c r="M13" s="239">
        <v>19.940000000000001</v>
      </c>
      <c r="N13" s="239">
        <v>57.61</v>
      </c>
    </row>
    <row r="14" spans="1:14">
      <c r="A14" s="236"/>
      <c r="B14" s="236"/>
      <c r="C14" s="236"/>
      <c r="D14" s="240" t="s">
        <v>694</v>
      </c>
      <c r="E14" s="240" t="s">
        <v>689</v>
      </c>
      <c r="F14" s="241">
        <v>39019.182000000001</v>
      </c>
      <c r="G14" s="242">
        <v>543333.24800000002</v>
      </c>
      <c r="H14" s="242">
        <v>284664.326</v>
      </c>
      <c r="I14" s="242">
        <v>827997.57400000002</v>
      </c>
      <c r="J14" s="242">
        <v>424</v>
      </c>
      <c r="K14" s="243">
        <v>26.13</v>
      </c>
      <c r="L14" s="243">
        <v>8.25</v>
      </c>
      <c r="M14" s="243">
        <v>17.670000000000002</v>
      </c>
      <c r="N14" s="243">
        <v>52.05</v>
      </c>
    </row>
    <row r="15" spans="1:14">
      <c r="A15" s="236"/>
      <c r="B15" s="236"/>
      <c r="C15" s="236"/>
      <c r="D15" s="236" t="s">
        <v>695</v>
      </c>
      <c r="E15" s="236"/>
      <c r="F15" s="237">
        <v>6736.3950000000004</v>
      </c>
      <c r="G15" s="238">
        <v>423967.05699999997</v>
      </c>
      <c r="H15" s="238">
        <v>106207.406</v>
      </c>
      <c r="I15" s="238">
        <v>530174.46299999999</v>
      </c>
      <c r="J15" s="238">
        <v>32</v>
      </c>
      <c r="K15" s="239">
        <v>31.62</v>
      </c>
      <c r="L15" s="239">
        <v>0</v>
      </c>
      <c r="M15" s="239">
        <v>8.57</v>
      </c>
      <c r="N15" s="239">
        <v>40.19</v>
      </c>
    </row>
    <row r="16" spans="1:14">
      <c r="A16" s="236"/>
      <c r="B16" s="236"/>
      <c r="C16" s="236"/>
      <c r="D16" s="240" t="s">
        <v>696</v>
      </c>
      <c r="E16" s="240" t="s">
        <v>689</v>
      </c>
      <c r="F16" s="241">
        <v>15250.218999999999</v>
      </c>
      <c r="G16" s="242">
        <v>277945.25900000002</v>
      </c>
      <c r="H16" s="242">
        <v>154521.49400000001</v>
      </c>
      <c r="I16" s="242">
        <v>432466.75300000003</v>
      </c>
      <c r="J16" s="242">
        <v>299</v>
      </c>
      <c r="K16" s="243">
        <v>32.94</v>
      </c>
      <c r="L16" s="243">
        <v>2.8</v>
      </c>
      <c r="M16" s="243">
        <v>16.54</v>
      </c>
      <c r="N16" s="243">
        <v>52.279999999999994</v>
      </c>
    </row>
    <row r="17" spans="1:14">
      <c r="A17" s="236"/>
      <c r="B17" s="236"/>
      <c r="C17" s="236"/>
      <c r="D17" s="236" t="s">
        <v>697</v>
      </c>
      <c r="E17" s="236" t="s">
        <v>689</v>
      </c>
      <c r="F17" s="237">
        <v>29263.723999999998</v>
      </c>
      <c r="G17" s="238">
        <v>600932.26300000004</v>
      </c>
      <c r="H17" s="238">
        <v>271380.7</v>
      </c>
      <c r="I17" s="238">
        <v>872312.96299999999</v>
      </c>
      <c r="J17" s="238">
        <v>322</v>
      </c>
      <c r="K17" s="239">
        <v>38.049999999999997</v>
      </c>
      <c r="L17" s="239">
        <v>4.75</v>
      </c>
      <c r="M17" s="239">
        <v>28.8</v>
      </c>
      <c r="N17" s="239">
        <v>71.599999999999994</v>
      </c>
    </row>
    <row r="18" spans="1:14">
      <c r="A18" s="236"/>
      <c r="B18" s="236"/>
      <c r="C18" s="236"/>
      <c r="D18" s="240" t="s">
        <v>698</v>
      </c>
      <c r="E18" s="240" t="s">
        <v>689</v>
      </c>
      <c r="F18" s="241">
        <v>52429.190999999999</v>
      </c>
      <c r="G18" s="242">
        <v>694736.41</v>
      </c>
      <c r="H18" s="242">
        <v>309873.85600000003</v>
      </c>
      <c r="I18" s="242">
        <v>1004610.2660000001</v>
      </c>
      <c r="J18" s="242">
        <v>496</v>
      </c>
      <c r="K18" s="243">
        <v>46.57</v>
      </c>
      <c r="L18" s="243">
        <v>5.67</v>
      </c>
      <c r="M18" s="243">
        <v>27.58</v>
      </c>
      <c r="N18" s="243">
        <v>79.819999999999993</v>
      </c>
    </row>
    <row r="19" spans="1:14">
      <c r="A19" s="236"/>
      <c r="B19" s="236"/>
      <c r="C19" s="236"/>
      <c r="D19" s="236" t="s">
        <v>699</v>
      </c>
      <c r="E19" s="236" t="s">
        <v>692</v>
      </c>
      <c r="F19" s="237">
        <v>33316.351000000002</v>
      </c>
      <c r="G19" s="238">
        <v>417166.52799999999</v>
      </c>
      <c r="H19" s="238">
        <v>264635.49099999998</v>
      </c>
      <c r="I19" s="238">
        <v>681802.01899999997</v>
      </c>
      <c r="J19" s="238">
        <v>327</v>
      </c>
      <c r="K19" s="239">
        <v>29.38</v>
      </c>
      <c r="L19" s="239">
        <v>1.01</v>
      </c>
      <c r="M19" s="239">
        <v>14.92</v>
      </c>
      <c r="N19" s="239">
        <v>45.31</v>
      </c>
    </row>
    <row r="20" spans="1:14">
      <c r="A20" s="236"/>
      <c r="B20" s="236"/>
      <c r="C20" s="236"/>
      <c r="D20" s="240" t="s">
        <v>700</v>
      </c>
      <c r="E20" s="240" t="s">
        <v>692</v>
      </c>
      <c r="F20" s="241">
        <v>47039.442999999999</v>
      </c>
      <c r="G20" s="242">
        <v>424801.34</v>
      </c>
      <c r="H20" s="242">
        <v>196936.29500000001</v>
      </c>
      <c r="I20" s="242">
        <v>621737.63500000001</v>
      </c>
      <c r="J20" s="242">
        <v>354</v>
      </c>
      <c r="K20" s="243">
        <v>29</v>
      </c>
      <c r="L20" s="243">
        <v>3.96</v>
      </c>
      <c r="M20" s="243">
        <v>15.85</v>
      </c>
      <c r="N20" s="243">
        <v>48.81</v>
      </c>
    </row>
    <row r="21" spans="1:14">
      <c r="A21" s="236"/>
      <c r="B21" s="236"/>
      <c r="C21" s="236"/>
      <c r="D21" s="236" t="s">
        <v>701</v>
      </c>
      <c r="E21" s="236" t="s">
        <v>702</v>
      </c>
      <c r="F21" s="237">
        <v>61918.618999999999</v>
      </c>
      <c r="G21" s="238">
        <v>644272.20900000003</v>
      </c>
      <c r="H21" s="238">
        <v>299682.90299999999</v>
      </c>
      <c r="I21" s="238">
        <v>943955.11199999996</v>
      </c>
      <c r="J21" s="238">
        <v>570</v>
      </c>
      <c r="K21" s="239">
        <v>45.23</v>
      </c>
      <c r="L21" s="239">
        <v>9.91</v>
      </c>
      <c r="M21" s="239">
        <v>9.5399999999999991</v>
      </c>
      <c r="N21" s="239">
        <v>64.680000000000007</v>
      </c>
    </row>
    <row r="22" spans="1:14">
      <c r="A22" s="236"/>
      <c r="B22" s="236"/>
      <c r="C22" s="236"/>
      <c r="D22" s="240" t="s">
        <v>703</v>
      </c>
      <c r="E22" s="240" t="s">
        <v>692</v>
      </c>
      <c r="F22" s="241">
        <v>30299.194</v>
      </c>
      <c r="G22" s="242">
        <v>293034.82900000003</v>
      </c>
      <c r="H22" s="242">
        <v>188319.50399999999</v>
      </c>
      <c r="I22" s="242">
        <v>481354.33299999998</v>
      </c>
      <c r="J22" s="242">
        <v>175</v>
      </c>
      <c r="K22" s="243">
        <v>21.98</v>
      </c>
      <c r="L22" s="243">
        <v>0.61</v>
      </c>
      <c r="M22" s="243">
        <v>11.86</v>
      </c>
      <c r="N22" s="243">
        <v>34.450000000000003</v>
      </c>
    </row>
    <row r="23" spans="1:14">
      <c r="A23" s="236"/>
      <c r="B23" s="236"/>
      <c r="C23" s="236"/>
      <c r="D23" s="236" t="s">
        <v>704</v>
      </c>
      <c r="E23" s="236" t="s">
        <v>689</v>
      </c>
      <c r="F23" s="237">
        <v>59644.182000000001</v>
      </c>
      <c r="G23" s="238">
        <v>756215.10900000005</v>
      </c>
      <c r="H23" s="238">
        <v>396028.13099999999</v>
      </c>
      <c r="I23" s="238">
        <v>1152243.24</v>
      </c>
      <c r="J23" s="238">
        <v>539</v>
      </c>
      <c r="K23" s="239">
        <v>57.14</v>
      </c>
      <c r="L23" s="239">
        <v>5.12</v>
      </c>
      <c r="M23" s="239">
        <v>28.78</v>
      </c>
      <c r="N23" s="239">
        <v>91.039999999999992</v>
      </c>
    </row>
    <row r="24" spans="1:14">
      <c r="A24" s="236"/>
      <c r="B24" s="236"/>
      <c r="C24" s="236"/>
      <c r="D24" s="240" t="s">
        <v>705</v>
      </c>
      <c r="E24" s="240" t="s">
        <v>689</v>
      </c>
      <c r="F24" s="241">
        <v>46720.286</v>
      </c>
      <c r="G24" s="242">
        <v>525856.72600000002</v>
      </c>
      <c r="H24" s="242">
        <v>194782.147</v>
      </c>
      <c r="I24" s="242">
        <v>720638.87300000002</v>
      </c>
      <c r="J24" s="242">
        <v>451</v>
      </c>
      <c r="K24" s="243">
        <v>37.200000000000003</v>
      </c>
      <c r="L24" s="243">
        <v>3.93</v>
      </c>
      <c r="M24" s="243">
        <v>21.65</v>
      </c>
      <c r="N24" s="243">
        <v>62.78</v>
      </c>
    </row>
    <row r="25" spans="1:14">
      <c r="A25" s="236"/>
      <c r="B25" s="236"/>
      <c r="C25" s="236"/>
      <c r="D25" s="236" t="s">
        <v>706</v>
      </c>
      <c r="E25" s="236" t="s">
        <v>689</v>
      </c>
      <c r="F25" s="237">
        <v>45452.966</v>
      </c>
      <c r="G25" s="238">
        <v>738638.23699999996</v>
      </c>
      <c r="H25" s="238">
        <v>303240.29399999999</v>
      </c>
      <c r="I25" s="238">
        <v>1041878.531</v>
      </c>
      <c r="J25" s="238">
        <v>512</v>
      </c>
      <c r="K25" s="239">
        <v>49.38</v>
      </c>
      <c r="L25" s="239">
        <v>2.73</v>
      </c>
      <c r="M25" s="239">
        <v>15.79</v>
      </c>
      <c r="N25" s="239">
        <v>67.900000000000006</v>
      </c>
    </row>
    <row r="26" spans="1:14">
      <c r="A26" s="236"/>
      <c r="B26" s="236"/>
      <c r="C26" s="236"/>
      <c r="D26" s="240" t="s">
        <v>707</v>
      </c>
      <c r="E26" s="240" t="s">
        <v>689</v>
      </c>
      <c r="F26" s="241">
        <v>42486.019</v>
      </c>
      <c r="G26" s="242">
        <v>574342.152</v>
      </c>
      <c r="H26" s="242">
        <v>291104.14299999998</v>
      </c>
      <c r="I26" s="242">
        <v>865446.29499999993</v>
      </c>
      <c r="J26" s="242">
        <v>502</v>
      </c>
      <c r="K26" s="243">
        <v>39.5</v>
      </c>
      <c r="L26" s="243">
        <v>6.73</v>
      </c>
      <c r="M26" s="243">
        <v>13.24</v>
      </c>
      <c r="N26" s="243">
        <v>59.470000000000006</v>
      </c>
    </row>
    <row r="27" spans="1:14">
      <c r="A27" s="236"/>
      <c r="B27" s="236"/>
      <c r="C27" s="236"/>
      <c r="D27" s="236" t="s">
        <v>708</v>
      </c>
      <c r="E27" s="236" t="s">
        <v>692</v>
      </c>
      <c r="F27" s="237">
        <v>21844.235000000001</v>
      </c>
      <c r="G27" s="238">
        <v>252126.79399999999</v>
      </c>
      <c r="H27" s="238">
        <v>188921.59400000001</v>
      </c>
      <c r="I27" s="238">
        <v>441048.38800000004</v>
      </c>
      <c r="J27" s="238">
        <v>154</v>
      </c>
      <c r="K27" s="239">
        <v>17.649999999999999</v>
      </c>
      <c r="L27" s="239">
        <v>0.52</v>
      </c>
      <c r="M27" s="239">
        <v>8.8000000000000007</v>
      </c>
      <c r="N27" s="239">
        <v>26.97</v>
      </c>
    </row>
    <row r="28" spans="1:14">
      <c r="A28" s="236"/>
      <c r="B28" s="236"/>
      <c r="C28" s="236"/>
      <c r="D28" s="240" t="s">
        <v>709</v>
      </c>
      <c r="E28" s="240" t="s">
        <v>689</v>
      </c>
      <c r="F28" s="241">
        <v>54397.017</v>
      </c>
      <c r="G28" s="242">
        <v>517307.74</v>
      </c>
      <c r="H28" s="242">
        <v>258411.361</v>
      </c>
      <c r="I28" s="242">
        <v>775719.10100000002</v>
      </c>
      <c r="J28" s="242">
        <v>388</v>
      </c>
      <c r="K28" s="243">
        <v>35.39</v>
      </c>
      <c r="L28" s="243">
        <v>2.68</v>
      </c>
      <c r="M28" s="243">
        <v>22.83</v>
      </c>
      <c r="N28" s="243">
        <v>60.9</v>
      </c>
    </row>
    <row r="29" spans="1:14">
      <c r="A29" s="236"/>
      <c r="B29" s="236"/>
      <c r="C29" s="236"/>
      <c r="D29" s="236" t="s">
        <v>710</v>
      </c>
      <c r="E29" s="236" t="s">
        <v>689</v>
      </c>
      <c r="F29" s="237">
        <v>32141.45</v>
      </c>
      <c r="G29" s="238">
        <v>461548.00400000002</v>
      </c>
      <c r="H29" s="238">
        <v>298102.44900000002</v>
      </c>
      <c r="I29" s="238">
        <v>759650.45299999998</v>
      </c>
      <c r="J29" s="238">
        <v>336</v>
      </c>
      <c r="K29" s="239">
        <v>36.28</v>
      </c>
      <c r="L29" s="239">
        <v>1</v>
      </c>
      <c r="M29" s="239">
        <v>12.41</v>
      </c>
      <c r="N29" s="239">
        <v>49.69</v>
      </c>
    </row>
    <row r="30" spans="1:14">
      <c r="A30" s="236"/>
      <c r="B30" s="236"/>
      <c r="C30" s="236"/>
      <c r="D30" s="240" t="s">
        <v>711</v>
      </c>
      <c r="E30" s="240"/>
      <c r="F30" s="241">
        <v>19138.850999999999</v>
      </c>
      <c r="G30" s="242">
        <v>1043844.088</v>
      </c>
      <c r="H30" s="242">
        <v>182906.89199999999</v>
      </c>
      <c r="I30" s="242">
        <v>1226750.98</v>
      </c>
      <c r="J30" s="242">
        <v>115</v>
      </c>
      <c r="K30" s="243">
        <v>48.52</v>
      </c>
      <c r="L30" s="243">
        <v>3.8</v>
      </c>
      <c r="M30" s="243">
        <v>75.069999999999993</v>
      </c>
      <c r="N30" s="243">
        <v>127.38999999999999</v>
      </c>
    </row>
    <row r="31" spans="1:14">
      <c r="A31" s="236"/>
      <c r="B31" s="236"/>
      <c r="C31" s="236"/>
      <c r="D31" s="236" t="s">
        <v>712</v>
      </c>
      <c r="E31" s="236" t="s">
        <v>689</v>
      </c>
      <c r="F31" s="237">
        <v>19601.215</v>
      </c>
      <c r="G31" s="238">
        <v>239862.80300000001</v>
      </c>
      <c r="H31" s="238">
        <v>162469.052</v>
      </c>
      <c r="I31" s="238">
        <v>402331.85499999998</v>
      </c>
      <c r="J31" s="238">
        <v>121</v>
      </c>
      <c r="K31" s="239">
        <v>12.27</v>
      </c>
      <c r="L31" s="239">
        <v>3.12</v>
      </c>
      <c r="M31" s="239">
        <v>11.85</v>
      </c>
      <c r="N31" s="239">
        <v>27.240000000000002</v>
      </c>
    </row>
    <row r="32" spans="1:14">
      <c r="A32" s="236"/>
      <c r="B32" s="236"/>
      <c r="C32" s="236"/>
      <c r="D32" s="240" t="s">
        <v>713</v>
      </c>
      <c r="E32" s="240" t="s">
        <v>689</v>
      </c>
      <c r="F32" s="241">
        <v>64715.74</v>
      </c>
      <c r="G32" s="242">
        <v>837082.73600000003</v>
      </c>
      <c r="H32" s="242">
        <v>359830.65100000001</v>
      </c>
      <c r="I32" s="242">
        <v>1196913.3870000001</v>
      </c>
      <c r="J32" s="242">
        <v>679</v>
      </c>
      <c r="K32" s="243">
        <v>63.3</v>
      </c>
      <c r="L32" s="243">
        <v>3.65</v>
      </c>
      <c r="M32" s="243">
        <v>29.47</v>
      </c>
      <c r="N32" s="243">
        <v>96.42</v>
      </c>
    </row>
    <row r="33" spans="1:14">
      <c r="A33" s="236"/>
      <c r="B33" s="236"/>
      <c r="C33" s="236"/>
      <c r="D33" s="236" t="s">
        <v>714</v>
      </c>
      <c r="E33" s="236" t="s">
        <v>715</v>
      </c>
      <c r="F33" s="237">
        <v>26737.346000000001</v>
      </c>
      <c r="G33" s="238">
        <v>405197.7</v>
      </c>
      <c r="H33" s="238">
        <v>214112.63800000001</v>
      </c>
      <c r="I33" s="238">
        <v>619310.33799999999</v>
      </c>
      <c r="J33" s="238">
        <v>343</v>
      </c>
      <c r="K33" s="239">
        <v>32.82</v>
      </c>
      <c r="L33" s="239">
        <v>1.85</v>
      </c>
      <c r="M33" s="239">
        <v>10</v>
      </c>
      <c r="N33" s="239">
        <v>44.67</v>
      </c>
    </row>
    <row r="34" spans="1:14">
      <c r="A34" s="236"/>
      <c r="B34" s="236"/>
      <c r="C34" s="236"/>
      <c r="D34" s="240" t="s">
        <v>716</v>
      </c>
      <c r="E34" s="240" t="s">
        <v>717</v>
      </c>
      <c r="F34" s="241">
        <v>68381.864000000001</v>
      </c>
      <c r="G34" s="242">
        <v>622515.35</v>
      </c>
      <c r="H34" s="242">
        <v>291394.51199999999</v>
      </c>
      <c r="I34" s="242">
        <v>913909.86199999996</v>
      </c>
      <c r="J34" s="242">
        <v>557</v>
      </c>
      <c r="K34" s="243">
        <v>49</v>
      </c>
      <c r="L34" s="243">
        <v>0</v>
      </c>
      <c r="M34" s="243">
        <v>3.22</v>
      </c>
      <c r="N34" s="243">
        <v>52.22</v>
      </c>
    </row>
    <row r="35" spans="1:14">
      <c r="A35" s="236"/>
      <c r="B35" s="236"/>
      <c r="C35" s="236"/>
      <c r="D35" s="236" t="s">
        <v>718</v>
      </c>
      <c r="E35" s="236" t="s">
        <v>692</v>
      </c>
      <c r="F35" s="237">
        <v>61013.942999999999</v>
      </c>
      <c r="G35" s="238">
        <v>711284.20499999996</v>
      </c>
      <c r="H35" s="238">
        <v>266148.24400000001</v>
      </c>
      <c r="I35" s="238">
        <v>977432.44900000002</v>
      </c>
      <c r="J35" s="238">
        <v>570</v>
      </c>
      <c r="K35" s="239">
        <v>46.58</v>
      </c>
      <c r="L35" s="239">
        <v>7.48</v>
      </c>
      <c r="M35" s="239">
        <v>21.73</v>
      </c>
      <c r="N35" s="239">
        <v>75.790000000000006</v>
      </c>
    </row>
    <row r="36" spans="1:14">
      <c r="A36" s="236"/>
      <c r="B36" s="236"/>
      <c r="C36" s="236"/>
      <c r="D36" s="240" t="s">
        <v>719</v>
      </c>
      <c r="E36" s="240" t="s">
        <v>689</v>
      </c>
      <c r="F36" s="241">
        <v>55973.15</v>
      </c>
      <c r="G36" s="242">
        <v>771434.96400000004</v>
      </c>
      <c r="H36" s="242">
        <v>434124.087</v>
      </c>
      <c r="I36" s="242">
        <v>1205559.051</v>
      </c>
      <c r="J36" s="242">
        <v>609</v>
      </c>
      <c r="K36" s="243">
        <v>55.75</v>
      </c>
      <c r="L36" s="243">
        <v>5.04</v>
      </c>
      <c r="M36" s="243">
        <v>37.89</v>
      </c>
      <c r="N36" s="243">
        <v>98.68</v>
      </c>
    </row>
    <row r="37" spans="1:14">
      <c r="A37" s="236"/>
      <c r="B37" s="236"/>
      <c r="C37" s="236"/>
      <c r="D37" s="236" t="s">
        <v>720</v>
      </c>
      <c r="E37" s="236" t="s">
        <v>702</v>
      </c>
      <c r="F37" s="237">
        <v>35127.86</v>
      </c>
      <c r="G37" s="238">
        <v>425492.82500000001</v>
      </c>
      <c r="H37" s="238">
        <v>206914.9</v>
      </c>
      <c r="I37" s="238">
        <v>632407.72499999998</v>
      </c>
      <c r="J37" s="238">
        <v>401</v>
      </c>
      <c r="K37" s="239">
        <v>33.61</v>
      </c>
      <c r="L37" s="239">
        <v>1</v>
      </c>
      <c r="M37" s="239">
        <v>11.52</v>
      </c>
      <c r="N37" s="239">
        <v>46.129999999999995</v>
      </c>
    </row>
    <row r="38" spans="1:14">
      <c r="A38" s="236"/>
      <c r="B38" s="236"/>
      <c r="C38" s="236"/>
      <c r="D38" s="240" t="s">
        <v>721</v>
      </c>
      <c r="E38" s="240" t="s">
        <v>689</v>
      </c>
      <c r="F38" s="241">
        <v>52929.212</v>
      </c>
      <c r="G38" s="242">
        <v>626951.26100000006</v>
      </c>
      <c r="H38" s="242">
        <v>300674.228</v>
      </c>
      <c r="I38" s="242">
        <v>927625.48900000006</v>
      </c>
      <c r="J38" s="242">
        <v>524</v>
      </c>
      <c r="K38" s="243">
        <v>43.26</v>
      </c>
      <c r="L38" s="243">
        <v>2.54</v>
      </c>
      <c r="M38" s="243">
        <v>25.55</v>
      </c>
      <c r="N38" s="243">
        <v>71.349999999999994</v>
      </c>
    </row>
    <row r="39" spans="1:14">
      <c r="A39" s="236"/>
      <c r="B39" s="236"/>
      <c r="C39" s="236"/>
      <c r="D39" s="236" t="s">
        <v>722</v>
      </c>
      <c r="E39" s="236" t="s">
        <v>692</v>
      </c>
      <c r="F39" s="237">
        <v>28896.208999999999</v>
      </c>
      <c r="G39" s="238">
        <v>324576.01899999997</v>
      </c>
      <c r="H39" s="238">
        <v>188727.08900000001</v>
      </c>
      <c r="I39" s="238">
        <v>513303.10800000001</v>
      </c>
      <c r="J39" s="238">
        <v>213</v>
      </c>
      <c r="K39" s="239">
        <v>21.69</v>
      </c>
      <c r="L39" s="239">
        <v>1</v>
      </c>
      <c r="M39" s="239">
        <v>18.55</v>
      </c>
      <c r="N39" s="239">
        <v>41.24</v>
      </c>
    </row>
    <row r="40" spans="1:14">
      <c r="A40" s="236"/>
      <c r="B40" s="236"/>
      <c r="C40" s="236"/>
      <c r="D40" s="240" t="s">
        <v>723</v>
      </c>
      <c r="E40" s="240" t="s">
        <v>689</v>
      </c>
      <c r="F40" s="241">
        <v>61548.688999999998</v>
      </c>
      <c r="G40" s="242">
        <v>759314.61600000004</v>
      </c>
      <c r="H40" s="242">
        <v>265578.21600000001</v>
      </c>
      <c r="I40" s="242">
        <v>1024892.8320000001</v>
      </c>
      <c r="J40" s="242">
        <v>667</v>
      </c>
      <c r="K40" s="243">
        <v>56.12</v>
      </c>
      <c r="L40" s="243">
        <v>5.38</v>
      </c>
      <c r="M40" s="243">
        <v>28.38</v>
      </c>
      <c r="N40" s="243">
        <v>89.88</v>
      </c>
    </row>
    <row r="41" spans="1:14">
      <c r="A41" s="236"/>
      <c r="B41" s="236"/>
      <c r="C41" s="236"/>
      <c r="D41" s="236" t="s">
        <v>724</v>
      </c>
      <c r="E41" s="236" t="s">
        <v>689</v>
      </c>
      <c r="F41" s="237">
        <v>50619.949000000001</v>
      </c>
      <c r="G41" s="238">
        <v>568857.18999999994</v>
      </c>
      <c r="H41" s="238">
        <v>359585.21100000001</v>
      </c>
      <c r="I41" s="238">
        <v>928442.40099999995</v>
      </c>
      <c r="J41" s="238">
        <v>484</v>
      </c>
      <c r="K41" s="239">
        <v>41.36</v>
      </c>
      <c r="L41" s="239">
        <v>3.21</v>
      </c>
      <c r="M41" s="239">
        <v>25.66</v>
      </c>
      <c r="N41" s="239">
        <v>70.23</v>
      </c>
    </row>
    <row r="42" spans="1:14">
      <c r="A42" s="236"/>
      <c r="B42" s="236"/>
      <c r="C42" s="236"/>
      <c r="D42" s="240" t="s">
        <v>725</v>
      </c>
      <c r="E42" s="240" t="s">
        <v>692</v>
      </c>
      <c r="F42" s="241">
        <v>30693.555</v>
      </c>
      <c r="G42" s="242">
        <v>420572.64799999999</v>
      </c>
      <c r="H42" s="242">
        <v>189683.84599999999</v>
      </c>
      <c r="I42" s="242">
        <v>610256.49399999995</v>
      </c>
      <c r="J42" s="242">
        <v>346</v>
      </c>
      <c r="K42" s="243">
        <v>29.1</v>
      </c>
      <c r="L42" s="243">
        <v>2.44</v>
      </c>
      <c r="M42" s="243">
        <v>8.14</v>
      </c>
      <c r="N42" s="243">
        <v>39.680000000000007</v>
      </c>
    </row>
    <row r="43" spans="1:14">
      <c r="A43" s="236"/>
      <c r="B43" s="236"/>
      <c r="C43" s="236"/>
      <c r="D43" s="236" t="s">
        <v>726</v>
      </c>
      <c r="E43" s="236" t="s">
        <v>689</v>
      </c>
      <c r="F43" s="237">
        <v>49481.847000000002</v>
      </c>
      <c r="G43" s="238">
        <v>489078.603</v>
      </c>
      <c r="H43" s="238">
        <v>308243.859</v>
      </c>
      <c r="I43" s="238">
        <v>797322.46200000006</v>
      </c>
      <c r="J43" s="238">
        <v>330</v>
      </c>
      <c r="K43" s="239">
        <v>35.049999999999997</v>
      </c>
      <c r="L43" s="239">
        <v>1.08</v>
      </c>
      <c r="M43" s="239">
        <v>16.82</v>
      </c>
      <c r="N43" s="239">
        <v>52.949999999999996</v>
      </c>
    </row>
    <row r="44" spans="1:14">
      <c r="A44" s="236"/>
      <c r="B44" s="236"/>
      <c r="C44" s="236"/>
      <c r="D44" s="240" t="s">
        <v>727</v>
      </c>
      <c r="E44" s="240" t="s">
        <v>689</v>
      </c>
      <c r="F44" s="241">
        <v>55828.998</v>
      </c>
      <c r="G44" s="242">
        <v>635077.71400000004</v>
      </c>
      <c r="H44" s="242">
        <v>386779.016</v>
      </c>
      <c r="I44" s="242">
        <v>1021856.73</v>
      </c>
      <c r="J44" s="242">
        <v>474</v>
      </c>
      <c r="K44" s="243">
        <v>43.17</v>
      </c>
      <c r="L44" s="243">
        <v>6.81</v>
      </c>
      <c r="M44" s="243">
        <v>28.55</v>
      </c>
      <c r="N44" s="243">
        <v>78.53</v>
      </c>
    </row>
    <row r="45" spans="1:14">
      <c r="A45" s="236"/>
      <c r="B45" s="236"/>
      <c r="C45" s="236"/>
      <c r="D45" s="236" t="s">
        <v>728</v>
      </c>
      <c r="E45" s="236" t="s">
        <v>689</v>
      </c>
      <c r="F45" s="237">
        <v>47570.784</v>
      </c>
      <c r="G45" s="238">
        <v>597341.59400000004</v>
      </c>
      <c r="H45" s="238">
        <v>327702.391</v>
      </c>
      <c r="I45" s="238">
        <v>925043.9850000001</v>
      </c>
      <c r="J45" s="238">
        <v>509</v>
      </c>
      <c r="K45" s="239">
        <v>42.28</v>
      </c>
      <c r="L45" s="239">
        <v>4.8</v>
      </c>
      <c r="M45" s="239">
        <v>22.56</v>
      </c>
      <c r="N45" s="239">
        <v>69.64</v>
      </c>
    </row>
    <row r="46" spans="1:14">
      <c r="A46" s="236"/>
      <c r="B46" s="236"/>
      <c r="C46" s="244" t="s">
        <v>729</v>
      </c>
      <c r="D46" s="244"/>
      <c r="E46" s="244"/>
      <c r="F46" s="237">
        <v>1511854.4309999999</v>
      </c>
      <c r="G46" s="245">
        <v>19586079.494999997</v>
      </c>
      <c r="H46" s="245">
        <v>9418002.1170000006</v>
      </c>
      <c r="I46" s="245">
        <v>29004081.611999996</v>
      </c>
      <c r="J46" s="245">
        <v>14466</v>
      </c>
      <c r="K46" s="246">
        <v>1373.3199999999995</v>
      </c>
      <c r="L46" s="246">
        <v>132.93</v>
      </c>
      <c r="M46" s="246">
        <v>727.19999999999982</v>
      </c>
      <c r="N46" s="246">
        <v>2233.4499999999994</v>
      </c>
    </row>
    <row r="47" spans="1:14">
      <c r="A47" s="236"/>
      <c r="B47" s="236"/>
      <c r="C47" s="247"/>
      <c r="D47" s="247"/>
      <c r="E47" s="247"/>
      <c r="F47" s="237"/>
      <c r="G47" s="248"/>
      <c r="H47" s="248"/>
      <c r="I47" s="248"/>
      <c r="J47" s="248"/>
      <c r="K47" s="249"/>
      <c r="L47" s="249"/>
      <c r="M47" s="249"/>
      <c r="N47" s="249"/>
    </row>
    <row r="48" spans="1:14">
      <c r="A48" s="236"/>
      <c r="B48" s="236" t="s">
        <v>730</v>
      </c>
      <c r="C48" s="232" t="s">
        <v>315</v>
      </c>
      <c r="D48" s="232"/>
      <c r="E48" s="232"/>
      <c r="F48" s="237"/>
      <c r="G48" s="238"/>
      <c r="H48" s="238"/>
      <c r="I48" s="238"/>
      <c r="J48" s="238"/>
      <c r="K48" s="239"/>
      <c r="L48" s="239"/>
      <c r="M48" s="239"/>
      <c r="N48" s="239"/>
    </row>
    <row r="49" spans="1:14">
      <c r="A49" s="236"/>
      <c r="B49" s="236"/>
      <c r="C49" s="236"/>
      <c r="D49" s="240" t="s">
        <v>731</v>
      </c>
      <c r="E49" s="240" t="s">
        <v>689</v>
      </c>
      <c r="F49" s="241">
        <v>74422.73</v>
      </c>
      <c r="G49" s="242">
        <v>1046758.36</v>
      </c>
      <c r="H49" s="242">
        <v>340107.63299999997</v>
      </c>
      <c r="I49" s="242">
        <v>1386865.993</v>
      </c>
      <c r="J49" s="242">
        <v>629</v>
      </c>
      <c r="K49" s="243">
        <v>57.66</v>
      </c>
      <c r="L49" s="243">
        <v>16.61</v>
      </c>
      <c r="M49" s="243">
        <v>46.91</v>
      </c>
      <c r="N49" s="243">
        <v>121.17999999999999</v>
      </c>
    </row>
    <row r="50" spans="1:14">
      <c r="A50" s="236"/>
      <c r="B50" s="236"/>
      <c r="C50" s="236"/>
      <c r="D50" s="236" t="s">
        <v>732</v>
      </c>
      <c r="E50" s="236" t="s">
        <v>689</v>
      </c>
      <c r="F50" s="237">
        <v>117108.181</v>
      </c>
      <c r="G50" s="238">
        <v>1178042.9369999999</v>
      </c>
      <c r="H50" s="238">
        <v>516959.99699999997</v>
      </c>
      <c r="I50" s="238">
        <v>1695002.9339999999</v>
      </c>
      <c r="J50" s="238">
        <v>926</v>
      </c>
      <c r="K50" s="239">
        <v>74.540000000000006</v>
      </c>
      <c r="L50" s="239">
        <v>13.95</v>
      </c>
      <c r="M50" s="239">
        <v>56.94</v>
      </c>
      <c r="N50" s="239">
        <v>145.43</v>
      </c>
    </row>
    <row r="51" spans="1:14">
      <c r="A51" s="236"/>
      <c r="B51" s="236"/>
      <c r="C51" s="236"/>
      <c r="D51" s="240" t="s">
        <v>733</v>
      </c>
      <c r="E51" s="240" t="s">
        <v>689</v>
      </c>
      <c r="F51" s="241">
        <v>69388.263999999996</v>
      </c>
      <c r="G51" s="242">
        <v>708980.75</v>
      </c>
      <c r="H51" s="242">
        <v>258039.50899999999</v>
      </c>
      <c r="I51" s="242">
        <v>967020.25899999996</v>
      </c>
      <c r="J51" s="242">
        <v>590</v>
      </c>
      <c r="K51" s="243">
        <v>48.59</v>
      </c>
      <c r="L51" s="243">
        <v>4.74</v>
      </c>
      <c r="M51" s="243">
        <v>18.79</v>
      </c>
      <c r="N51" s="243">
        <v>72.12</v>
      </c>
    </row>
    <row r="52" spans="1:14">
      <c r="A52" s="236"/>
      <c r="B52" s="236"/>
      <c r="C52" s="236"/>
      <c r="D52" s="236" t="s">
        <v>734</v>
      </c>
      <c r="E52" s="236" t="s">
        <v>689</v>
      </c>
      <c r="F52" s="237">
        <v>42106.866000000002</v>
      </c>
      <c r="G52" s="238">
        <v>599701.576</v>
      </c>
      <c r="H52" s="238">
        <v>159198.334</v>
      </c>
      <c r="I52" s="238">
        <v>758899.91</v>
      </c>
      <c r="J52" s="238">
        <v>371</v>
      </c>
      <c r="K52" s="239">
        <v>42.4</v>
      </c>
      <c r="L52" s="239">
        <v>8.01</v>
      </c>
      <c r="M52" s="239">
        <v>22.37</v>
      </c>
      <c r="N52" s="239">
        <v>72.78</v>
      </c>
    </row>
    <row r="53" spans="1:14">
      <c r="A53" s="236"/>
      <c r="B53" s="236"/>
      <c r="C53" s="236"/>
      <c r="D53" s="240" t="s">
        <v>735</v>
      </c>
      <c r="E53" s="240" t="s">
        <v>689</v>
      </c>
      <c r="F53" s="241">
        <v>61040.394</v>
      </c>
      <c r="G53" s="242">
        <v>564160.36</v>
      </c>
      <c r="H53" s="242">
        <v>230221.22899999999</v>
      </c>
      <c r="I53" s="242">
        <v>794381.58899999992</v>
      </c>
      <c r="J53" s="242">
        <v>461</v>
      </c>
      <c r="K53" s="243">
        <v>44.24</v>
      </c>
      <c r="L53" s="243">
        <v>1.03</v>
      </c>
      <c r="M53" s="243">
        <v>20.29</v>
      </c>
      <c r="N53" s="243">
        <v>65.56</v>
      </c>
    </row>
    <row r="54" spans="1:14">
      <c r="A54" s="236"/>
      <c r="B54" s="236"/>
      <c r="C54" s="236"/>
      <c r="D54" s="236" t="s">
        <v>736</v>
      </c>
      <c r="E54" s="236" t="s">
        <v>689</v>
      </c>
      <c r="F54" s="237">
        <v>71067.47</v>
      </c>
      <c r="G54" s="238">
        <v>801668.09</v>
      </c>
      <c r="H54" s="238">
        <v>271951.402</v>
      </c>
      <c r="I54" s="238">
        <v>1073619.4920000001</v>
      </c>
      <c r="J54" s="238">
        <v>600</v>
      </c>
      <c r="K54" s="239">
        <v>51.7</v>
      </c>
      <c r="L54" s="239">
        <v>4.38</v>
      </c>
      <c r="M54" s="239">
        <v>33.31</v>
      </c>
      <c r="N54" s="239">
        <v>89.390000000000015</v>
      </c>
    </row>
    <row r="55" spans="1:14">
      <c r="A55" s="236"/>
      <c r="B55" s="236"/>
      <c r="C55" s="236"/>
      <c r="D55" s="240" t="s">
        <v>737</v>
      </c>
      <c r="E55" s="240" t="s">
        <v>689</v>
      </c>
      <c r="F55" s="241">
        <v>21272.536</v>
      </c>
      <c r="G55" s="242">
        <v>545725.20700000005</v>
      </c>
      <c r="H55" s="242">
        <v>199903.921</v>
      </c>
      <c r="I55" s="242">
        <v>745629.12800000003</v>
      </c>
      <c r="J55" s="242">
        <v>423</v>
      </c>
      <c r="K55" s="243">
        <v>33.06</v>
      </c>
      <c r="L55" s="243">
        <v>4.9400000000000004</v>
      </c>
      <c r="M55" s="243">
        <v>21.13</v>
      </c>
      <c r="N55" s="243">
        <v>59.129999999999995</v>
      </c>
    </row>
    <row r="56" spans="1:14">
      <c r="A56" s="236"/>
      <c r="B56" s="236"/>
      <c r="C56" s="236"/>
      <c r="D56" s="236" t="s">
        <v>738</v>
      </c>
      <c r="E56" s="236" t="s">
        <v>689</v>
      </c>
      <c r="F56" s="237">
        <v>51236.906999999999</v>
      </c>
      <c r="G56" s="238">
        <v>592036.48199999996</v>
      </c>
      <c r="H56" s="238">
        <v>199337.709</v>
      </c>
      <c r="I56" s="238">
        <v>791374.19099999999</v>
      </c>
      <c r="J56" s="238">
        <v>450</v>
      </c>
      <c r="K56" s="239">
        <v>37.6</v>
      </c>
      <c r="L56" s="239">
        <v>4.97</v>
      </c>
      <c r="M56" s="239">
        <v>8.89</v>
      </c>
      <c r="N56" s="239">
        <v>51.46</v>
      </c>
    </row>
    <row r="57" spans="1:14">
      <c r="A57" s="236"/>
      <c r="B57" s="236"/>
      <c r="C57" s="236"/>
      <c r="D57" s="240" t="s">
        <v>739</v>
      </c>
      <c r="E57" s="240" t="s">
        <v>689</v>
      </c>
      <c r="F57" s="241">
        <v>60237.635999999999</v>
      </c>
      <c r="G57" s="242">
        <v>667212.83600000001</v>
      </c>
      <c r="H57" s="242">
        <v>371824.38799999998</v>
      </c>
      <c r="I57" s="242">
        <v>1039037.2239999999</v>
      </c>
      <c r="J57" s="242">
        <v>592</v>
      </c>
      <c r="K57" s="243">
        <v>48.59</v>
      </c>
      <c r="L57" s="243">
        <v>5.4</v>
      </c>
      <c r="M57" s="243">
        <v>18.905000000000001</v>
      </c>
      <c r="N57" s="243">
        <v>72.89500000000001</v>
      </c>
    </row>
    <row r="58" spans="1:14">
      <c r="A58" s="236"/>
      <c r="B58" s="236"/>
      <c r="C58" s="244" t="s">
        <v>740</v>
      </c>
      <c r="D58" s="244"/>
      <c r="E58" s="244"/>
      <c r="F58" s="237">
        <v>567880.98399999994</v>
      </c>
      <c r="G58" s="245">
        <v>6704286.5980000002</v>
      </c>
      <c r="H58" s="245">
        <v>2547544.122</v>
      </c>
      <c r="I58" s="245">
        <v>9251830.7200000007</v>
      </c>
      <c r="J58" s="245">
        <v>5042</v>
      </c>
      <c r="K58" s="246">
        <v>438.38</v>
      </c>
      <c r="L58" s="246">
        <v>64.03</v>
      </c>
      <c r="M58" s="246">
        <v>247.535</v>
      </c>
      <c r="N58" s="246">
        <v>749.94499999999994</v>
      </c>
    </row>
    <row r="59" spans="1:14">
      <c r="A59" s="236"/>
      <c r="B59" s="236"/>
      <c r="C59" s="247"/>
      <c r="D59" s="247"/>
      <c r="E59" s="247"/>
      <c r="F59" s="237"/>
      <c r="G59" s="248"/>
      <c r="H59" s="248"/>
      <c r="I59" s="248"/>
      <c r="J59" s="248"/>
      <c r="K59" s="249"/>
      <c r="L59" s="249"/>
      <c r="M59" s="249"/>
      <c r="N59" s="249"/>
    </row>
    <row r="60" spans="1:14">
      <c r="A60" s="236"/>
      <c r="B60" s="236" t="s">
        <v>741</v>
      </c>
      <c r="C60" s="232" t="s">
        <v>423</v>
      </c>
      <c r="D60" s="232"/>
      <c r="E60" s="232"/>
      <c r="F60" s="237"/>
      <c r="G60" s="238"/>
      <c r="H60" s="238"/>
      <c r="I60" s="238"/>
      <c r="J60" s="238"/>
      <c r="K60" s="239"/>
      <c r="L60" s="239"/>
      <c r="M60" s="239"/>
      <c r="N60" s="239"/>
    </row>
    <row r="61" spans="1:14">
      <c r="A61" s="236"/>
      <c r="B61" s="236"/>
      <c r="C61" s="236"/>
      <c r="D61" s="240" t="s">
        <v>742</v>
      </c>
      <c r="E61" s="240" t="s">
        <v>689</v>
      </c>
      <c r="F61" s="241">
        <v>66672.476999999999</v>
      </c>
      <c r="G61" s="242">
        <v>787290.40099999995</v>
      </c>
      <c r="H61" s="242">
        <v>314509.84000000003</v>
      </c>
      <c r="I61" s="242">
        <v>1101800.2409999999</v>
      </c>
      <c r="J61" s="242">
        <v>559</v>
      </c>
      <c r="K61" s="243">
        <v>44.31</v>
      </c>
      <c r="L61" s="243">
        <v>4.13</v>
      </c>
      <c r="M61" s="243">
        <v>12.97</v>
      </c>
      <c r="N61" s="243">
        <v>61.410000000000004</v>
      </c>
    </row>
    <row r="62" spans="1:14">
      <c r="A62" s="236"/>
      <c r="B62" s="236"/>
      <c r="C62" s="244" t="s">
        <v>743</v>
      </c>
      <c r="D62" s="244"/>
      <c r="E62" s="244"/>
      <c r="F62" s="237">
        <v>66672.476999999999</v>
      </c>
      <c r="G62" s="245">
        <v>787290.40099999995</v>
      </c>
      <c r="H62" s="245">
        <v>314509.84000000003</v>
      </c>
      <c r="I62" s="245">
        <v>1101800.2409999999</v>
      </c>
      <c r="J62" s="245">
        <v>559</v>
      </c>
      <c r="K62" s="246">
        <v>44.31</v>
      </c>
      <c r="L62" s="246">
        <v>4.13</v>
      </c>
      <c r="M62" s="246">
        <v>12.97</v>
      </c>
      <c r="N62" s="246">
        <v>61.410000000000004</v>
      </c>
    </row>
    <row r="63" spans="1:14">
      <c r="A63" s="236"/>
      <c r="B63" s="236"/>
      <c r="C63" s="247"/>
      <c r="D63" s="247"/>
      <c r="E63" s="247"/>
      <c r="F63" s="237"/>
      <c r="G63" s="248"/>
      <c r="H63" s="248"/>
      <c r="I63" s="248"/>
      <c r="J63" s="248"/>
      <c r="K63" s="249"/>
      <c r="L63" s="249"/>
      <c r="M63" s="249"/>
      <c r="N63" s="249"/>
    </row>
    <row r="64" spans="1:14">
      <c r="A64" s="236"/>
      <c r="B64" s="236" t="s">
        <v>744</v>
      </c>
      <c r="C64" s="232" t="s">
        <v>319</v>
      </c>
      <c r="D64" s="232"/>
      <c r="E64" s="232"/>
      <c r="F64" s="237"/>
      <c r="G64" s="238"/>
      <c r="H64" s="238"/>
      <c r="I64" s="238"/>
      <c r="J64" s="238"/>
      <c r="K64" s="239"/>
      <c r="L64" s="239"/>
      <c r="M64" s="239"/>
      <c r="N64" s="239"/>
    </row>
    <row r="65" spans="1:14">
      <c r="A65" s="236"/>
      <c r="B65" s="236"/>
      <c r="C65" s="236"/>
      <c r="D65" s="240" t="s">
        <v>745</v>
      </c>
      <c r="E65" s="240" t="s">
        <v>689</v>
      </c>
      <c r="F65" s="241">
        <v>666.221</v>
      </c>
      <c r="G65" s="242">
        <v>508128.23</v>
      </c>
      <c r="H65" s="242">
        <v>220031.07399999999</v>
      </c>
      <c r="I65" s="242">
        <v>728159.304</v>
      </c>
      <c r="J65" s="242">
        <v>409</v>
      </c>
      <c r="K65" s="243">
        <v>36.630000000000003</v>
      </c>
      <c r="L65" s="243">
        <v>7.41</v>
      </c>
      <c r="M65" s="243">
        <v>15.43</v>
      </c>
      <c r="N65" s="243">
        <v>59.470000000000006</v>
      </c>
    </row>
    <row r="66" spans="1:14">
      <c r="A66" s="236"/>
      <c r="B66" s="236"/>
      <c r="C66" s="236"/>
      <c r="D66" s="236" t="s">
        <v>746</v>
      </c>
      <c r="E66" s="236" t="s">
        <v>692</v>
      </c>
      <c r="F66" s="237">
        <v>12490.205</v>
      </c>
      <c r="G66" s="238">
        <v>530586.67700000003</v>
      </c>
      <c r="H66" s="238">
        <v>223567.52799999999</v>
      </c>
      <c r="I66" s="238">
        <v>754154.20500000007</v>
      </c>
      <c r="J66" s="238">
        <v>451</v>
      </c>
      <c r="K66" s="239">
        <v>35.24</v>
      </c>
      <c r="L66" s="239">
        <v>4.79</v>
      </c>
      <c r="M66" s="239">
        <v>19.82</v>
      </c>
      <c r="N66" s="239">
        <v>59.85</v>
      </c>
    </row>
    <row r="67" spans="1:14">
      <c r="A67" s="236"/>
      <c r="B67" s="236"/>
      <c r="C67" s="236"/>
      <c r="D67" s="240" t="s">
        <v>747</v>
      </c>
      <c r="E67" s="240" t="s">
        <v>702</v>
      </c>
      <c r="F67" s="241">
        <v>9202.9789999999994</v>
      </c>
      <c r="G67" s="242">
        <v>603589.25300000003</v>
      </c>
      <c r="H67" s="242">
        <v>252824.345</v>
      </c>
      <c r="I67" s="242">
        <v>856413.598</v>
      </c>
      <c r="J67" s="242">
        <v>519</v>
      </c>
      <c r="K67" s="243">
        <v>45.52</v>
      </c>
      <c r="L67" s="243">
        <v>1</v>
      </c>
      <c r="M67" s="243">
        <v>15.78</v>
      </c>
      <c r="N67" s="243">
        <v>62.300000000000004</v>
      </c>
    </row>
    <row r="68" spans="1:14">
      <c r="A68" s="236"/>
      <c r="B68" s="236"/>
      <c r="C68" s="236"/>
      <c r="D68" s="236" t="s">
        <v>748</v>
      </c>
      <c r="E68" s="236" t="s">
        <v>692</v>
      </c>
      <c r="F68" s="237">
        <v>7898.0889999999999</v>
      </c>
      <c r="G68" s="238">
        <v>610904.72199999995</v>
      </c>
      <c r="H68" s="238">
        <v>275932.55300000001</v>
      </c>
      <c r="I68" s="238">
        <v>886837.27499999991</v>
      </c>
      <c r="J68" s="238">
        <v>588</v>
      </c>
      <c r="K68" s="239">
        <v>45.57</v>
      </c>
      <c r="L68" s="239">
        <v>1.54</v>
      </c>
      <c r="M68" s="239">
        <v>27.11</v>
      </c>
      <c r="N68" s="239">
        <v>74.22</v>
      </c>
    </row>
    <row r="69" spans="1:14">
      <c r="A69" s="236"/>
      <c r="B69" s="236"/>
      <c r="C69" s="236"/>
      <c r="D69" s="240" t="s">
        <v>749</v>
      </c>
      <c r="E69" s="240" t="s">
        <v>689</v>
      </c>
      <c r="F69" s="241">
        <v>13741.459000000001</v>
      </c>
      <c r="G69" s="242">
        <v>459575.39399999997</v>
      </c>
      <c r="H69" s="242">
        <v>194869.58300000001</v>
      </c>
      <c r="I69" s="242">
        <v>654444.97699999996</v>
      </c>
      <c r="J69" s="242">
        <v>301</v>
      </c>
      <c r="K69" s="243">
        <v>28.21</v>
      </c>
      <c r="L69" s="243">
        <v>1.95</v>
      </c>
      <c r="M69" s="243">
        <v>25.2</v>
      </c>
      <c r="N69" s="243">
        <v>55.36</v>
      </c>
    </row>
    <row r="70" spans="1:14">
      <c r="A70" s="236"/>
      <c r="B70" s="236"/>
      <c r="C70" s="236"/>
      <c r="D70" s="236" t="s">
        <v>750</v>
      </c>
      <c r="E70" s="236" t="s">
        <v>751</v>
      </c>
      <c r="F70" s="237">
        <v>1066</v>
      </c>
      <c r="G70" s="238">
        <v>94104.479000000007</v>
      </c>
      <c r="H70" s="238">
        <v>98030.066000000006</v>
      </c>
      <c r="I70" s="238">
        <v>192134.54500000001</v>
      </c>
      <c r="J70" s="238">
        <v>53</v>
      </c>
      <c r="K70" s="239">
        <v>5.9</v>
      </c>
      <c r="L70" s="239">
        <v>0.73</v>
      </c>
      <c r="M70" s="239">
        <v>2.7</v>
      </c>
      <c r="N70" s="239">
        <v>9.3300000000000018</v>
      </c>
    </row>
    <row r="71" spans="1:14">
      <c r="A71" s="236"/>
      <c r="B71" s="236"/>
      <c r="C71" s="244" t="s">
        <v>752</v>
      </c>
      <c r="D71" s="244"/>
      <c r="E71" s="244"/>
      <c r="F71" s="237">
        <v>45064.953000000001</v>
      </c>
      <c r="G71" s="245">
        <v>2806888.7549999999</v>
      </c>
      <c r="H71" s="245">
        <v>1265255.1490000002</v>
      </c>
      <c r="I71" s="245">
        <v>4072143.9040000001</v>
      </c>
      <c r="J71" s="245">
        <v>2321</v>
      </c>
      <c r="K71" s="246">
        <v>197.07000000000002</v>
      </c>
      <c r="L71" s="246">
        <v>17.419999999999998</v>
      </c>
      <c r="M71" s="246">
        <v>106.04</v>
      </c>
      <c r="N71" s="246">
        <v>320.53000000000003</v>
      </c>
    </row>
    <row r="72" spans="1:14">
      <c r="A72" s="236"/>
      <c r="B72" s="236"/>
      <c r="C72" s="247"/>
      <c r="D72" s="247"/>
      <c r="E72" s="247"/>
      <c r="F72" s="237"/>
      <c r="G72" s="248"/>
      <c r="H72" s="248"/>
      <c r="I72" s="248"/>
      <c r="J72" s="248"/>
      <c r="K72" s="249"/>
      <c r="L72" s="249"/>
      <c r="M72" s="249"/>
      <c r="N72" s="249"/>
    </row>
    <row r="73" spans="1:14">
      <c r="A73" s="236"/>
      <c r="B73" s="236" t="s">
        <v>753</v>
      </c>
      <c r="C73" s="232" t="s">
        <v>316</v>
      </c>
      <c r="D73" s="232"/>
      <c r="E73" s="232"/>
      <c r="F73" s="237"/>
      <c r="G73" s="238"/>
      <c r="H73" s="238"/>
      <c r="I73" s="238"/>
      <c r="J73" s="238"/>
      <c r="K73" s="239"/>
      <c r="L73" s="239"/>
      <c r="M73" s="239"/>
      <c r="N73" s="239"/>
    </row>
    <row r="74" spans="1:14">
      <c r="A74" s="236"/>
      <c r="B74" s="236"/>
      <c r="C74" s="236"/>
      <c r="D74" s="240" t="s">
        <v>754</v>
      </c>
      <c r="E74" s="240" t="s">
        <v>689</v>
      </c>
      <c r="F74" s="241">
        <v>44709.593999999997</v>
      </c>
      <c r="G74" s="242">
        <v>602551.07700000005</v>
      </c>
      <c r="H74" s="242">
        <v>330053.424</v>
      </c>
      <c r="I74" s="242">
        <v>932604.50100000005</v>
      </c>
      <c r="J74" s="242">
        <v>506</v>
      </c>
      <c r="K74" s="243">
        <v>47.39</v>
      </c>
      <c r="L74" s="243">
        <v>5.35</v>
      </c>
      <c r="M74" s="243">
        <v>22.89</v>
      </c>
      <c r="N74" s="243">
        <v>75.63</v>
      </c>
    </row>
    <row r="75" spans="1:14">
      <c r="A75" s="236"/>
      <c r="B75" s="236"/>
      <c r="C75" s="236"/>
      <c r="D75" s="236" t="s">
        <v>755</v>
      </c>
      <c r="E75" s="236" t="s">
        <v>689</v>
      </c>
      <c r="F75" s="237">
        <v>39552.434999999998</v>
      </c>
      <c r="G75" s="238">
        <v>929977.31200000003</v>
      </c>
      <c r="H75" s="238">
        <v>350525.78899999999</v>
      </c>
      <c r="I75" s="238">
        <v>1280503.101</v>
      </c>
      <c r="J75" s="238">
        <v>714</v>
      </c>
      <c r="K75" s="239">
        <v>59.31</v>
      </c>
      <c r="L75" s="239">
        <v>25.98</v>
      </c>
      <c r="M75" s="239">
        <v>34.869999999999997</v>
      </c>
      <c r="N75" s="239">
        <v>120.16</v>
      </c>
    </row>
    <row r="76" spans="1:14">
      <c r="A76" s="236"/>
      <c r="B76" s="236"/>
      <c r="C76" s="236"/>
      <c r="D76" s="240" t="s">
        <v>756</v>
      </c>
      <c r="E76" s="240" t="s">
        <v>689</v>
      </c>
      <c r="F76" s="241">
        <v>45304.446000000004</v>
      </c>
      <c r="G76" s="242">
        <v>584015.44900000002</v>
      </c>
      <c r="H76" s="242">
        <v>234654.394</v>
      </c>
      <c r="I76" s="242">
        <v>818669.84299999999</v>
      </c>
      <c r="J76" s="242">
        <v>411</v>
      </c>
      <c r="K76" s="243">
        <v>45.86</v>
      </c>
      <c r="L76" s="243">
        <v>6.49</v>
      </c>
      <c r="M76" s="243">
        <v>18.79</v>
      </c>
      <c r="N76" s="243">
        <v>71.14</v>
      </c>
    </row>
    <row r="77" spans="1:14">
      <c r="A77" s="236"/>
      <c r="B77" s="236"/>
      <c r="C77" s="236"/>
      <c r="D77" s="236" t="s">
        <v>757</v>
      </c>
      <c r="E77" s="236" t="s">
        <v>689</v>
      </c>
      <c r="F77" s="237">
        <v>60153.697</v>
      </c>
      <c r="G77" s="238">
        <v>676272.86899999995</v>
      </c>
      <c r="H77" s="238">
        <v>429296.22100000002</v>
      </c>
      <c r="I77" s="238">
        <v>1105569.0899999999</v>
      </c>
      <c r="J77" s="238">
        <v>491</v>
      </c>
      <c r="K77" s="239">
        <v>47.07</v>
      </c>
      <c r="L77" s="239">
        <v>8.6300000000000008</v>
      </c>
      <c r="M77" s="239">
        <v>20.93</v>
      </c>
      <c r="N77" s="239">
        <v>76.63</v>
      </c>
    </row>
    <row r="78" spans="1:14">
      <c r="A78" s="236"/>
      <c r="B78" s="236"/>
      <c r="C78" s="236"/>
      <c r="D78" s="240" t="s">
        <v>758</v>
      </c>
      <c r="E78" s="240" t="s">
        <v>689</v>
      </c>
      <c r="F78" s="241">
        <v>39282.417000000001</v>
      </c>
      <c r="G78" s="242">
        <v>582401.40399999998</v>
      </c>
      <c r="H78" s="242">
        <v>277079.288</v>
      </c>
      <c r="I78" s="242">
        <v>859480.69200000004</v>
      </c>
      <c r="J78" s="242">
        <v>426</v>
      </c>
      <c r="K78" s="243">
        <v>35.39</v>
      </c>
      <c r="L78" s="243">
        <v>12.73</v>
      </c>
      <c r="M78" s="243">
        <v>21.9</v>
      </c>
      <c r="N78" s="243">
        <v>70.02000000000001</v>
      </c>
    </row>
    <row r="79" spans="1:14">
      <c r="A79" s="236"/>
      <c r="B79" s="236"/>
      <c r="C79" s="236"/>
      <c r="D79" s="236" t="s">
        <v>759</v>
      </c>
      <c r="E79" s="236" t="s">
        <v>751</v>
      </c>
      <c r="F79" s="237">
        <v>281.125</v>
      </c>
      <c r="G79" s="238">
        <v>256213.52900000001</v>
      </c>
      <c r="H79" s="238">
        <v>107992.276</v>
      </c>
      <c r="I79" s="238">
        <v>364205.80499999999</v>
      </c>
      <c r="J79" s="238">
        <v>215</v>
      </c>
      <c r="K79" s="239">
        <v>16.350000000000001</v>
      </c>
      <c r="L79" s="239">
        <v>6.31</v>
      </c>
      <c r="M79" s="239">
        <v>11.5</v>
      </c>
      <c r="N79" s="239">
        <v>34.159999999999997</v>
      </c>
    </row>
    <row r="80" spans="1:14">
      <c r="A80" s="236"/>
      <c r="B80" s="236"/>
      <c r="C80" s="236"/>
      <c r="D80" s="240" t="s">
        <v>760</v>
      </c>
      <c r="E80" s="240" t="s">
        <v>689</v>
      </c>
      <c r="F80" s="241">
        <v>37729.756000000001</v>
      </c>
      <c r="G80" s="242">
        <v>833533.47900000005</v>
      </c>
      <c r="H80" s="242">
        <v>305836.64</v>
      </c>
      <c r="I80" s="242">
        <v>1139370.1189999999</v>
      </c>
      <c r="J80" s="242">
        <v>717</v>
      </c>
      <c r="K80" s="243">
        <v>60.52</v>
      </c>
      <c r="L80" s="243">
        <v>17.940000000000001</v>
      </c>
      <c r="M80" s="243">
        <v>30.42</v>
      </c>
      <c r="N80" s="243">
        <v>108.88000000000001</v>
      </c>
    </row>
    <row r="81" spans="1:14">
      <c r="A81" s="236"/>
      <c r="B81" s="236"/>
      <c r="C81" s="236"/>
      <c r="D81" s="236" t="s">
        <v>761</v>
      </c>
      <c r="E81" s="236" t="s">
        <v>689</v>
      </c>
      <c r="F81" s="237">
        <v>2109.65</v>
      </c>
      <c r="G81" s="238">
        <v>668491.36199999996</v>
      </c>
      <c r="H81" s="238">
        <v>259602.41099999999</v>
      </c>
      <c r="I81" s="238">
        <v>928093.77299999993</v>
      </c>
      <c r="J81" s="238">
        <v>575</v>
      </c>
      <c r="K81" s="239">
        <v>50.96</v>
      </c>
      <c r="L81" s="239">
        <v>17.670000000000002</v>
      </c>
      <c r="M81" s="239">
        <v>17.3</v>
      </c>
      <c r="N81" s="239">
        <v>85.929999999999993</v>
      </c>
    </row>
    <row r="82" spans="1:14">
      <c r="A82" s="236"/>
      <c r="B82" s="236"/>
      <c r="C82" s="244" t="s">
        <v>762</v>
      </c>
      <c r="D82" s="244"/>
      <c r="E82" s="244"/>
      <c r="F82" s="237">
        <v>269123.12000000005</v>
      </c>
      <c r="G82" s="245">
        <v>5133456.4809999997</v>
      </c>
      <c r="H82" s="245">
        <v>2295040.443</v>
      </c>
      <c r="I82" s="245">
        <v>7428496.9239999996</v>
      </c>
      <c r="J82" s="245">
        <v>4055</v>
      </c>
      <c r="K82" s="246">
        <v>362.84999999999997</v>
      </c>
      <c r="L82" s="246">
        <v>101.10000000000001</v>
      </c>
      <c r="M82" s="246">
        <v>178.60000000000002</v>
      </c>
      <c r="N82" s="246">
        <v>642.54999999999995</v>
      </c>
    </row>
    <row r="83" spans="1:14">
      <c r="A83" s="236"/>
      <c r="B83" s="236"/>
      <c r="C83" s="247"/>
      <c r="D83" s="247"/>
      <c r="E83" s="247"/>
      <c r="F83" s="237"/>
      <c r="G83" s="248"/>
      <c r="H83" s="248"/>
      <c r="I83" s="248"/>
      <c r="J83" s="248"/>
      <c r="K83" s="249"/>
      <c r="L83" s="249"/>
      <c r="M83" s="249"/>
      <c r="N83" s="249"/>
    </row>
    <row r="84" spans="1:14">
      <c r="A84" s="236"/>
      <c r="B84" s="236" t="s">
        <v>763</v>
      </c>
      <c r="C84" s="232" t="s">
        <v>320</v>
      </c>
      <c r="D84" s="232"/>
      <c r="E84" s="232"/>
      <c r="F84" s="237"/>
      <c r="G84" s="238"/>
      <c r="H84" s="238"/>
      <c r="I84" s="238"/>
      <c r="J84" s="238"/>
      <c r="K84" s="239"/>
      <c r="L84" s="239"/>
      <c r="M84" s="239"/>
      <c r="N84" s="239"/>
    </row>
    <row r="85" spans="1:14">
      <c r="A85" s="236"/>
      <c r="B85" s="236"/>
      <c r="C85" s="236"/>
      <c r="D85" s="240" t="s">
        <v>764</v>
      </c>
      <c r="E85" s="240" t="s">
        <v>717</v>
      </c>
      <c r="F85" s="241"/>
      <c r="G85" s="242"/>
      <c r="H85" s="242"/>
      <c r="I85" s="242"/>
      <c r="J85" s="242">
        <v>153</v>
      </c>
      <c r="K85" s="243">
        <v>13.99</v>
      </c>
      <c r="L85" s="243">
        <v>4.5</v>
      </c>
      <c r="M85" s="243">
        <v>9.18</v>
      </c>
      <c r="N85" s="243">
        <v>27.67</v>
      </c>
    </row>
    <row r="86" spans="1:14">
      <c r="A86" s="236"/>
      <c r="B86" s="236"/>
      <c r="C86" s="236"/>
      <c r="D86" s="236" t="s">
        <v>765</v>
      </c>
      <c r="E86" s="236" t="s">
        <v>766</v>
      </c>
      <c r="F86" s="237">
        <v>34563.794000000002</v>
      </c>
      <c r="G86" s="238">
        <v>192339.61199999999</v>
      </c>
      <c r="H86" s="238">
        <v>88230.557000000001</v>
      </c>
      <c r="I86" s="238">
        <v>280570.16899999999</v>
      </c>
      <c r="J86" s="238">
        <v>100</v>
      </c>
      <c r="K86" s="239">
        <v>9.9</v>
      </c>
      <c r="L86" s="239">
        <v>1</v>
      </c>
      <c r="M86" s="239">
        <v>6.85</v>
      </c>
      <c r="N86" s="239">
        <v>17.75</v>
      </c>
    </row>
    <row r="87" spans="1:14">
      <c r="A87" s="236"/>
      <c r="B87" s="236"/>
      <c r="C87" s="236"/>
      <c r="D87" s="240" t="s">
        <v>767</v>
      </c>
      <c r="E87" s="240" t="s">
        <v>689</v>
      </c>
      <c r="F87" s="241">
        <v>70155.225000000006</v>
      </c>
      <c r="G87" s="242">
        <v>697077.06299999997</v>
      </c>
      <c r="H87" s="242">
        <v>380380.14899999998</v>
      </c>
      <c r="I87" s="242">
        <v>1077457.2119999998</v>
      </c>
      <c r="J87" s="242">
        <v>664</v>
      </c>
      <c r="K87" s="243">
        <v>56.61</v>
      </c>
      <c r="L87" s="243">
        <v>8.57</v>
      </c>
      <c r="M87" s="243">
        <v>36.840000000000003</v>
      </c>
      <c r="N87" s="243">
        <v>102.02000000000001</v>
      </c>
    </row>
    <row r="88" spans="1:14">
      <c r="A88" s="236"/>
      <c r="B88" s="236"/>
      <c r="C88" s="236"/>
      <c r="D88" s="236" t="s">
        <v>768</v>
      </c>
      <c r="E88" s="236" t="s">
        <v>689</v>
      </c>
      <c r="F88" s="237">
        <v>87984.163</v>
      </c>
      <c r="G88" s="238">
        <v>1065550.558</v>
      </c>
      <c r="H88" s="238">
        <v>374149.69799999997</v>
      </c>
      <c r="I88" s="238">
        <v>1439700.2560000001</v>
      </c>
      <c r="J88" s="238">
        <v>816</v>
      </c>
      <c r="K88" s="239">
        <v>63.75</v>
      </c>
      <c r="L88" s="239">
        <v>20.62</v>
      </c>
      <c r="M88" s="239">
        <v>4.76</v>
      </c>
      <c r="N88" s="239">
        <v>89.13000000000001</v>
      </c>
    </row>
    <row r="89" spans="1:14">
      <c r="A89" s="236"/>
      <c r="B89" s="236"/>
      <c r="C89" s="244" t="s">
        <v>769</v>
      </c>
      <c r="D89" s="244"/>
      <c r="E89" s="244"/>
      <c r="F89" s="237">
        <v>192703.182</v>
      </c>
      <c r="G89" s="245">
        <v>1954967.233</v>
      </c>
      <c r="H89" s="245">
        <v>842760.40399999998</v>
      </c>
      <c r="I89" s="245">
        <v>2797727.6370000001</v>
      </c>
      <c r="J89" s="245">
        <v>1733</v>
      </c>
      <c r="K89" s="246">
        <v>144.25</v>
      </c>
      <c r="L89" s="246">
        <v>34.69</v>
      </c>
      <c r="M89" s="246">
        <v>57.63</v>
      </c>
      <c r="N89" s="246">
        <v>236.57</v>
      </c>
    </row>
    <row r="90" spans="1:14">
      <c r="A90" s="236"/>
      <c r="B90" s="236"/>
      <c r="C90" s="247"/>
      <c r="D90" s="247"/>
      <c r="E90" s="247"/>
      <c r="F90" s="237"/>
      <c r="G90" s="248"/>
      <c r="H90" s="248"/>
      <c r="I90" s="248"/>
      <c r="J90" s="248"/>
      <c r="K90" s="249"/>
      <c r="L90" s="249"/>
      <c r="M90" s="249"/>
      <c r="N90" s="249"/>
    </row>
    <row r="91" spans="1:14">
      <c r="A91" s="244" t="s">
        <v>770</v>
      </c>
      <c r="B91" s="244"/>
      <c r="C91" s="244"/>
      <c r="D91" s="244"/>
      <c r="E91" s="244"/>
      <c r="F91" s="237">
        <v>2653299.1469999999</v>
      </c>
      <c r="G91" s="245">
        <v>36972968.963</v>
      </c>
      <c r="H91" s="245">
        <v>16683112.075000001</v>
      </c>
      <c r="I91" s="245">
        <v>53656081.038000003</v>
      </c>
      <c r="J91" s="245">
        <v>28176</v>
      </c>
      <c r="K91" s="246">
        <v>2560.1799999999994</v>
      </c>
      <c r="L91" s="246">
        <v>354.29999999999995</v>
      </c>
      <c r="M91" s="246">
        <v>1329.9749999999997</v>
      </c>
      <c r="N91" s="246">
        <v>4244.454999999999</v>
      </c>
    </row>
    <row r="92" spans="1:14" ht="6.6" customHeight="1">
      <c r="A92" s="247"/>
      <c r="B92" s="247"/>
      <c r="C92" s="247"/>
      <c r="D92" s="247"/>
      <c r="E92" s="247"/>
      <c r="F92" s="237"/>
      <c r="G92" s="248"/>
      <c r="H92" s="248"/>
      <c r="I92" s="248"/>
      <c r="J92" s="248"/>
      <c r="K92" s="249"/>
      <c r="L92" s="249"/>
      <c r="M92" s="249"/>
      <c r="N92" s="249"/>
    </row>
    <row r="93" spans="1:14">
      <c r="A93" s="232" t="s">
        <v>771</v>
      </c>
      <c r="B93" s="232"/>
      <c r="C93" s="232"/>
      <c r="D93" s="232"/>
      <c r="E93" s="232"/>
      <c r="F93" s="237"/>
      <c r="G93" s="238"/>
      <c r="H93" s="238"/>
      <c r="I93" s="238"/>
      <c r="J93" s="238"/>
      <c r="K93" s="239"/>
      <c r="L93" s="239"/>
      <c r="M93" s="239"/>
      <c r="N93" s="239"/>
    </row>
    <row r="94" spans="1:14">
      <c r="A94" s="236"/>
      <c r="B94" s="236" t="s">
        <v>772</v>
      </c>
      <c r="C94" s="232" t="s">
        <v>317</v>
      </c>
      <c r="D94" s="232"/>
      <c r="E94" s="232"/>
      <c r="F94" s="237"/>
      <c r="G94" s="238"/>
      <c r="H94" s="238"/>
      <c r="I94" s="238"/>
      <c r="J94" s="238"/>
      <c r="K94" s="239"/>
      <c r="L94" s="239"/>
      <c r="M94" s="239"/>
      <c r="N94" s="239"/>
    </row>
    <row r="95" spans="1:14">
      <c r="A95" s="236"/>
      <c r="B95" s="236"/>
      <c r="C95" s="236"/>
      <c r="D95" s="240" t="s">
        <v>773</v>
      </c>
      <c r="E95" s="240" t="s">
        <v>689</v>
      </c>
      <c r="F95" s="241">
        <v>13919.094999999999</v>
      </c>
      <c r="G95" s="242">
        <v>528731.44099999999</v>
      </c>
      <c r="H95" s="242">
        <v>243138.769</v>
      </c>
      <c r="I95" s="242">
        <v>771870.21</v>
      </c>
      <c r="J95" s="242">
        <v>431</v>
      </c>
      <c r="K95" s="243">
        <v>28.37</v>
      </c>
      <c r="L95" s="243">
        <v>14.95</v>
      </c>
      <c r="M95" s="243">
        <v>21.57</v>
      </c>
      <c r="N95" s="243">
        <v>64.89</v>
      </c>
    </row>
    <row r="96" spans="1:14">
      <c r="A96" s="236"/>
      <c r="B96" s="236"/>
      <c r="C96" s="236"/>
      <c r="D96" s="236" t="s">
        <v>774</v>
      </c>
      <c r="E96" s="236" t="s">
        <v>689</v>
      </c>
      <c r="F96" s="237">
        <v>21430.15</v>
      </c>
      <c r="G96" s="238">
        <v>441659.962</v>
      </c>
      <c r="H96" s="238">
        <v>124205.698</v>
      </c>
      <c r="I96" s="238">
        <v>565865.66</v>
      </c>
      <c r="J96" s="238">
        <v>288</v>
      </c>
      <c r="K96" s="239">
        <v>26.22</v>
      </c>
      <c r="L96" s="239">
        <v>11.31</v>
      </c>
      <c r="M96" s="239">
        <v>18.91</v>
      </c>
      <c r="N96" s="239">
        <v>56.44</v>
      </c>
    </row>
    <row r="97" spans="1:14">
      <c r="A97" s="236"/>
      <c r="B97" s="236"/>
      <c r="C97" s="236"/>
      <c r="D97" s="240" t="s">
        <v>775</v>
      </c>
      <c r="E97" s="240" t="s">
        <v>689</v>
      </c>
      <c r="F97" s="241">
        <v>10282.781999999999</v>
      </c>
      <c r="G97" s="242">
        <v>494631.98200000002</v>
      </c>
      <c r="H97" s="242">
        <v>188074.997</v>
      </c>
      <c r="I97" s="242">
        <v>682706.97900000005</v>
      </c>
      <c r="J97" s="242">
        <v>418</v>
      </c>
      <c r="K97" s="243">
        <v>35.770000000000003</v>
      </c>
      <c r="L97" s="243">
        <v>5.54</v>
      </c>
      <c r="M97" s="243">
        <v>20.57</v>
      </c>
      <c r="N97" s="243">
        <v>61.88</v>
      </c>
    </row>
    <row r="98" spans="1:14">
      <c r="A98" s="236"/>
      <c r="B98" s="236"/>
      <c r="C98" s="236"/>
      <c r="D98" s="236" t="s">
        <v>776</v>
      </c>
      <c r="E98" s="236" t="s">
        <v>689</v>
      </c>
      <c r="F98" s="237">
        <v>6190.2070000000003</v>
      </c>
      <c r="G98" s="238">
        <v>551857.701</v>
      </c>
      <c r="H98" s="238">
        <v>150085.26</v>
      </c>
      <c r="I98" s="238">
        <v>701942.96100000001</v>
      </c>
      <c r="J98" s="238">
        <v>396</v>
      </c>
      <c r="K98" s="239">
        <v>32.32</v>
      </c>
      <c r="L98" s="239">
        <v>10.26</v>
      </c>
      <c r="M98" s="239">
        <v>21.4</v>
      </c>
      <c r="N98" s="239">
        <v>63.98</v>
      </c>
    </row>
    <row r="99" spans="1:14">
      <c r="A99" s="236"/>
      <c r="B99" s="236"/>
      <c r="C99" s="236"/>
      <c r="D99" s="240" t="s">
        <v>777</v>
      </c>
      <c r="E99" s="240" t="s">
        <v>689</v>
      </c>
      <c r="F99" s="241">
        <v>23543.294000000002</v>
      </c>
      <c r="G99" s="242">
        <v>512220.565</v>
      </c>
      <c r="H99" s="242">
        <v>133953.215</v>
      </c>
      <c r="I99" s="242">
        <v>646173.78</v>
      </c>
      <c r="J99" s="242">
        <v>367</v>
      </c>
      <c r="K99" s="243">
        <v>29.47</v>
      </c>
      <c r="L99" s="243">
        <v>9.9499999999999993</v>
      </c>
      <c r="M99" s="243">
        <v>31.21</v>
      </c>
      <c r="N99" s="243">
        <v>70.63</v>
      </c>
    </row>
    <row r="100" spans="1:14">
      <c r="A100" s="236"/>
      <c r="B100" s="236"/>
      <c r="C100" s="236"/>
      <c r="D100" s="236" t="s">
        <v>778</v>
      </c>
      <c r="E100" s="236" t="s">
        <v>689</v>
      </c>
      <c r="F100" s="237">
        <v>12978.392</v>
      </c>
      <c r="G100" s="238">
        <v>623840.31999999995</v>
      </c>
      <c r="H100" s="238">
        <v>162980.77100000001</v>
      </c>
      <c r="I100" s="238">
        <v>786821.09100000001</v>
      </c>
      <c r="J100" s="238">
        <v>408</v>
      </c>
      <c r="K100" s="239">
        <v>38.25</v>
      </c>
      <c r="L100" s="239">
        <v>10.81</v>
      </c>
      <c r="M100" s="239">
        <v>32.31</v>
      </c>
      <c r="N100" s="239">
        <v>81.37</v>
      </c>
    </row>
    <row r="101" spans="1:14">
      <c r="A101" s="236"/>
      <c r="B101" s="236"/>
      <c r="C101" s="244" t="s">
        <v>779</v>
      </c>
      <c r="D101" s="244"/>
      <c r="E101" s="244"/>
      <c r="F101" s="237">
        <v>88343.920000000013</v>
      </c>
      <c r="G101" s="245">
        <v>3152941.9709999999</v>
      </c>
      <c r="H101" s="245">
        <v>1002438.71</v>
      </c>
      <c r="I101" s="245">
        <v>4155380.6809999999</v>
      </c>
      <c r="J101" s="245">
        <v>2308</v>
      </c>
      <c r="K101" s="246">
        <v>190.4</v>
      </c>
      <c r="L101" s="246">
        <v>62.819999999999993</v>
      </c>
      <c r="M101" s="246">
        <v>145.97</v>
      </c>
      <c r="N101" s="246">
        <v>399.19</v>
      </c>
    </row>
    <row r="102" spans="1:14">
      <c r="A102" s="236"/>
      <c r="B102" s="236"/>
      <c r="C102" s="247"/>
      <c r="D102" s="247"/>
      <c r="E102" s="247"/>
      <c r="F102" s="237"/>
      <c r="G102" s="248"/>
      <c r="H102" s="248"/>
      <c r="I102" s="248"/>
      <c r="J102" s="248"/>
      <c r="K102" s="249"/>
      <c r="L102" s="249"/>
      <c r="M102" s="249"/>
      <c r="N102" s="249"/>
    </row>
    <row r="103" spans="1:14">
      <c r="A103" s="236"/>
      <c r="B103" s="236" t="s">
        <v>780</v>
      </c>
      <c r="C103" s="232" t="s">
        <v>331</v>
      </c>
      <c r="D103" s="232"/>
      <c r="E103" s="232"/>
      <c r="F103" s="237"/>
      <c r="G103" s="238"/>
      <c r="H103" s="238"/>
      <c r="I103" s="238"/>
      <c r="J103" s="238"/>
      <c r="K103" s="239"/>
      <c r="L103" s="239"/>
      <c r="M103" s="239"/>
      <c r="N103" s="239"/>
    </row>
    <row r="104" spans="1:14">
      <c r="A104" s="236"/>
      <c r="B104" s="236"/>
      <c r="C104" s="236"/>
      <c r="D104" s="240" t="s">
        <v>781</v>
      </c>
      <c r="E104" s="240" t="s">
        <v>689</v>
      </c>
      <c r="F104" s="241">
        <v>11589.569</v>
      </c>
      <c r="G104" s="242">
        <v>643026.50600000005</v>
      </c>
      <c r="H104" s="242">
        <v>305517.06400000001</v>
      </c>
      <c r="I104" s="242">
        <v>948543.57000000007</v>
      </c>
      <c r="J104" s="242">
        <v>532</v>
      </c>
      <c r="K104" s="243">
        <v>38.130000000000003</v>
      </c>
      <c r="L104" s="243">
        <v>11.41</v>
      </c>
      <c r="M104" s="243">
        <v>25.74</v>
      </c>
      <c r="N104" s="243">
        <v>75.28</v>
      </c>
    </row>
    <row r="105" spans="1:14">
      <c r="A105" s="236"/>
      <c r="B105" s="236"/>
      <c r="C105" s="244" t="s">
        <v>782</v>
      </c>
      <c r="D105" s="244"/>
      <c r="E105" s="244"/>
      <c r="F105" s="237">
        <v>11589.569</v>
      </c>
      <c r="G105" s="245">
        <v>643026.50600000005</v>
      </c>
      <c r="H105" s="245">
        <v>305517.06400000001</v>
      </c>
      <c r="I105" s="245">
        <v>948543.57000000007</v>
      </c>
      <c r="J105" s="245">
        <v>532</v>
      </c>
      <c r="K105" s="246">
        <v>38.130000000000003</v>
      </c>
      <c r="L105" s="246">
        <v>11.41</v>
      </c>
      <c r="M105" s="246">
        <v>25.74</v>
      </c>
      <c r="N105" s="246">
        <v>75.28</v>
      </c>
    </row>
    <row r="106" spans="1:14">
      <c r="A106" s="236"/>
      <c r="B106" s="236"/>
      <c r="C106" s="247"/>
      <c r="D106" s="247"/>
      <c r="E106" s="247"/>
      <c r="F106" s="237"/>
      <c r="G106" s="248"/>
      <c r="H106" s="248"/>
      <c r="I106" s="248"/>
      <c r="J106" s="248"/>
      <c r="K106" s="249"/>
      <c r="L106" s="249"/>
      <c r="M106" s="249"/>
      <c r="N106" s="249"/>
    </row>
    <row r="107" spans="1:14">
      <c r="A107" s="236"/>
      <c r="B107" s="236" t="s">
        <v>783</v>
      </c>
      <c r="C107" s="232" t="s">
        <v>341</v>
      </c>
      <c r="D107" s="232"/>
      <c r="E107" s="232"/>
      <c r="F107" s="237"/>
      <c r="G107" s="238"/>
      <c r="H107" s="238"/>
      <c r="I107" s="238"/>
      <c r="J107" s="238"/>
      <c r="K107" s="239"/>
      <c r="L107" s="239"/>
      <c r="M107" s="239"/>
      <c r="N107" s="239"/>
    </row>
    <row r="108" spans="1:14">
      <c r="A108" s="236"/>
      <c r="B108" s="236"/>
      <c r="C108" s="236"/>
      <c r="D108" s="240" t="s">
        <v>784</v>
      </c>
      <c r="E108" s="240" t="s">
        <v>689</v>
      </c>
      <c r="F108" s="241">
        <v>13916.831</v>
      </c>
      <c r="G108" s="242">
        <v>314544.679</v>
      </c>
      <c r="H108" s="242">
        <v>120201.41899999999</v>
      </c>
      <c r="I108" s="242">
        <v>434746.098</v>
      </c>
      <c r="J108" s="242">
        <v>162</v>
      </c>
      <c r="K108" s="243">
        <v>15.18</v>
      </c>
      <c r="L108" s="243">
        <v>12.06</v>
      </c>
      <c r="M108" s="243">
        <v>12.66</v>
      </c>
      <c r="N108" s="243">
        <v>39.900000000000006</v>
      </c>
    </row>
    <row r="109" spans="1:14">
      <c r="A109" s="236"/>
      <c r="B109" s="236"/>
      <c r="C109" s="244" t="s">
        <v>785</v>
      </c>
      <c r="D109" s="244"/>
      <c r="E109" s="244"/>
      <c r="F109" s="237">
        <v>13916.831</v>
      </c>
      <c r="G109" s="245">
        <v>314544.679</v>
      </c>
      <c r="H109" s="245">
        <v>120201.41899999999</v>
      </c>
      <c r="I109" s="245">
        <v>434746.098</v>
      </c>
      <c r="J109" s="245">
        <v>162</v>
      </c>
      <c r="K109" s="246">
        <v>15.18</v>
      </c>
      <c r="L109" s="246">
        <v>12.06</v>
      </c>
      <c r="M109" s="246">
        <v>12.66</v>
      </c>
      <c r="N109" s="246">
        <v>39.900000000000006</v>
      </c>
    </row>
    <row r="110" spans="1:14">
      <c r="A110" s="236"/>
      <c r="B110" s="236"/>
      <c r="C110" s="247"/>
      <c r="D110" s="247"/>
      <c r="E110" s="247"/>
      <c r="F110" s="237"/>
      <c r="G110" s="248"/>
      <c r="H110" s="248"/>
      <c r="I110" s="248"/>
      <c r="J110" s="248"/>
      <c r="K110" s="249"/>
      <c r="L110" s="249"/>
      <c r="M110" s="249"/>
      <c r="N110" s="249"/>
    </row>
    <row r="111" spans="1:14">
      <c r="A111" s="236"/>
      <c r="B111" s="236" t="s">
        <v>786</v>
      </c>
      <c r="C111" s="232" t="s">
        <v>330</v>
      </c>
      <c r="D111" s="232"/>
      <c r="E111" s="232"/>
      <c r="F111" s="237"/>
      <c r="G111" s="238"/>
      <c r="H111" s="238"/>
      <c r="I111" s="238"/>
      <c r="J111" s="238"/>
      <c r="K111" s="239"/>
      <c r="L111" s="239"/>
      <c r="M111" s="239"/>
      <c r="N111" s="239"/>
    </row>
    <row r="112" spans="1:14">
      <c r="A112" s="236"/>
      <c r="B112" s="236"/>
      <c r="C112" s="236"/>
      <c r="D112" s="240" t="s">
        <v>787</v>
      </c>
      <c r="E112" s="240" t="s">
        <v>689</v>
      </c>
      <c r="F112" s="241">
        <v>6907.4539999999997</v>
      </c>
      <c r="G112" s="242">
        <v>388720.04200000002</v>
      </c>
      <c r="H112" s="242">
        <v>182637.77299999999</v>
      </c>
      <c r="I112" s="242">
        <v>571357.81499999994</v>
      </c>
      <c r="J112" s="242">
        <v>238</v>
      </c>
      <c r="K112" s="243">
        <v>27.11</v>
      </c>
      <c r="L112" s="243">
        <v>5.48</v>
      </c>
      <c r="M112" s="243">
        <v>17.34</v>
      </c>
      <c r="N112" s="243">
        <v>49.930000000000007</v>
      </c>
    </row>
    <row r="113" spans="1:14">
      <c r="A113" s="236"/>
      <c r="B113" s="236"/>
      <c r="C113" s="236"/>
      <c r="D113" s="236" t="s">
        <v>788</v>
      </c>
      <c r="E113" s="236" t="s">
        <v>689</v>
      </c>
      <c r="F113" s="237">
        <v>9273.2469999999994</v>
      </c>
      <c r="G113" s="238">
        <v>468181.897</v>
      </c>
      <c r="H113" s="238">
        <v>226406.36199999999</v>
      </c>
      <c r="I113" s="238">
        <v>694588.25899999996</v>
      </c>
      <c r="J113" s="238">
        <v>266</v>
      </c>
      <c r="K113" s="239">
        <v>29.38</v>
      </c>
      <c r="L113" s="239">
        <v>10.29</v>
      </c>
      <c r="M113" s="239">
        <v>22.4</v>
      </c>
      <c r="N113" s="239">
        <v>62.07</v>
      </c>
    </row>
    <row r="114" spans="1:14">
      <c r="A114" s="236"/>
      <c r="B114" s="236"/>
      <c r="C114" s="244" t="s">
        <v>789</v>
      </c>
      <c r="D114" s="244"/>
      <c r="E114" s="244"/>
      <c r="F114" s="237">
        <v>16180.700999999999</v>
      </c>
      <c r="G114" s="245">
        <v>856901.93900000001</v>
      </c>
      <c r="H114" s="245">
        <v>409044.13500000001</v>
      </c>
      <c r="I114" s="245">
        <v>1265946.074</v>
      </c>
      <c r="J114" s="245">
        <v>504</v>
      </c>
      <c r="K114" s="246">
        <v>56.489999999999995</v>
      </c>
      <c r="L114" s="246">
        <v>15.77</v>
      </c>
      <c r="M114" s="246">
        <v>39.739999999999995</v>
      </c>
      <c r="N114" s="246">
        <v>111.99999999999999</v>
      </c>
    </row>
    <row r="115" spans="1:14">
      <c r="A115" s="236"/>
      <c r="B115" s="236"/>
      <c r="C115" s="247"/>
      <c r="D115" s="247"/>
      <c r="E115" s="247"/>
      <c r="F115" s="237"/>
      <c r="G115" s="248"/>
      <c r="H115" s="248"/>
      <c r="I115" s="248"/>
      <c r="J115" s="248"/>
      <c r="K115" s="249"/>
      <c r="L115" s="249"/>
      <c r="M115" s="249"/>
      <c r="N115" s="249"/>
    </row>
    <row r="116" spans="1:14">
      <c r="A116" s="244" t="s">
        <v>790</v>
      </c>
      <c r="B116" s="244"/>
      <c r="C116" s="244"/>
      <c r="D116" s="244"/>
      <c r="E116" s="244"/>
      <c r="F116" s="237">
        <v>130031.02100000002</v>
      </c>
      <c r="G116" s="245">
        <v>4967415.0949999997</v>
      </c>
      <c r="H116" s="245">
        <v>1837201.328</v>
      </c>
      <c r="I116" s="245">
        <v>6804616.4229999995</v>
      </c>
      <c r="J116" s="245">
        <v>3506</v>
      </c>
      <c r="K116" s="246">
        <v>300.2</v>
      </c>
      <c r="L116" s="246">
        <v>102.06</v>
      </c>
      <c r="M116" s="246">
        <v>224.11</v>
      </c>
      <c r="N116" s="246">
        <v>626.37</v>
      </c>
    </row>
    <row r="117" spans="1:14" ht="7.2" customHeight="1">
      <c r="A117" s="247"/>
      <c r="B117" s="247"/>
      <c r="C117" s="247"/>
      <c r="D117" s="247"/>
      <c r="E117" s="247"/>
      <c r="F117" s="237"/>
      <c r="G117" s="248"/>
      <c r="H117" s="248"/>
      <c r="I117" s="248"/>
      <c r="J117" s="248"/>
      <c r="K117" s="249"/>
      <c r="L117" s="249"/>
      <c r="M117" s="249"/>
      <c r="N117" s="249"/>
    </row>
    <row r="118" spans="1:14">
      <c r="A118" s="232" t="s">
        <v>791</v>
      </c>
      <c r="B118" s="232"/>
      <c r="C118" s="232"/>
      <c r="D118" s="232"/>
      <c r="E118" s="232"/>
      <c r="F118" s="237"/>
      <c r="G118" s="238"/>
      <c r="H118" s="238"/>
      <c r="I118" s="238"/>
      <c r="J118" s="238"/>
      <c r="K118" s="239"/>
      <c r="L118" s="239"/>
      <c r="M118" s="239"/>
      <c r="N118" s="239"/>
    </row>
    <row r="119" spans="1:14">
      <c r="A119" s="236"/>
      <c r="B119" s="236" t="s">
        <v>792</v>
      </c>
      <c r="C119" s="232" t="s">
        <v>322</v>
      </c>
      <c r="D119" s="232"/>
      <c r="E119" s="232"/>
      <c r="F119" s="237"/>
      <c r="G119" s="238"/>
      <c r="H119" s="238"/>
      <c r="I119" s="238"/>
      <c r="J119" s="238"/>
      <c r="K119" s="239"/>
      <c r="L119" s="239"/>
      <c r="M119" s="239"/>
      <c r="N119" s="239"/>
    </row>
    <row r="120" spans="1:14">
      <c r="A120" s="236"/>
      <c r="B120" s="236"/>
      <c r="C120" s="236"/>
      <c r="D120" s="240" t="s">
        <v>793</v>
      </c>
      <c r="E120" s="240" t="s">
        <v>689</v>
      </c>
      <c r="F120" s="241">
        <v>44150.506000000001</v>
      </c>
      <c r="G120" s="242">
        <v>659539.60800000001</v>
      </c>
      <c r="H120" s="242">
        <v>138934.035</v>
      </c>
      <c r="I120" s="242">
        <v>798473.64300000004</v>
      </c>
      <c r="J120" s="242">
        <v>467</v>
      </c>
      <c r="K120" s="243">
        <v>42.24</v>
      </c>
      <c r="L120" s="243">
        <v>2.58</v>
      </c>
      <c r="M120" s="243">
        <v>29.86</v>
      </c>
      <c r="N120" s="243">
        <v>74.680000000000007</v>
      </c>
    </row>
    <row r="121" spans="1:14">
      <c r="A121" s="236"/>
      <c r="B121" s="236"/>
      <c r="C121" s="236"/>
      <c r="D121" s="236" t="s">
        <v>794</v>
      </c>
      <c r="E121" s="236" t="s">
        <v>689</v>
      </c>
      <c r="F121" s="237">
        <v>64655.266000000003</v>
      </c>
      <c r="G121" s="238">
        <v>761641.94499999995</v>
      </c>
      <c r="H121" s="238">
        <v>206594.899</v>
      </c>
      <c r="I121" s="238">
        <v>968236.84399999992</v>
      </c>
      <c r="J121" s="238">
        <v>639</v>
      </c>
      <c r="K121" s="239">
        <v>53.6</v>
      </c>
      <c r="L121" s="239">
        <v>1</v>
      </c>
      <c r="M121" s="239">
        <v>34.28</v>
      </c>
      <c r="N121" s="239">
        <v>88.88</v>
      </c>
    </row>
    <row r="122" spans="1:14">
      <c r="A122" s="236"/>
      <c r="B122" s="236"/>
      <c r="C122" s="244" t="s">
        <v>795</v>
      </c>
      <c r="D122" s="244"/>
      <c r="E122" s="244"/>
      <c r="F122" s="237">
        <v>108805.772</v>
      </c>
      <c r="G122" s="245">
        <v>1421181.5529999998</v>
      </c>
      <c r="H122" s="245">
        <v>345528.93400000001</v>
      </c>
      <c r="I122" s="245">
        <v>1766710.4869999997</v>
      </c>
      <c r="J122" s="245">
        <v>1106</v>
      </c>
      <c r="K122" s="246">
        <v>95.84</v>
      </c>
      <c r="L122" s="246">
        <v>3.58</v>
      </c>
      <c r="M122" s="246">
        <v>64.14</v>
      </c>
      <c r="N122" s="246">
        <v>163.56</v>
      </c>
    </row>
    <row r="123" spans="1:14">
      <c r="A123" s="236"/>
      <c r="B123" s="236"/>
      <c r="C123" s="247"/>
      <c r="D123" s="247"/>
      <c r="E123" s="247"/>
      <c r="F123" s="237"/>
      <c r="G123" s="248"/>
      <c r="H123" s="248"/>
      <c r="I123" s="248"/>
      <c r="J123" s="248"/>
      <c r="K123" s="249"/>
      <c r="L123" s="249"/>
      <c r="M123" s="249"/>
      <c r="N123" s="249"/>
    </row>
    <row r="124" spans="1:14">
      <c r="A124" s="236"/>
      <c r="B124" s="236" t="s">
        <v>796</v>
      </c>
      <c r="C124" s="232" t="s">
        <v>358</v>
      </c>
      <c r="D124" s="232"/>
      <c r="E124" s="232"/>
      <c r="F124" s="237"/>
      <c r="G124" s="238"/>
      <c r="H124" s="238"/>
      <c r="I124" s="238"/>
      <c r="J124" s="238"/>
      <c r="K124" s="239"/>
      <c r="L124" s="239"/>
      <c r="M124" s="239"/>
      <c r="N124" s="239"/>
    </row>
    <row r="125" spans="1:14">
      <c r="A125" s="236"/>
      <c r="B125" s="236"/>
      <c r="C125" s="236"/>
      <c r="D125" s="240" t="s">
        <v>797</v>
      </c>
      <c r="E125" s="240" t="s">
        <v>689</v>
      </c>
      <c r="F125" s="241">
        <v>8810.2520000000004</v>
      </c>
      <c r="G125" s="242">
        <v>206909.05100000001</v>
      </c>
      <c r="H125" s="242">
        <v>152616.69699999999</v>
      </c>
      <c r="I125" s="242">
        <v>359525.74800000002</v>
      </c>
      <c r="J125" s="242">
        <v>75</v>
      </c>
      <c r="K125" s="243">
        <v>11.4</v>
      </c>
      <c r="L125" s="243">
        <v>0</v>
      </c>
      <c r="M125" s="243">
        <v>10.119999999999999</v>
      </c>
      <c r="N125" s="243">
        <v>21.52</v>
      </c>
    </row>
    <row r="126" spans="1:14">
      <c r="A126" s="236"/>
      <c r="B126" s="236"/>
      <c r="C126" s="244" t="s">
        <v>798</v>
      </c>
      <c r="D126" s="244"/>
      <c r="E126" s="244"/>
      <c r="F126" s="237">
        <v>8810.2520000000004</v>
      </c>
      <c r="G126" s="245">
        <v>206909.05100000001</v>
      </c>
      <c r="H126" s="245">
        <v>152616.69699999999</v>
      </c>
      <c r="I126" s="245">
        <v>359525.74800000002</v>
      </c>
      <c r="J126" s="245">
        <v>75</v>
      </c>
      <c r="K126" s="246">
        <v>11.4</v>
      </c>
      <c r="L126" s="246">
        <v>0</v>
      </c>
      <c r="M126" s="246">
        <v>10.119999999999999</v>
      </c>
      <c r="N126" s="246">
        <v>21.52</v>
      </c>
    </row>
    <row r="127" spans="1:14">
      <c r="A127" s="236"/>
      <c r="B127" s="236"/>
      <c r="C127" s="247"/>
      <c r="D127" s="247"/>
      <c r="E127" s="247"/>
      <c r="F127" s="237"/>
      <c r="G127" s="248"/>
      <c r="H127" s="248"/>
      <c r="I127" s="248"/>
      <c r="J127" s="248"/>
      <c r="K127" s="249"/>
      <c r="L127" s="249"/>
      <c r="M127" s="249"/>
      <c r="N127" s="249"/>
    </row>
    <row r="128" spans="1:14">
      <c r="A128" s="236"/>
      <c r="B128" s="236" t="s">
        <v>799</v>
      </c>
      <c r="C128" s="232" t="s">
        <v>327</v>
      </c>
      <c r="D128" s="232"/>
      <c r="E128" s="232"/>
      <c r="F128" s="237"/>
      <c r="G128" s="238"/>
      <c r="H128" s="238"/>
      <c r="I128" s="238"/>
      <c r="J128" s="238"/>
      <c r="K128" s="239"/>
      <c r="L128" s="239"/>
      <c r="M128" s="239"/>
      <c r="N128" s="239"/>
    </row>
    <row r="129" spans="1:14">
      <c r="A129" s="236"/>
      <c r="B129" s="236"/>
      <c r="C129" s="236"/>
      <c r="D129" s="240" t="s">
        <v>800</v>
      </c>
      <c r="E129" s="240" t="s">
        <v>689</v>
      </c>
      <c r="F129" s="241">
        <v>2298.241</v>
      </c>
      <c r="G129" s="242">
        <v>353132.967</v>
      </c>
      <c r="H129" s="242">
        <v>175959.42600000001</v>
      </c>
      <c r="I129" s="242">
        <v>529092.39300000004</v>
      </c>
      <c r="J129" s="242">
        <v>173</v>
      </c>
      <c r="K129" s="243">
        <v>25.64</v>
      </c>
      <c r="L129" s="243">
        <v>1</v>
      </c>
      <c r="M129" s="243">
        <v>18.7</v>
      </c>
      <c r="N129" s="243">
        <v>45.34</v>
      </c>
    </row>
    <row r="130" spans="1:14">
      <c r="A130" s="236"/>
      <c r="B130" s="236"/>
      <c r="C130" s="236"/>
      <c r="D130" s="236" t="s">
        <v>801</v>
      </c>
      <c r="E130" s="236" t="s">
        <v>689</v>
      </c>
      <c r="F130" s="237">
        <v>2069.3389999999999</v>
      </c>
      <c r="G130" s="238">
        <v>439537.15700000001</v>
      </c>
      <c r="H130" s="238">
        <v>150553.57199999999</v>
      </c>
      <c r="I130" s="238">
        <v>590090.72900000005</v>
      </c>
      <c r="J130" s="238">
        <v>301</v>
      </c>
      <c r="K130" s="239">
        <v>30.02</v>
      </c>
      <c r="L130" s="239">
        <v>5.5</v>
      </c>
      <c r="M130" s="239">
        <v>18.37</v>
      </c>
      <c r="N130" s="239">
        <v>53.89</v>
      </c>
    </row>
    <row r="131" spans="1:14">
      <c r="A131" s="236"/>
      <c r="B131" s="236"/>
      <c r="C131" s="244" t="s">
        <v>802</v>
      </c>
      <c r="D131" s="244"/>
      <c r="E131" s="244"/>
      <c r="F131" s="237">
        <v>4367.58</v>
      </c>
      <c r="G131" s="245">
        <v>792670.12400000007</v>
      </c>
      <c r="H131" s="245">
        <v>326512.99800000002</v>
      </c>
      <c r="I131" s="245">
        <v>1119183.122</v>
      </c>
      <c r="J131" s="245">
        <v>474</v>
      </c>
      <c r="K131" s="246">
        <v>55.66</v>
      </c>
      <c r="L131" s="246">
        <v>6.5</v>
      </c>
      <c r="M131" s="246">
        <v>37.07</v>
      </c>
      <c r="N131" s="246">
        <v>99.22999999999999</v>
      </c>
    </row>
    <row r="132" spans="1:14">
      <c r="A132" s="236"/>
      <c r="B132" s="236"/>
      <c r="C132" s="247"/>
      <c r="D132" s="247"/>
      <c r="E132" s="247"/>
      <c r="F132" s="237"/>
      <c r="G132" s="248"/>
      <c r="H132" s="248"/>
      <c r="I132" s="248"/>
      <c r="J132" s="248"/>
      <c r="K132" s="249"/>
      <c r="L132" s="249"/>
      <c r="M132" s="249"/>
      <c r="N132" s="249"/>
    </row>
    <row r="133" spans="1:14">
      <c r="A133" s="236"/>
      <c r="B133" s="236" t="s">
        <v>803</v>
      </c>
      <c r="C133" s="232" t="s">
        <v>349</v>
      </c>
      <c r="D133" s="232"/>
      <c r="E133" s="232"/>
      <c r="F133" s="237"/>
      <c r="G133" s="238"/>
      <c r="H133" s="238"/>
      <c r="I133" s="238"/>
      <c r="J133" s="238"/>
      <c r="K133" s="239"/>
      <c r="L133" s="239"/>
      <c r="M133" s="239"/>
      <c r="N133" s="239"/>
    </row>
    <row r="134" spans="1:14">
      <c r="A134" s="236"/>
      <c r="B134" s="236"/>
      <c r="C134" s="236"/>
      <c r="D134" s="240" t="s">
        <v>804</v>
      </c>
      <c r="E134" s="240" t="s">
        <v>689</v>
      </c>
      <c r="F134" s="241">
        <v>17047.322</v>
      </c>
      <c r="G134" s="242">
        <v>180027.90299999999</v>
      </c>
      <c r="H134" s="242">
        <v>70669.534</v>
      </c>
      <c r="I134" s="242">
        <v>250697.43699999998</v>
      </c>
      <c r="J134" s="242">
        <v>91</v>
      </c>
      <c r="K134" s="243">
        <v>11.86</v>
      </c>
      <c r="L134" s="243">
        <v>3.71</v>
      </c>
      <c r="M134" s="243">
        <v>4.75</v>
      </c>
      <c r="N134" s="243">
        <v>20.32</v>
      </c>
    </row>
    <row r="135" spans="1:14">
      <c r="A135" s="236"/>
      <c r="B135" s="236"/>
      <c r="C135" s="244" t="s">
        <v>805</v>
      </c>
      <c r="D135" s="244"/>
      <c r="E135" s="244"/>
      <c r="F135" s="237">
        <v>17047.322</v>
      </c>
      <c r="G135" s="245">
        <v>180027.90299999999</v>
      </c>
      <c r="H135" s="245">
        <v>70669.534</v>
      </c>
      <c r="I135" s="245">
        <v>250697.43699999998</v>
      </c>
      <c r="J135" s="245">
        <v>91</v>
      </c>
      <c r="K135" s="246">
        <v>11.86</v>
      </c>
      <c r="L135" s="246">
        <v>3.71</v>
      </c>
      <c r="M135" s="246">
        <v>4.75</v>
      </c>
      <c r="N135" s="246">
        <v>20.32</v>
      </c>
    </row>
    <row r="136" spans="1:14">
      <c r="A136" s="236"/>
      <c r="B136" s="236"/>
      <c r="C136" s="247"/>
      <c r="D136" s="247"/>
      <c r="E136" s="247"/>
      <c r="F136" s="237"/>
      <c r="G136" s="248"/>
      <c r="H136" s="248"/>
      <c r="I136" s="248"/>
      <c r="J136" s="248"/>
      <c r="K136" s="249"/>
      <c r="L136" s="249"/>
      <c r="M136" s="249"/>
      <c r="N136" s="249"/>
    </row>
    <row r="137" spans="1:14">
      <c r="A137" s="236"/>
      <c r="B137" s="236" t="s">
        <v>806</v>
      </c>
      <c r="C137" s="232" t="s">
        <v>343</v>
      </c>
      <c r="D137" s="232"/>
      <c r="E137" s="232"/>
      <c r="F137" s="237"/>
      <c r="G137" s="238"/>
      <c r="H137" s="238"/>
      <c r="I137" s="238"/>
      <c r="J137" s="238"/>
      <c r="K137" s="239"/>
      <c r="L137" s="239"/>
      <c r="M137" s="239"/>
      <c r="N137" s="239"/>
    </row>
    <row r="138" spans="1:14">
      <c r="A138" s="236"/>
      <c r="B138" s="236"/>
      <c r="C138" s="236"/>
      <c r="D138" s="240" t="s">
        <v>807</v>
      </c>
      <c r="E138" s="240" t="s">
        <v>689</v>
      </c>
      <c r="F138" s="241">
        <v>33365.966</v>
      </c>
      <c r="G138" s="242">
        <v>275963.74599999998</v>
      </c>
      <c r="H138" s="242">
        <v>58712.021999999997</v>
      </c>
      <c r="I138" s="242">
        <v>334675.76799999998</v>
      </c>
      <c r="J138" s="242">
        <v>150</v>
      </c>
      <c r="K138" s="243">
        <v>19.059999999999999</v>
      </c>
      <c r="L138" s="243">
        <v>1.75</v>
      </c>
      <c r="M138" s="243">
        <v>12.16</v>
      </c>
      <c r="N138" s="243">
        <v>32.97</v>
      </c>
    </row>
    <row r="139" spans="1:14">
      <c r="A139" s="236"/>
      <c r="B139" s="236"/>
      <c r="C139" s="244" t="s">
        <v>808</v>
      </c>
      <c r="D139" s="244"/>
      <c r="E139" s="244"/>
      <c r="F139" s="237">
        <v>33365.966</v>
      </c>
      <c r="G139" s="245">
        <v>275963.74599999998</v>
      </c>
      <c r="H139" s="245">
        <v>58712.021999999997</v>
      </c>
      <c r="I139" s="245">
        <v>334675.76799999998</v>
      </c>
      <c r="J139" s="245">
        <v>150</v>
      </c>
      <c r="K139" s="246">
        <v>19.059999999999999</v>
      </c>
      <c r="L139" s="246">
        <v>1.75</v>
      </c>
      <c r="M139" s="246">
        <v>12.16</v>
      </c>
      <c r="N139" s="246">
        <v>32.97</v>
      </c>
    </row>
    <row r="140" spans="1:14">
      <c r="A140" s="236"/>
      <c r="B140" s="236"/>
      <c r="C140" s="247"/>
      <c r="D140" s="247"/>
      <c r="E140" s="247"/>
      <c r="F140" s="237"/>
      <c r="G140" s="248"/>
      <c r="H140" s="248"/>
      <c r="I140" s="248"/>
      <c r="J140" s="248"/>
      <c r="K140" s="249"/>
      <c r="L140" s="249"/>
      <c r="M140" s="249"/>
      <c r="N140" s="249"/>
    </row>
    <row r="141" spans="1:14">
      <c r="A141" s="236"/>
      <c r="B141" s="236" t="s">
        <v>809</v>
      </c>
      <c r="C141" s="232" t="s">
        <v>376</v>
      </c>
      <c r="D141" s="232"/>
      <c r="E141" s="232"/>
      <c r="F141" s="237"/>
      <c r="G141" s="238"/>
      <c r="H141" s="238"/>
      <c r="I141" s="238"/>
      <c r="J141" s="238"/>
      <c r="K141" s="239"/>
      <c r="L141" s="239"/>
      <c r="M141" s="239"/>
      <c r="N141" s="239"/>
    </row>
    <row r="142" spans="1:14">
      <c r="A142" s="236"/>
      <c r="B142" s="236"/>
      <c r="C142" s="236"/>
      <c r="D142" s="236" t="s">
        <v>810</v>
      </c>
      <c r="E142" s="236" t="s">
        <v>689</v>
      </c>
      <c r="F142" s="237">
        <v>20777</v>
      </c>
      <c r="G142" s="238">
        <v>60081</v>
      </c>
      <c r="H142" s="238">
        <v>27414</v>
      </c>
      <c r="I142" s="238">
        <v>87495</v>
      </c>
      <c r="J142" s="238">
        <v>18</v>
      </c>
      <c r="K142" s="239">
        <v>2.2000000000000002</v>
      </c>
      <c r="L142" s="239">
        <v>1.84</v>
      </c>
      <c r="M142" s="239">
        <v>4.0199999999999996</v>
      </c>
      <c r="N142" s="239">
        <v>8.0599999999999987</v>
      </c>
    </row>
    <row r="143" spans="1:14">
      <c r="A143" s="236"/>
      <c r="B143" s="236"/>
      <c r="C143" s="244" t="s">
        <v>811</v>
      </c>
      <c r="D143" s="244"/>
      <c r="E143" s="244"/>
      <c r="F143" s="237">
        <v>20777</v>
      </c>
      <c r="G143" s="245">
        <v>60081</v>
      </c>
      <c r="H143" s="245">
        <v>27414</v>
      </c>
      <c r="I143" s="245">
        <v>87495</v>
      </c>
      <c r="J143" s="245">
        <v>18</v>
      </c>
      <c r="K143" s="246">
        <v>2.2000000000000002</v>
      </c>
      <c r="L143" s="246">
        <v>1.84</v>
      </c>
      <c r="M143" s="246">
        <v>4.0199999999999996</v>
      </c>
      <c r="N143" s="246">
        <v>8.0599999999999987</v>
      </c>
    </row>
    <row r="144" spans="1:14">
      <c r="A144" s="236"/>
      <c r="B144" s="236"/>
      <c r="C144" s="247"/>
      <c r="D144" s="247"/>
      <c r="E144" s="247"/>
      <c r="F144" s="237"/>
      <c r="G144" s="248"/>
      <c r="H144" s="248"/>
      <c r="I144" s="248"/>
      <c r="J144" s="248"/>
      <c r="K144" s="249"/>
      <c r="L144" s="249"/>
      <c r="M144" s="249"/>
      <c r="N144" s="249"/>
    </row>
    <row r="145" spans="1:14">
      <c r="A145" s="236"/>
      <c r="B145" s="236" t="s">
        <v>812</v>
      </c>
      <c r="C145" s="232" t="s">
        <v>340</v>
      </c>
      <c r="D145" s="232"/>
      <c r="E145" s="232"/>
      <c r="F145" s="237"/>
      <c r="G145" s="238"/>
      <c r="H145" s="238"/>
      <c r="I145" s="238"/>
      <c r="J145" s="238"/>
      <c r="K145" s="239"/>
      <c r="L145" s="239"/>
      <c r="M145" s="239"/>
      <c r="N145" s="239"/>
    </row>
    <row r="146" spans="1:14">
      <c r="A146" s="236"/>
      <c r="B146" s="236"/>
      <c r="C146" s="236"/>
      <c r="D146" s="240" t="s">
        <v>813</v>
      </c>
      <c r="E146" s="240" t="s">
        <v>689</v>
      </c>
      <c r="F146" s="241">
        <v>18870.197</v>
      </c>
      <c r="G146" s="242">
        <v>470103.57400000002</v>
      </c>
      <c r="H146" s="242">
        <v>135098.98199999999</v>
      </c>
      <c r="I146" s="242">
        <v>605202.55599999998</v>
      </c>
      <c r="J146" s="242">
        <v>231</v>
      </c>
      <c r="K146" s="243">
        <v>28.46</v>
      </c>
      <c r="L146" s="243">
        <v>3.32</v>
      </c>
      <c r="M146" s="243">
        <v>24.58</v>
      </c>
      <c r="N146" s="243">
        <v>56.36</v>
      </c>
    </row>
    <row r="147" spans="1:14">
      <c r="A147" s="236"/>
      <c r="B147" s="236"/>
      <c r="C147" s="244" t="s">
        <v>814</v>
      </c>
      <c r="D147" s="244"/>
      <c r="E147" s="244"/>
      <c r="F147" s="237">
        <v>18870.197</v>
      </c>
      <c r="G147" s="245">
        <v>470103.57400000002</v>
      </c>
      <c r="H147" s="245">
        <v>135098.98199999999</v>
      </c>
      <c r="I147" s="245">
        <v>605202.55599999998</v>
      </c>
      <c r="J147" s="245">
        <v>231</v>
      </c>
      <c r="K147" s="246">
        <v>28.46</v>
      </c>
      <c r="L147" s="246">
        <v>3.32</v>
      </c>
      <c r="M147" s="246">
        <v>24.58</v>
      </c>
      <c r="N147" s="246">
        <v>56.36</v>
      </c>
    </row>
    <row r="148" spans="1:14">
      <c r="A148" s="236"/>
      <c r="B148" s="236"/>
      <c r="C148" s="247"/>
      <c r="D148" s="247"/>
      <c r="E148" s="247"/>
      <c r="F148" s="237"/>
      <c r="G148" s="248"/>
      <c r="H148" s="248"/>
      <c r="I148" s="248"/>
      <c r="J148" s="248"/>
      <c r="K148" s="249"/>
      <c r="L148" s="249"/>
      <c r="M148" s="249"/>
      <c r="N148" s="249"/>
    </row>
    <row r="149" spans="1:14">
      <c r="A149" s="236"/>
      <c r="B149" s="236" t="s">
        <v>815</v>
      </c>
      <c r="C149" s="232" t="s">
        <v>356</v>
      </c>
      <c r="D149" s="232"/>
      <c r="E149" s="232"/>
      <c r="F149" s="237"/>
      <c r="G149" s="238"/>
      <c r="H149" s="238"/>
      <c r="I149" s="238"/>
      <c r="J149" s="238"/>
      <c r="K149" s="239"/>
      <c r="L149" s="239"/>
      <c r="M149" s="239"/>
      <c r="N149" s="239"/>
    </row>
    <row r="150" spans="1:14">
      <c r="A150" s="236"/>
      <c r="B150" s="236"/>
      <c r="C150" s="236"/>
      <c r="D150" s="240" t="s">
        <v>816</v>
      </c>
      <c r="E150" s="240" t="s">
        <v>689</v>
      </c>
      <c r="F150" s="241">
        <v>7179.13</v>
      </c>
      <c r="G150" s="242">
        <v>156935.08100000001</v>
      </c>
      <c r="H150" s="242">
        <v>86862.782000000007</v>
      </c>
      <c r="I150" s="242">
        <v>243797.86300000001</v>
      </c>
      <c r="J150" s="242">
        <v>89</v>
      </c>
      <c r="K150" s="243">
        <v>10.35</v>
      </c>
      <c r="L150" s="243">
        <v>2.5</v>
      </c>
      <c r="M150" s="243">
        <v>7.08</v>
      </c>
      <c r="N150" s="243">
        <v>19.93</v>
      </c>
    </row>
    <row r="151" spans="1:14">
      <c r="A151" s="236"/>
      <c r="B151" s="236"/>
      <c r="C151" s="244" t="s">
        <v>817</v>
      </c>
      <c r="D151" s="244"/>
      <c r="E151" s="244"/>
      <c r="F151" s="237">
        <v>7179.13</v>
      </c>
      <c r="G151" s="245">
        <v>156935.08100000001</v>
      </c>
      <c r="H151" s="245">
        <v>86862.782000000007</v>
      </c>
      <c r="I151" s="245">
        <v>243797.86300000001</v>
      </c>
      <c r="J151" s="245">
        <v>89</v>
      </c>
      <c r="K151" s="246">
        <v>10.35</v>
      </c>
      <c r="L151" s="246">
        <v>2.5</v>
      </c>
      <c r="M151" s="246">
        <v>7.08</v>
      </c>
      <c r="N151" s="246">
        <v>19.93</v>
      </c>
    </row>
    <row r="152" spans="1:14">
      <c r="A152" s="236"/>
      <c r="B152" s="236"/>
      <c r="C152" s="247"/>
      <c r="D152" s="247"/>
      <c r="E152" s="247"/>
      <c r="F152" s="237"/>
      <c r="G152" s="248"/>
      <c r="H152" s="248"/>
      <c r="I152" s="248"/>
      <c r="J152" s="248"/>
      <c r="K152" s="249"/>
      <c r="L152" s="249"/>
      <c r="M152" s="249"/>
      <c r="N152" s="249"/>
    </row>
    <row r="153" spans="1:14">
      <c r="A153" s="244" t="s">
        <v>818</v>
      </c>
      <c r="B153" s="244"/>
      <c r="C153" s="244"/>
      <c r="D153" s="244"/>
      <c r="E153" s="244"/>
      <c r="F153" s="237">
        <v>219223.21899999998</v>
      </c>
      <c r="G153" s="245">
        <v>3563872.0319999997</v>
      </c>
      <c r="H153" s="245">
        <v>1203415.949</v>
      </c>
      <c r="I153" s="245">
        <v>4767287.9809999997</v>
      </c>
      <c r="J153" s="245">
        <v>2234</v>
      </c>
      <c r="K153" s="246">
        <v>234.82999999999998</v>
      </c>
      <c r="L153" s="246">
        <v>23.2</v>
      </c>
      <c r="M153" s="246">
        <v>163.92000000000004</v>
      </c>
      <c r="N153" s="246">
        <v>421.95000000000005</v>
      </c>
    </row>
    <row r="154" spans="1:14" ht="7.95" customHeight="1">
      <c r="A154" s="247"/>
      <c r="B154" s="247"/>
      <c r="C154" s="247"/>
      <c r="D154" s="247"/>
      <c r="E154" s="247"/>
      <c r="F154" s="237"/>
      <c r="G154" s="248"/>
      <c r="H154" s="248"/>
      <c r="I154" s="248"/>
      <c r="J154" s="248"/>
      <c r="K154" s="249"/>
      <c r="L154" s="249"/>
      <c r="M154" s="249"/>
      <c r="N154" s="249"/>
    </row>
    <row r="155" spans="1:14">
      <c r="A155" s="232" t="s">
        <v>819</v>
      </c>
      <c r="B155" s="232"/>
      <c r="C155" s="232"/>
      <c r="D155" s="232"/>
      <c r="E155" s="232"/>
      <c r="F155" s="237"/>
      <c r="G155" s="238"/>
      <c r="H155" s="238"/>
      <c r="I155" s="238"/>
      <c r="J155" s="238"/>
      <c r="K155" s="239"/>
      <c r="L155" s="239"/>
      <c r="M155" s="239"/>
      <c r="N155" s="239"/>
    </row>
    <row r="156" spans="1:14">
      <c r="A156" s="236"/>
      <c r="B156" s="236" t="s">
        <v>820</v>
      </c>
      <c r="C156" s="232" t="s">
        <v>347</v>
      </c>
      <c r="D156" s="232"/>
      <c r="E156" s="232"/>
      <c r="F156" s="237"/>
      <c r="G156" s="238"/>
      <c r="H156" s="238"/>
      <c r="I156" s="238"/>
      <c r="J156" s="238"/>
      <c r="K156" s="239"/>
      <c r="L156" s="239"/>
      <c r="M156" s="239"/>
      <c r="N156" s="239"/>
    </row>
    <row r="157" spans="1:14">
      <c r="A157" s="236"/>
      <c r="B157" s="236"/>
      <c r="C157" s="236"/>
      <c r="D157" s="240" t="s">
        <v>821</v>
      </c>
      <c r="E157" s="240" t="s">
        <v>689</v>
      </c>
      <c r="F157" s="241">
        <v>10696.584999999999</v>
      </c>
      <c r="G157" s="242">
        <v>215691.36600000001</v>
      </c>
      <c r="H157" s="242">
        <v>78165.354000000007</v>
      </c>
      <c r="I157" s="242">
        <v>293856.72000000003</v>
      </c>
      <c r="J157" s="242">
        <v>131</v>
      </c>
      <c r="K157" s="243">
        <v>14.88</v>
      </c>
      <c r="L157" s="243">
        <v>2.52</v>
      </c>
      <c r="M157" s="243">
        <v>8.75</v>
      </c>
      <c r="N157" s="243">
        <v>26.150000000000002</v>
      </c>
    </row>
    <row r="158" spans="1:14">
      <c r="A158" s="236"/>
      <c r="B158" s="236"/>
      <c r="C158" s="244" t="s">
        <v>822</v>
      </c>
      <c r="D158" s="244"/>
      <c r="E158" s="244"/>
      <c r="F158" s="237">
        <v>10696.584999999999</v>
      </c>
      <c r="G158" s="245">
        <v>215691.36600000001</v>
      </c>
      <c r="H158" s="245">
        <v>78165.354000000007</v>
      </c>
      <c r="I158" s="245">
        <v>293856.72000000003</v>
      </c>
      <c r="J158" s="245">
        <v>131</v>
      </c>
      <c r="K158" s="246">
        <v>14.88</v>
      </c>
      <c r="L158" s="246">
        <v>2.52</v>
      </c>
      <c r="M158" s="246">
        <v>8.75</v>
      </c>
      <c r="N158" s="246">
        <v>26.150000000000002</v>
      </c>
    </row>
    <row r="159" spans="1:14">
      <c r="A159" s="236"/>
      <c r="B159" s="236"/>
      <c r="C159" s="247"/>
      <c r="D159" s="247"/>
      <c r="E159" s="247"/>
      <c r="F159" s="237"/>
      <c r="G159" s="248"/>
      <c r="H159" s="248"/>
      <c r="I159" s="248"/>
      <c r="J159" s="248"/>
      <c r="K159" s="249"/>
      <c r="L159" s="249"/>
      <c r="M159" s="249"/>
      <c r="N159" s="249"/>
    </row>
    <row r="160" spans="1:14">
      <c r="A160" s="236"/>
      <c r="B160" s="236" t="s">
        <v>823</v>
      </c>
      <c r="C160" s="232" t="s">
        <v>328</v>
      </c>
      <c r="D160" s="232"/>
      <c r="E160" s="232"/>
      <c r="F160" s="237"/>
      <c r="G160" s="238"/>
      <c r="H160" s="238"/>
      <c r="I160" s="238"/>
      <c r="J160" s="238"/>
      <c r="K160" s="239"/>
      <c r="L160" s="239"/>
      <c r="M160" s="239"/>
      <c r="N160" s="239"/>
    </row>
    <row r="161" spans="1:14">
      <c r="A161" s="236"/>
      <c r="B161" s="236"/>
      <c r="C161" s="236"/>
      <c r="D161" s="240" t="s">
        <v>824</v>
      </c>
      <c r="E161" s="240" t="s">
        <v>689</v>
      </c>
      <c r="F161" s="241">
        <v>199.845</v>
      </c>
      <c r="G161" s="242">
        <v>39777.896000000001</v>
      </c>
      <c r="H161" s="242">
        <v>24974.144</v>
      </c>
      <c r="I161" s="242">
        <v>64752.04</v>
      </c>
      <c r="J161" s="242">
        <v>15</v>
      </c>
      <c r="K161" s="243">
        <v>3.12</v>
      </c>
      <c r="L161" s="243">
        <v>0.92</v>
      </c>
      <c r="M161" s="243">
        <v>0.63</v>
      </c>
      <c r="N161" s="243">
        <v>4.67</v>
      </c>
    </row>
    <row r="162" spans="1:14">
      <c r="A162" s="236"/>
      <c r="B162" s="236"/>
      <c r="C162" s="236"/>
      <c r="D162" s="236" t="s">
        <v>825</v>
      </c>
      <c r="E162" s="236" t="s">
        <v>689</v>
      </c>
      <c r="F162" s="237">
        <v>31696.031999999999</v>
      </c>
      <c r="G162" s="238">
        <v>502335.03</v>
      </c>
      <c r="H162" s="238">
        <v>236557.25</v>
      </c>
      <c r="I162" s="238">
        <v>738892.28</v>
      </c>
      <c r="J162" s="238">
        <v>374</v>
      </c>
      <c r="K162" s="239">
        <v>34.049999999999997</v>
      </c>
      <c r="L162" s="239">
        <v>5.24</v>
      </c>
      <c r="M162" s="239">
        <v>22.85</v>
      </c>
      <c r="N162" s="239">
        <v>62.14</v>
      </c>
    </row>
    <row r="163" spans="1:14">
      <c r="A163" s="236"/>
      <c r="B163" s="236"/>
      <c r="C163" s="236"/>
      <c r="D163" s="240" t="s">
        <v>826</v>
      </c>
      <c r="E163" s="240" t="s">
        <v>689</v>
      </c>
      <c r="F163" s="241">
        <v>1073.2090000000001</v>
      </c>
      <c r="G163" s="242">
        <v>68133.313999999998</v>
      </c>
      <c r="H163" s="242">
        <v>31927.475999999999</v>
      </c>
      <c r="I163" s="242">
        <v>100060.79</v>
      </c>
      <c r="J163" s="242">
        <v>43</v>
      </c>
      <c r="K163" s="243">
        <v>4.97</v>
      </c>
      <c r="L163" s="243">
        <v>1.63</v>
      </c>
      <c r="M163" s="243">
        <v>1.69</v>
      </c>
      <c r="N163" s="243">
        <v>8.2899999999999991</v>
      </c>
    </row>
    <row r="164" spans="1:14">
      <c r="A164" s="236"/>
      <c r="B164" s="236"/>
      <c r="C164" s="236"/>
      <c r="D164" s="236" t="s">
        <v>827</v>
      </c>
      <c r="E164" s="236" t="s">
        <v>689</v>
      </c>
      <c r="F164" s="237">
        <v>437.738</v>
      </c>
      <c r="G164" s="238">
        <v>72840.872000000003</v>
      </c>
      <c r="H164" s="238">
        <v>30134.384999999998</v>
      </c>
      <c r="I164" s="238">
        <v>102975.257</v>
      </c>
      <c r="J164" s="238">
        <v>35</v>
      </c>
      <c r="K164" s="239">
        <v>5.66</v>
      </c>
      <c r="L164" s="239">
        <v>1.27</v>
      </c>
      <c r="M164" s="239">
        <v>1.8</v>
      </c>
      <c r="N164" s="239">
        <v>8.73</v>
      </c>
    </row>
    <row r="165" spans="1:14">
      <c r="A165" s="236"/>
      <c r="B165" s="236"/>
      <c r="C165" s="244" t="s">
        <v>828</v>
      </c>
      <c r="D165" s="244"/>
      <c r="E165" s="244"/>
      <c r="F165" s="237">
        <v>33406.824000000001</v>
      </c>
      <c r="G165" s="245">
        <v>683087.11199999996</v>
      </c>
      <c r="H165" s="245">
        <v>323593.255</v>
      </c>
      <c r="I165" s="245">
        <v>1006680.367</v>
      </c>
      <c r="J165" s="245">
        <v>467</v>
      </c>
      <c r="K165" s="246">
        <v>47.8</v>
      </c>
      <c r="L165" s="246">
        <v>9.06</v>
      </c>
      <c r="M165" s="246">
        <v>26.970000000000002</v>
      </c>
      <c r="N165" s="246">
        <v>83.83</v>
      </c>
    </row>
    <row r="166" spans="1:14">
      <c r="A166" s="236"/>
      <c r="B166" s="236"/>
      <c r="C166" s="247"/>
      <c r="D166" s="247"/>
      <c r="E166" s="247"/>
      <c r="F166" s="237"/>
      <c r="G166" s="248"/>
      <c r="H166" s="248"/>
      <c r="I166" s="248"/>
      <c r="J166" s="248"/>
      <c r="K166" s="249"/>
      <c r="L166" s="249"/>
      <c r="M166" s="249"/>
      <c r="N166" s="249"/>
    </row>
    <row r="167" spans="1:14">
      <c r="A167" s="236"/>
      <c r="B167" s="236" t="s">
        <v>829</v>
      </c>
      <c r="C167" s="232" t="s">
        <v>370</v>
      </c>
      <c r="D167" s="232"/>
      <c r="E167" s="232"/>
      <c r="F167" s="237"/>
      <c r="G167" s="238"/>
      <c r="H167" s="238"/>
      <c r="I167" s="238"/>
      <c r="J167" s="238"/>
      <c r="K167" s="239"/>
      <c r="L167" s="239"/>
      <c r="M167" s="239"/>
      <c r="N167" s="239"/>
    </row>
    <row r="168" spans="1:14">
      <c r="A168" s="236"/>
      <c r="B168" s="236"/>
      <c r="C168" s="236"/>
      <c r="D168" s="240" t="s">
        <v>830</v>
      </c>
      <c r="E168" s="240" t="s">
        <v>689</v>
      </c>
      <c r="F168" s="241">
        <v>35626.000999999997</v>
      </c>
      <c r="G168" s="242">
        <v>115835.48699999999</v>
      </c>
      <c r="H168" s="242">
        <v>80372.123999999996</v>
      </c>
      <c r="I168" s="242">
        <v>196207.61099999998</v>
      </c>
      <c r="J168" s="242">
        <v>44</v>
      </c>
      <c r="K168" s="243">
        <v>6.46</v>
      </c>
      <c r="L168" s="243">
        <v>3.27</v>
      </c>
      <c r="M168" s="243">
        <v>8.2200000000000006</v>
      </c>
      <c r="N168" s="243">
        <v>17.950000000000003</v>
      </c>
    </row>
    <row r="169" spans="1:14">
      <c r="A169" s="236"/>
      <c r="B169" s="236"/>
      <c r="C169" s="244" t="s">
        <v>831</v>
      </c>
      <c r="D169" s="244"/>
      <c r="E169" s="244"/>
      <c r="F169" s="237">
        <v>35626.000999999997</v>
      </c>
      <c r="G169" s="245">
        <v>115835.48699999999</v>
      </c>
      <c r="H169" s="245">
        <v>80372.123999999996</v>
      </c>
      <c r="I169" s="245">
        <v>196207.61099999998</v>
      </c>
      <c r="J169" s="245">
        <v>44</v>
      </c>
      <c r="K169" s="246">
        <v>6.46</v>
      </c>
      <c r="L169" s="246">
        <v>3.27</v>
      </c>
      <c r="M169" s="246">
        <v>8.2200000000000006</v>
      </c>
      <c r="N169" s="246">
        <v>17.950000000000003</v>
      </c>
    </row>
    <row r="170" spans="1:14">
      <c r="A170" s="236"/>
      <c r="B170" s="236"/>
      <c r="C170" s="247"/>
      <c r="D170" s="247"/>
      <c r="E170" s="247"/>
      <c r="F170" s="237"/>
      <c r="G170" s="248"/>
      <c r="H170" s="248"/>
      <c r="I170" s="248"/>
      <c r="J170" s="248"/>
      <c r="K170" s="249"/>
      <c r="L170" s="249"/>
      <c r="M170" s="249"/>
      <c r="N170" s="249"/>
    </row>
    <row r="171" spans="1:14">
      <c r="A171" s="236"/>
      <c r="B171" s="236" t="s">
        <v>832</v>
      </c>
      <c r="C171" s="232" t="s">
        <v>371</v>
      </c>
      <c r="D171" s="232"/>
      <c r="E171" s="232"/>
      <c r="F171" s="237"/>
      <c r="G171" s="238"/>
      <c r="H171" s="238"/>
      <c r="I171" s="238"/>
      <c r="J171" s="238"/>
      <c r="K171" s="239"/>
      <c r="L171" s="239"/>
      <c r="M171" s="239"/>
      <c r="N171" s="239"/>
    </row>
    <row r="172" spans="1:14">
      <c r="A172" s="236"/>
      <c r="B172" s="236"/>
      <c r="C172" s="236"/>
      <c r="D172" s="240" t="s">
        <v>833</v>
      </c>
      <c r="E172" s="240" t="s">
        <v>689</v>
      </c>
      <c r="F172" s="241">
        <v>5327.4319999999998</v>
      </c>
      <c r="G172" s="242">
        <v>74120.005000000005</v>
      </c>
      <c r="H172" s="242">
        <v>49095.625</v>
      </c>
      <c r="I172" s="242">
        <v>123215.63</v>
      </c>
      <c r="J172" s="242">
        <v>39</v>
      </c>
      <c r="K172" s="243">
        <v>1.5</v>
      </c>
      <c r="L172" s="243">
        <v>3.87</v>
      </c>
      <c r="M172" s="243">
        <v>3.16</v>
      </c>
      <c r="N172" s="243">
        <v>8.5300000000000011</v>
      </c>
    </row>
    <row r="173" spans="1:14">
      <c r="A173" s="236"/>
      <c r="B173" s="236"/>
      <c r="C173" s="244" t="s">
        <v>834</v>
      </c>
      <c r="D173" s="244"/>
      <c r="E173" s="244"/>
      <c r="F173" s="237">
        <v>5327.4319999999998</v>
      </c>
      <c r="G173" s="245">
        <v>74120.005000000005</v>
      </c>
      <c r="H173" s="245">
        <v>49095.625</v>
      </c>
      <c r="I173" s="245">
        <v>123215.63</v>
      </c>
      <c r="J173" s="245">
        <v>39</v>
      </c>
      <c r="K173" s="246">
        <v>1.5</v>
      </c>
      <c r="L173" s="246">
        <v>3.87</v>
      </c>
      <c r="M173" s="246">
        <v>3.16</v>
      </c>
      <c r="N173" s="246">
        <v>8.5300000000000011</v>
      </c>
    </row>
    <row r="174" spans="1:14">
      <c r="A174" s="236"/>
      <c r="B174" s="236"/>
      <c r="C174" s="247"/>
      <c r="D174" s="247"/>
      <c r="E174" s="247"/>
      <c r="F174" s="237"/>
      <c r="G174" s="248"/>
      <c r="H174" s="248"/>
      <c r="I174" s="248"/>
      <c r="J174" s="248"/>
      <c r="K174" s="249"/>
      <c r="L174" s="249"/>
      <c r="M174" s="249"/>
      <c r="N174" s="249"/>
    </row>
    <row r="175" spans="1:14">
      <c r="A175" s="236"/>
      <c r="B175" s="236" t="s">
        <v>835</v>
      </c>
      <c r="C175" s="232" t="s">
        <v>346</v>
      </c>
      <c r="D175" s="232"/>
      <c r="E175" s="232"/>
      <c r="F175" s="237"/>
      <c r="G175" s="238"/>
      <c r="H175" s="238"/>
      <c r="I175" s="238"/>
      <c r="J175" s="238"/>
      <c r="K175" s="239"/>
      <c r="L175" s="239"/>
      <c r="M175" s="239"/>
      <c r="N175" s="239"/>
    </row>
    <row r="176" spans="1:14">
      <c r="A176" s="236"/>
      <c r="B176" s="236"/>
      <c r="C176" s="236"/>
      <c r="D176" s="240" t="s">
        <v>836</v>
      </c>
      <c r="E176" s="240" t="s">
        <v>689</v>
      </c>
      <c r="F176" s="241">
        <v>100</v>
      </c>
      <c r="G176" s="242">
        <v>77662.354000000007</v>
      </c>
      <c r="H176" s="242">
        <v>18061.609</v>
      </c>
      <c r="I176" s="242">
        <v>95723.963000000003</v>
      </c>
      <c r="J176" s="242">
        <v>29</v>
      </c>
      <c r="K176" s="243">
        <v>2.93</v>
      </c>
      <c r="L176" s="243">
        <v>2.02</v>
      </c>
      <c r="M176" s="243">
        <v>3.69</v>
      </c>
      <c r="N176" s="243">
        <v>8.64</v>
      </c>
    </row>
    <row r="177" spans="1:14">
      <c r="A177" s="236"/>
      <c r="B177" s="236"/>
      <c r="C177" s="236"/>
      <c r="D177" s="236" t="s">
        <v>837</v>
      </c>
      <c r="E177" s="236" t="s">
        <v>689</v>
      </c>
      <c r="F177" s="237">
        <v>8968.9189999999999</v>
      </c>
      <c r="G177" s="238">
        <v>179224.04399999999</v>
      </c>
      <c r="H177" s="238">
        <v>55028.12</v>
      </c>
      <c r="I177" s="238">
        <v>234252.16399999999</v>
      </c>
      <c r="J177" s="238">
        <v>81</v>
      </c>
      <c r="K177" s="239">
        <v>7.93</v>
      </c>
      <c r="L177" s="239">
        <v>5.86</v>
      </c>
      <c r="M177" s="239">
        <v>7.55</v>
      </c>
      <c r="N177" s="239">
        <v>21.34</v>
      </c>
    </row>
    <row r="178" spans="1:14">
      <c r="A178" s="236"/>
      <c r="B178" s="236"/>
      <c r="C178" s="244" t="s">
        <v>838</v>
      </c>
      <c r="D178" s="244"/>
      <c r="E178" s="244"/>
      <c r="F178" s="237">
        <v>9068.9189999999999</v>
      </c>
      <c r="G178" s="245">
        <v>256886.39799999999</v>
      </c>
      <c r="H178" s="245">
        <v>73089.729000000007</v>
      </c>
      <c r="I178" s="245">
        <v>329976.12699999998</v>
      </c>
      <c r="J178" s="245">
        <v>110</v>
      </c>
      <c r="K178" s="246">
        <v>10.86</v>
      </c>
      <c r="L178" s="246">
        <v>7.8800000000000008</v>
      </c>
      <c r="M178" s="246">
        <v>11.24</v>
      </c>
      <c r="N178" s="246">
        <v>29.980000000000004</v>
      </c>
    </row>
    <row r="179" spans="1:14">
      <c r="A179" s="236"/>
      <c r="B179" s="236"/>
      <c r="C179" s="247"/>
      <c r="D179" s="247"/>
      <c r="E179" s="247"/>
      <c r="F179" s="237"/>
      <c r="G179" s="248"/>
      <c r="H179" s="248"/>
      <c r="I179" s="248"/>
      <c r="J179" s="248"/>
      <c r="K179" s="249"/>
      <c r="L179" s="249"/>
      <c r="M179" s="249"/>
      <c r="N179" s="249"/>
    </row>
    <row r="180" spans="1:14">
      <c r="A180" s="236"/>
      <c r="B180" s="236" t="s">
        <v>839</v>
      </c>
      <c r="C180" s="232" t="s">
        <v>374</v>
      </c>
      <c r="D180" s="232"/>
      <c r="E180" s="232"/>
      <c r="F180" s="237"/>
      <c r="G180" s="238"/>
      <c r="H180" s="238"/>
      <c r="I180" s="238"/>
      <c r="J180" s="238"/>
      <c r="K180" s="239"/>
      <c r="L180" s="239"/>
      <c r="M180" s="239"/>
      <c r="N180" s="239"/>
    </row>
    <row r="181" spans="1:14">
      <c r="A181" s="236"/>
      <c r="B181" s="236"/>
      <c r="C181" s="236"/>
      <c r="D181" s="240" t="s">
        <v>840</v>
      </c>
      <c r="E181" s="240" t="s">
        <v>689</v>
      </c>
      <c r="F181" s="241">
        <v>7690.9210000000003</v>
      </c>
      <c r="G181" s="242">
        <v>60195.792000000001</v>
      </c>
      <c r="H181" s="242">
        <v>22009.317999999999</v>
      </c>
      <c r="I181" s="242">
        <v>82205.11</v>
      </c>
      <c r="J181" s="242">
        <v>21</v>
      </c>
      <c r="K181" s="243">
        <v>1.9</v>
      </c>
      <c r="L181" s="243">
        <v>3</v>
      </c>
      <c r="M181" s="243">
        <v>3.8</v>
      </c>
      <c r="N181" s="243">
        <v>8.6999999999999993</v>
      </c>
    </row>
    <row r="182" spans="1:14">
      <c r="A182" s="236"/>
      <c r="B182" s="236"/>
      <c r="C182" s="244" t="s">
        <v>841</v>
      </c>
      <c r="D182" s="244"/>
      <c r="E182" s="244"/>
      <c r="F182" s="237">
        <v>7690.9210000000003</v>
      </c>
      <c r="G182" s="245">
        <v>60195.792000000001</v>
      </c>
      <c r="H182" s="245">
        <v>22009.317999999999</v>
      </c>
      <c r="I182" s="245">
        <v>82205.11</v>
      </c>
      <c r="J182" s="245">
        <v>21</v>
      </c>
      <c r="K182" s="246">
        <v>1.9</v>
      </c>
      <c r="L182" s="246">
        <v>3</v>
      </c>
      <c r="M182" s="246">
        <v>3.8</v>
      </c>
      <c r="N182" s="246">
        <v>8.6999999999999993</v>
      </c>
    </row>
    <row r="183" spans="1:14">
      <c r="A183" s="236"/>
      <c r="B183" s="236"/>
      <c r="C183" s="247"/>
      <c r="D183" s="247"/>
      <c r="E183" s="247"/>
      <c r="F183" s="237"/>
      <c r="G183" s="248"/>
      <c r="H183" s="248"/>
      <c r="I183" s="248"/>
      <c r="J183" s="248"/>
      <c r="K183" s="249"/>
      <c r="L183" s="249"/>
      <c r="M183" s="249"/>
      <c r="N183" s="249"/>
    </row>
    <row r="184" spans="1:14">
      <c r="A184" s="236"/>
      <c r="B184" s="236" t="s">
        <v>842</v>
      </c>
      <c r="C184" s="232" t="s">
        <v>378</v>
      </c>
      <c r="D184" s="232"/>
      <c r="E184" s="232"/>
      <c r="F184" s="237"/>
      <c r="G184" s="238"/>
      <c r="H184" s="238"/>
      <c r="I184" s="238"/>
      <c r="J184" s="238"/>
      <c r="K184" s="239"/>
      <c r="L184" s="239"/>
      <c r="M184" s="239"/>
      <c r="N184" s="239"/>
    </row>
    <row r="185" spans="1:14">
      <c r="A185" s="236"/>
      <c r="B185" s="236"/>
      <c r="C185" s="236"/>
      <c r="D185" s="240" t="s">
        <v>843</v>
      </c>
      <c r="E185" s="240" t="s">
        <v>689</v>
      </c>
      <c r="F185" s="241">
        <v>2860.08</v>
      </c>
      <c r="G185" s="242">
        <v>34800.582000000002</v>
      </c>
      <c r="H185" s="242">
        <v>11084.323</v>
      </c>
      <c r="I185" s="242">
        <v>45884.904999999999</v>
      </c>
      <c r="J185" s="242">
        <v>7</v>
      </c>
      <c r="K185" s="243">
        <v>2.1800000000000002</v>
      </c>
      <c r="L185" s="243">
        <v>1.85</v>
      </c>
      <c r="M185" s="243">
        <v>0.67</v>
      </c>
      <c r="N185" s="243">
        <v>4.7</v>
      </c>
    </row>
    <row r="186" spans="1:14">
      <c r="A186" s="236"/>
      <c r="B186" s="236"/>
      <c r="C186" s="244" t="s">
        <v>844</v>
      </c>
      <c r="D186" s="244"/>
      <c r="E186" s="244"/>
      <c r="F186" s="237">
        <v>2860.08</v>
      </c>
      <c r="G186" s="245">
        <v>34800.582000000002</v>
      </c>
      <c r="H186" s="245">
        <v>11084.323</v>
      </c>
      <c r="I186" s="245">
        <v>45884.904999999999</v>
      </c>
      <c r="J186" s="245">
        <v>7</v>
      </c>
      <c r="K186" s="246">
        <v>2.1800000000000002</v>
      </c>
      <c r="L186" s="246">
        <v>1.85</v>
      </c>
      <c r="M186" s="246">
        <v>0.67</v>
      </c>
      <c r="N186" s="246">
        <v>4.7</v>
      </c>
    </row>
    <row r="187" spans="1:14">
      <c r="A187" s="236"/>
      <c r="B187" s="236"/>
      <c r="C187" s="247"/>
      <c r="D187" s="247"/>
      <c r="E187" s="247"/>
      <c r="F187" s="237"/>
      <c r="G187" s="248"/>
      <c r="H187" s="248"/>
      <c r="I187" s="248"/>
      <c r="J187" s="248"/>
      <c r="K187" s="249"/>
      <c r="L187" s="249"/>
      <c r="M187" s="249"/>
      <c r="N187" s="249"/>
    </row>
    <row r="188" spans="1:14">
      <c r="A188" s="236"/>
      <c r="B188" s="236" t="s">
        <v>845</v>
      </c>
      <c r="C188" s="232" t="s">
        <v>367</v>
      </c>
      <c r="D188" s="232"/>
      <c r="E188" s="232"/>
      <c r="F188" s="237"/>
      <c r="G188" s="238"/>
      <c r="H188" s="238"/>
      <c r="I188" s="238"/>
      <c r="J188" s="238"/>
      <c r="K188" s="239"/>
      <c r="L188" s="239"/>
      <c r="M188" s="239"/>
      <c r="N188" s="239"/>
    </row>
    <row r="189" spans="1:14">
      <c r="A189" s="236"/>
      <c r="B189" s="236"/>
      <c r="C189" s="236"/>
      <c r="D189" s="240" t="s">
        <v>846</v>
      </c>
      <c r="E189" s="240" t="s">
        <v>689</v>
      </c>
      <c r="F189" s="241">
        <v>9954.1129999999994</v>
      </c>
      <c r="G189" s="242">
        <v>126607.289</v>
      </c>
      <c r="H189" s="242">
        <v>32455.359</v>
      </c>
      <c r="I189" s="242">
        <v>159062.64800000002</v>
      </c>
      <c r="J189" s="242">
        <v>41</v>
      </c>
      <c r="K189" s="243">
        <v>6.05</v>
      </c>
      <c r="L189" s="243">
        <v>2.15</v>
      </c>
      <c r="M189" s="243">
        <v>7.41</v>
      </c>
      <c r="N189" s="243">
        <v>15.61</v>
      </c>
    </row>
    <row r="190" spans="1:14">
      <c r="A190" s="236"/>
      <c r="B190" s="236"/>
      <c r="C190" s="244" t="s">
        <v>847</v>
      </c>
      <c r="D190" s="244"/>
      <c r="E190" s="244"/>
      <c r="F190" s="237">
        <v>9954.1129999999994</v>
      </c>
      <c r="G190" s="245">
        <v>126607.289</v>
      </c>
      <c r="H190" s="245">
        <v>32455.359</v>
      </c>
      <c r="I190" s="245">
        <v>159062.64800000002</v>
      </c>
      <c r="J190" s="245">
        <v>41</v>
      </c>
      <c r="K190" s="246">
        <v>6.05</v>
      </c>
      <c r="L190" s="246">
        <v>2.15</v>
      </c>
      <c r="M190" s="246">
        <v>7.41</v>
      </c>
      <c r="N190" s="246">
        <v>15.61</v>
      </c>
    </row>
    <row r="191" spans="1:14">
      <c r="A191" s="236"/>
      <c r="B191" s="236"/>
      <c r="C191" s="247"/>
      <c r="D191" s="247"/>
      <c r="E191" s="247"/>
      <c r="F191" s="237"/>
      <c r="G191" s="248"/>
      <c r="H191" s="248"/>
      <c r="I191" s="248"/>
      <c r="J191" s="248"/>
      <c r="K191" s="249"/>
      <c r="L191" s="249"/>
      <c r="M191" s="249"/>
      <c r="N191" s="249"/>
    </row>
    <row r="192" spans="1:14">
      <c r="A192" s="244" t="s">
        <v>848</v>
      </c>
      <c r="B192" s="244"/>
      <c r="C192" s="244"/>
      <c r="D192" s="244"/>
      <c r="E192" s="244"/>
      <c r="F192" s="237">
        <v>114630.875</v>
      </c>
      <c r="G192" s="245">
        <v>1567224.031</v>
      </c>
      <c r="H192" s="245">
        <v>669865.08700000006</v>
      </c>
      <c r="I192" s="245">
        <v>2237089.1179999998</v>
      </c>
      <c r="J192" s="245">
        <v>860</v>
      </c>
      <c r="K192" s="246">
        <v>91.63000000000001</v>
      </c>
      <c r="L192" s="246">
        <v>33.6</v>
      </c>
      <c r="M192" s="246">
        <v>70.219999999999985</v>
      </c>
      <c r="N192" s="246">
        <v>195.45</v>
      </c>
    </row>
    <row r="193" spans="1:14" ht="7.2" customHeight="1">
      <c r="A193" s="247"/>
      <c r="B193" s="247"/>
      <c r="C193" s="247"/>
      <c r="D193" s="247"/>
      <c r="E193" s="247"/>
      <c r="F193" s="237"/>
      <c r="G193" s="248"/>
      <c r="H193" s="248"/>
      <c r="I193" s="248"/>
      <c r="J193" s="248"/>
      <c r="K193" s="249"/>
      <c r="L193" s="249"/>
      <c r="M193" s="249"/>
      <c r="N193" s="249"/>
    </row>
    <row r="194" spans="1:14">
      <c r="A194" s="232" t="s">
        <v>849</v>
      </c>
      <c r="B194" s="232"/>
      <c r="C194" s="232"/>
      <c r="D194" s="232"/>
      <c r="E194" s="232"/>
      <c r="F194" s="237"/>
      <c r="G194" s="238"/>
      <c r="H194" s="238"/>
      <c r="I194" s="238"/>
      <c r="J194" s="238"/>
      <c r="K194" s="239"/>
      <c r="L194" s="239"/>
      <c r="M194" s="239"/>
      <c r="N194" s="239"/>
    </row>
    <row r="195" spans="1:14">
      <c r="A195" s="236"/>
      <c r="B195" s="236" t="s">
        <v>850</v>
      </c>
      <c r="C195" s="232" t="s">
        <v>326</v>
      </c>
      <c r="D195" s="232"/>
      <c r="E195" s="232"/>
      <c r="F195" s="237"/>
      <c r="G195" s="238"/>
      <c r="H195" s="238"/>
      <c r="I195" s="238"/>
      <c r="J195" s="238"/>
      <c r="K195" s="239"/>
      <c r="L195" s="239"/>
      <c r="M195" s="239"/>
      <c r="N195" s="239"/>
    </row>
    <row r="196" spans="1:14">
      <c r="A196" s="236"/>
      <c r="B196" s="236"/>
      <c r="C196" s="236"/>
      <c r="D196" s="240" t="s">
        <v>851</v>
      </c>
      <c r="E196" s="240" t="s">
        <v>689</v>
      </c>
      <c r="F196" s="241">
        <v>57341.512000000002</v>
      </c>
      <c r="G196" s="242">
        <v>511247.85800000001</v>
      </c>
      <c r="H196" s="242">
        <v>261796.58100000001</v>
      </c>
      <c r="I196" s="242">
        <v>773044.43900000001</v>
      </c>
      <c r="J196" s="242">
        <v>359</v>
      </c>
      <c r="K196" s="243">
        <v>35.69</v>
      </c>
      <c r="L196" s="243">
        <v>0</v>
      </c>
      <c r="M196" s="243">
        <v>17.77</v>
      </c>
      <c r="N196" s="243">
        <v>53.459999999999994</v>
      </c>
    </row>
    <row r="197" spans="1:14">
      <c r="A197" s="236"/>
      <c r="B197" s="236"/>
      <c r="C197" s="236"/>
      <c r="D197" s="236" t="s">
        <v>852</v>
      </c>
      <c r="E197" s="236" t="s">
        <v>689</v>
      </c>
      <c r="F197" s="237">
        <v>14901.589</v>
      </c>
      <c r="G197" s="238">
        <v>151429.51</v>
      </c>
      <c r="H197" s="238">
        <v>96650.167000000001</v>
      </c>
      <c r="I197" s="238">
        <v>248079.67700000003</v>
      </c>
      <c r="J197" s="238">
        <v>64</v>
      </c>
      <c r="K197" s="239">
        <v>10.65</v>
      </c>
      <c r="L197" s="239">
        <v>2.0099999999999998</v>
      </c>
      <c r="M197" s="239">
        <v>6.48</v>
      </c>
      <c r="N197" s="239">
        <v>19.14</v>
      </c>
    </row>
    <row r="198" spans="1:14">
      <c r="A198" s="236"/>
      <c r="B198" s="236"/>
      <c r="C198" s="236"/>
      <c r="D198" s="240" t="s">
        <v>853</v>
      </c>
      <c r="E198" s="240" t="s">
        <v>689</v>
      </c>
      <c r="F198" s="241">
        <v>83092.98</v>
      </c>
      <c r="G198" s="242">
        <v>226524.35</v>
      </c>
      <c r="H198" s="242">
        <v>122386.795</v>
      </c>
      <c r="I198" s="242">
        <v>348911.14500000002</v>
      </c>
      <c r="J198" s="242">
        <v>103</v>
      </c>
      <c r="K198" s="243">
        <v>14.4</v>
      </c>
      <c r="L198" s="243">
        <v>0.6</v>
      </c>
      <c r="M198" s="243">
        <v>13.42</v>
      </c>
      <c r="N198" s="243">
        <v>28.42</v>
      </c>
    </row>
    <row r="199" spans="1:14">
      <c r="A199" s="236"/>
      <c r="B199" s="236"/>
      <c r="C199" s="244" t="s">
        <v>854</v>
      </c>
      <c r="D199" s="244"/>
      <c r="E199" s="244"/>
      <c r="F199" s="237">
        <v>155336.08100000001</v>
      </c>
      <c r="G199" s="245">
        <v>889201.71799999999</v>
      </c>
      <c r="H199" s="245">
        <v>480833.54300000001</v>
      </c>
      <c r="I199" s="245">
        <v>1370035.2609999999</v>
      </c>
      <c r="J199" s="245">
        <v>526</v>
      </c>
      <c r="K199" s="246">
        <v>60.739999999999995</v>
      </c>
      <c r="L199" s="246">
        <v>2.61</v>
      </c>
      <c r="M199" s="246">
        <v>37.67</v>
      </c>
      <c r="N199" s="246">
        <v>101.02</v>
      </c>
    </row>
    <row r="200" spans="1:14">
      <c r="A200" s="236"/>
      <c r="B200" s="236"/>
      <c r="C200" s="247"/>
      <c r="D200" s="247"/>
      <c r="E200" s="247"/>
      <c r="F200" s="237"/>
      <c r="G200" s="248"/>
      <c r="H200" s="248"/>
      <c r="I200" s="248"/>
      <c r="J200" s="248"/>
      <c r="K200" s="249"/>
      <c r="L200" s="249"/>
      <c r="M200" s="249"/>
      <c r="N200" s="249"/>
    </row>
    <row r="201" spans="1:14">
      <c r="A201" s="236"/>
      <c r="B201" s="236" t="s">
        <v>855</v>
      </c>
      <c r="C201" s="232" t="s">
        <v>342</v>
      </c>
      <c r="D201" s="232"/>
      <c r="E201" s="232"/>
      <c r="F201" s="237"/>
      <c r="G201" s="238"/>
      <c r="H201" s="238"/>
      <c r="I201" s="238"/>
      <c r="J201" s="238"/>
      <c r="K201" s="239"/>
      <c r="L201" s="239"/>
      <c r="M201" s="239"/>
      <c r="N201" s="239"/>
    </row>
    <row r="202" spans="1:14">
      <c r="A202" s="236"/>
      <c r="B202" s="236"/>
      <c r="C202" s="236"/>
      <c r="D202" s="240" t="s">
        <v>856</v>
      </c>
      <c r="E202" s="240" t="s">
        <v>689</v>
      </c>
      <c r="F202" s="241">
        <v>48026.870999999999</v>
      </c>
      <c r="G202" s="242">
        <v>286399.70600000001</v>
      </c>
      <c r="H202" s="242">
        <v>172503.02299999999</v>
      </c>
      <c r="I202" s="242">
        <v>458902.72899999999</v>
      </c>
      <c r="J202" s="242">
        <v>166</v>
      </c>
      <c r="K202" s="243">
        <v>16.53</v>
      </c>
      <c r="L202" s="243">
        <v>3.58</v>
      </c>
      <c r="M202" s="243">
        <v>9.77</v>
      </c>
      <c r="N202" s="243">
        <v>29.88</v>
      </c>
    </row>
    <row r="203" spans="1:14">
      <c r="A203" s="236"/>
      <c r="B203" s="236"/>
      <c r="C203" s="244" t="s">
        <v>857</v>
      </c>
      <c r="D203" s="244"/>
      <c r="E203" s="244"/>
      <c r="F203" s="237">
        <v>48026.870999999999</v>
      </c>
      <c r="G203" s="245">
        <v>286399.70600000001</v>
      </c>
      <c r="H203" s="245">
        <v>172503.02299999999</v>
      </c>
      <c r="I203" s="245">
        <v>458902.72899999999</v>
      </c>
      <c r="J203" s="245">
        <v>166</v>
      </c>
      <c r="K203" s="246">
        <v>16.53</v>
      </c>
      <c r="L203" s="246">
        <v>3.58</v>
      </c>
      <c r="M203" s="246">
        <v>9.77</v>
      </c>
      <c r="N203" s="246">
        <v>29.88</v>
      </c>
    </row>
    <row r="204" spans="1:14">
      <c r="A204" s="236"/>
      <c r="B204" s="236"/>
      <c r="C204" s="247"/>
      <c r="D204" s="247"/>
      <c r="E204" s="247"/>
      <c r="F204" s="237"/>
      <c r="G204" s="248"/>
      <c r="H204" s="248"/>
      <c r="I204" s="248"/>
      <c r="J204" s="248"/>
      <c r="K204" s="249"/>
      <c r="L204" s="249"/>
      <c r="M204" s="249"/>
      <c r="N204" s="249"/>
    </row>
    <row r="205" spans="1:14">
      <c r="A205" s="236"/>
      <c r="B205" s="236" t="s">
        <v>858</v>
      </c>
      <c r="C205" s="232" t="s">
        <v>348</v>
      </c>
      <c r="D205" s="232"/>
      <c r="E205" s="232"/>
      <c r="F205" s="237"/>
      <c r="G205" s="238"/>
      <c r="H205" s="238"/>
      <c r="I205" s="238"/>
      <c r="J205" s="238"/>
      <c r="K205" s="239"/>
      <c r="L205" s="239"/>
      <c r="M205" s="239"/>
      <c r="N205" s="239"/>
    </row>
    <row r="206" spans="1:14">
      <c r="A206" s="236"/>
      <c r="B206" s="236"/>
      <c r="C206" s="236"/>
      <c r="D206" s="240" t="s">
        <v>859</v>
      </c>
      <c r="E206" s="240" t="s">
        <v>689</v>
      </c>
      <c r="F206" s="241">
        <v>16268.992</v>
      </c>
      <c r="G206" s="242">
        <v>220296.951</v>
      </c>
      <c r="H206" s="242">
        <v>92262.28</v>
      </c>
      <c r="I206" s="242">
        <v>312559.23100000003</v>
      </c>
      <c r="J206" s="242">
        <v>138</v>
      </c>
      <c r="K206" s="243">
        <v>18.989999999999998</v>
      </c>
      <c r="L206" s="243">
        <v>0.7</v>
      </c>
      <c r="M206" s="243">
        <v>9.11</v>
      </c>
      <c r="N206" s="243">
        <v>28.799999999999997</v>
      </c>
    </row>
    <row r="207" spans="1:14">
      <c r="A207" s="236"/>
      <c r="B207" s="236"/>
      <c r="C207" s="244" t="s">
        <v>860</v>
      </c>
      <c r="D207" s="244"/>
      <c r="E207" s="244"/>
      <c r="F207" s="237">
        <v>16268.992</v>
      </c>
      <c r="G207" s="245">
        <v>220296.951</v>
      </c>
      <c r="H207" s="245">
        <v>92262.28</v>
      </c>
      <c r="I207" s="245">
        <v>312559.23100000003</v>
      </c>
      <c r="J207" s="245">
        <v>138</v>
      </c>
      <c r="K207" s="246">
        <v>18.989999999999998</v>
      </c>
      <c r="L207" s="246">
        <v>0.7</v>
      </c>
      <c r="M207" s="246">
        <v>9.11</v>
      </c>
      <c r="N207" s="246">
        <v>28.799999999999997</v>
      </c>
    </row>
    <row r="208" spans="1:14">
      <c r="A208" s="236"/>
      <c r="B208" s="236"/>
      <c r="C208" s="247"/>
      <c r="D208" s="247"/>
      <c r="E208" s="247"/>
      <c r="F208" s="237"/>
      <c r="G208" s="248"/>
      <c r="H208" s="248"/>
      <c r="I208" s="248"/>
      <c r="J208" s="248"/>
      <c r="K208" s="249"/>
      <c r="L208" s="249"/>
      <c r="M208" s="249"/>
      <c r="N208" s="249"/>
    </row>
    <row r="209" spans="1:14">
      <c r="A209" s="236"/>
      <c r="B209" s="236" t="s">
        <v>861</v>
      </c>
      <c r="C209" s="232" t="s">
        <v>366</v>
      </c>
      <c r="D209" s="232"/>
      <c r="E209" s="232"/>
      <c r="F209" s="237"/>
      <c r="G209" s="238"/>
      <c r="H209" s="238"/>
      <c r="I209" s="238"/>
      <c r="J209" s="238"/>
      <c r="K209" s="239"/>
      <c r="L209" s="239"/>
      <c r="M209" s="239"/>
      <c r="N209" s="239"/>
    </row>
    <row r="210" spans="1:14">
      <c r="A210" s="236"/>
      <c r="B210" s="236"/>
      <c r="C210" s="236"/>
      <c r="D210" s="240" t="s">
        <v>862</v>
      </c>
      <c r="E210" s="240" t="s">
        <v>689</v>
      </c>
      <c r="F210" s="241">
        <v>40581.69</v>
      </c>
      <c r="G210" s="242">
        <v>147294.12299999999</v>
      </c>
      <c r="H210" s="242">
        <v>36892.074999999997</v>
      </c>
      <c r="I210" s="242">
        <v>184186.19799999997</v>
      </c>
      <c r="J210" s="242">
        <v>88</v>
      </c>
      <c r="K210" s="243">
        <v>9.8800000000000008</v>
      </c>
      <c r="L210" s="243">
        <v>3</v>
      </c>
      <c r="M210" s="243">
        <v>6.29</v>
      </c>
      <c r="N210" s="243">
        <v>19.170000000000002</v>
      </c>
    </row>
    <row r="211" spans="1:14">
      <c r="A211" s="236"/>
      <c r="B211" s="236"/>
      <c r="C211" s="244" t="s">
        <v>863</v>
      </c>
      <c r="D211" s="244"/>
      <c r="E211" s="244"/>
      <c r="F211" s="237">
        <v>40581.69</v>
      </c>
      <c r="G211" s="245">
        <v>147294.12299999999</v>
      </c>
      <c r="H211" s="245">
        <v>36892.074999999997</v>
      </c>
      <c r="I211" s="245">
        <v>184186.19799999997</v>
      </c>
      <c r="J211" s="245">
        <v>88</v>
      </c>
      <c r="K211" s="246">
        <v>9.8800000000000008</v>
      </c>
      <c r="L211" s="246">
        <v>3</v>
      </c>
      <c r="M211" s="246">
        <v>6.29</v>
      </c>
      <c r="N211" s="246">
        <v>19.170000000000002</v>
      </c>
    </row>
    <row r="212" spans="1:14">
      <c r="A212" s="236"/>
      <c r="B212" s="236"/>
      <c r="C212" s="247"/>
      <c r="D212" s="247"/>
      <c r="E212" s="247"/>
      <c r="F212" s="237"/>
      <c r="G212" s="248"/>
      <c r="H212" s="248"/>
      <c r="I212" s="248"/>
      <c r="J212" s="248"/>
      <c r="K212" s="249"/>
      <c r="L212" s="249"/>
      <c r="M212" s="249"/>
      <c r="N212" s="249"/>
    </row>
    <row r="213" spans="1:14">
      <c r="A213" s="236"/>
      <c r="B213" s="236" t="s">
        <v>864</v>
      </c>
      <c r="C213" s="232" t="s">
        <v>368</v>
      </c>
      <c r="D213" s="232"/>
      <c r="E213" s="232"/>
      <c r="F213" s="237"/>
      <c r="G213" s="238"/>
      <c r="H213" s="238"/>
      <c r="I213" s="238"/>
      <c r="J213" s="238"/>
      <c r="K213" s="239"/>
      <c r="L213" s="239"/>
      <c r="M213" s="239"/>
      <c r="N213" s="239"/>
    </row>
    <row r="214" spans="1:14">
      <c r="A214" s="236"/>
      <c r="B214" s="236"/>
      <c r="C214" s="236"/>
      <c r="D214" s="240" t="s">
        <v>865</v>
      </c>
      <c r="E214" s="240" t="s">
        <v>689</v>
      </c>
      <c r="F214" s="241">
        <v>9389.777</v>
      </c>
      <c r="G214" s="242">
        <v>105817.52899999999</v>
      </c>
      <c r="H214" s="242">
        <v>69244.441999999995</v>
      </c>
      <c r="I214" s="242">
        <v>175061.97099999999</v>
      </c>
      <c r="J214" s="242">
        <v>36</v>
      </c>
      <c r="K214" s="243">
        <v>6.05</v>
      </c>
      <c r="L214" s="243">
        <v>1</v>
      </c>
      <c r="M214" s="243">
        <v>5</v>
      </c>
      <c r="N214" s="243">
        <v>12.05</v>
      </c>
    </row>
    <row r="215" spans="1:14">
      <c r="A215" s="236"/>
      <c r="B215" s="236"/>
      <c r="C215" s="244" t="s">
        <v>866</v>
      </c>
      <c r="D215" s="244"/>
      <c r="E215" s="244"/>
      <c r="F215" s="237">
        <v>9389.777</v>
      </c>
      <c r="G215" s="245">
        <v>105817.52899999999</v>
      </c>
      <c r="H215" s="245">
        <v>69244.441999999995</v>
      </c>
      <c r="I215" s="245">
        <v>175061.97099999999</v>
      </c>
      <c r="J215" s="245">
        <v>36</v>
      </c>
      <c r="K215" s="246">
        <v>6.05</v>
      </c>
      <c r="L215" s="246">
        <v>1</v>
      </c>
      <c r="M215" s="246">
        <v>5</v>
      </c>
      <c r="N215" s="246">
        <v>12.05</v>
      </c>
    </row>
    <row r="216" spans="1:14">
      <c r="A216" s="236"/>
      <c r="B216" s="236"/>
      <c r="C216" s="247"/>
      <c r="D216" s="247"/>
      <c r="E216" s="247"/>
      <c r="F216" s="237"/>
      <c r="G216" s="248"/>
      <c r="H216" s="248"/>
      <c r="I216" s="248"/>
      <c r="J216" s="248"/>
      <c r="K216" s="249"/>
      <c r="L216" s="249"/>
      <c r="M216" s="249"/>
      <c r="N216" s="249"/>
    </row>
    <row r="217" spans="1:14">
      <c r="A217" s="244" t="s">
        <v>867</v>
      </c>
      <c r="B217" s="244"/>
      <c r="C217" s="244"/>
      <c r="D217" s="244"/>
      <c r="E217" s="244"/>
      <c r="F217" s="237">
        <v>269603.41099999996</v>
      </c>
      <c r="G217" s="245">
        <v>1649010.027</v>
      </c>
      <c r="H217" s="245">
        <v>851735.36300000001</v>
      </c>
      <c r="I217" s="245">
        <v>2500745.39</v>
      </c>
      <c r="J217" s="245">
        <v>954</v>
      </c>
      <c r="K217" s="246">
        <v>112.18999999999998</v>
      </c>
      <c r="L217" s="246">
        <v>10.89</v>
      </c>
      <c r="M217" s="246">
        <v>67.84</v>
      </c>
      <c r="N217" s="246">
        <v>190.92</v>
      </c>
    </row>
    <row r="218" spans="1:14" ht="6.6" customHeight="1">
      <c r="A218" s="247"/>
      <c r="B218" s="247"/>
      <c r="C218" s="247"/>
      <c r="D218" s="247"/>
      <c r="E218" s="247"/>
      <c r="F218" s="237"/>
      <c r="G218" s="248"/>
      <c r="H218" s="248"/>
      <c r="I218" s="248"/>
      <c r="J218" s="248"/>
      <c r="K218" s="249"/>
      <c r="L218" s="249"/>
      <c r="M218" s="249"/>
      <c r="N218" s="249"/>
    </row>
    <row r="219" spans="1:14">
      <c r="A219" s="232" t="s">
        <v>868</v>
      </c>
      <c r="B219" s="232"/>
      <c r="C219" s="232"/>
      <c r="D219" s="232"/>
      <c r="E219" s="232"/>
      <c r="F219" s="237"/>
      <c r="G219" s="238"/>
      <c r="H219" s="238"/>
      <c r="I219" s="238"/>
      <c r="J219" s="238"/>
      <c r="K219" s="239"/>
      <c r="L219" s="239"/>
      <c r="M219" s="239"/>
      <c r="N219" s="239"/>
    </row>
    <row r="220" spans="1:14">
      <c r="A220" s="236"/>
      <c r="B220" s="236" t="s">
        <v>869</v>
      </c>
      <c r="C220" s="232" t="s">
        <v>318</v>
      </c>
      <c r="D220" s="232"/>
      <c r="E220" s="232"/>
      <c r="F220" s="237"/>
      <c r="G220" s="238"/>
      <c r="H220" s="238"/>
      <c r="I220" s="238"/>
      <c r="J220" s="238"/>
      <c r="K220" s="239"/>
      <c r="L220" s="239"/>
      <c r="M220" s="239"/>
      <c r="N220" s="239"/>
    </row>
    <row r="221" spans="1:14">
      <c r="A221" s="236"/>
      <c r="B221" s="236"/>
      <c r="C221" s="236"/>
      <c r="D221" s="240" t="s">
        <v>870</v>
      </c>
      <c r="E221" s="240" t="s">
        <v>689</v>
      </c>
      <c r="F221" s="241">
        <v>54092.000999999997</v>
      </c>
      <c r="G221" s="242">
        <v>575598.66</v>
      </c>
      <c r="H221" s="242">
        <v>236456.71599999999</v>
      </c>
      <c r="I221" s="242">
        <v>812055.37600000005</v>
      </c>
      <c r="J221" s="242">
        <v>511</v>
      </c>
      <c r="K221" s="243">
        <v>42.53</v>
      </c>
      <c r="L221" s="243">
        <v>0</v>
      </c>
      <c r="M221" s="243">
        <v>28.09</v>
      </c>
      <c r="N221" s="243">
        <v>70.62</v>
      </c>
    </row>
    <row r="222" spans="1:14">
      <c r="A222" s="236"/>
      <c r="B222" s="236"/>
      <c r="C222" s="236"/>
      <c r="D222" s="236" t="s">
        <v>871</v>
      </c>
      <c r="E222" s="236" t="s">
        <v>689</v>
      </c>
      <c r="F222" s="237">
        <v>52137.271999999997</v>
      </c>
      <c r="G222" s="238">
        <v>533796.61600000004</v>
      </c>
      <c r="H222" s="238">
        <v>205056.71799999999</v>
      </c>
      <c r="I222" s="238">
        <v>738853.33400000003</v>
      </c>
      <c r="J222" s="238">
        <v>387</v>
      </c>
      <c r="K222" s="239">
        <v>36.44</v>
      </c>
      <c r="L222" s="239">
        <v>0.9</v>
      </c>
      <c r="M222" s="239">
        <v>25.38</v>
      </c>
      <c r="N222" s="239">
        <v>62.72</v>
      </c>
    </row>
    <row r="223" spans="1:14">
      <c r="A223" s="236"/>
      <c r="B223" s="236"/>
      <c r="C223" s="236"/>
      <c r="D223" s="240" t="s">
        <v>872</v>
      </c>
      <c r="E223" s="240" t="s">
        <v>689</v>
      </c>
      <c r="F223" s="241">
        <v>42571.69</v>
      </c>
      <c r="G223" s="242">
        <v>415642.37199999997</v>
      </c>
      <c r="H223" s="242">
        <v>157172.46900000001</v>
      </c>
      <c r="I223" s="242">
        <v>572814.84100000001</v>
      </c>
      <c r="J223" s="242">
        <v>363</v>
      </c>
      <c r="K223" s="243">
        <v>31.86</v>
      </c>
      <c r="L223" s="243">
        <v>2</v>
      </c>
      <c r="M223" s="243">
        <v>8.4700000000000006</v>
      </c>
      <c r="N223" s="243">
        <v>42.33</v>
      </c>
    </row>
    <row r="224" spans="1:14">
      <c r="A224" s="236"/>
      <c r="B224" s="236"/>
      <c r="C224" s="236"/>
      <c r="D224" s="236" t="s">
        <v>873</v>
      </c>
      <c r="E224" s="236" t="s">
        <v>689</v>
      </c>
      <c r="F224" s="237">
        <v>1338.8489999999999</v>
      </c>
      <c r="G224" s="238">
        <v>33547.625999999997</v>
      </c>
      <c r="H224" s="238">
        <v>14824.521000000001</v>
      </c>
      <c r="I224" s="238">
        <v>48372.146999999997</v>
      </c>
      <c r="J224" s="238">
        <v>16</v>
      </c>
      <c r="K224" s="239">
        <v>2.5</v>
      </c>
      <c r="L224" s="239">
        <v>0</v>
      </c>
      <c r="M224" s="239">
        <v>1.5</v>
      </c>
      <c r="N224" s="239">
        <v>4</v>
      </c>
    </row>
    <row r="225" spans="1:14">
      <c r="A225" s="236"/>
      <c r="B225" s="236"/>
      <c r="C225" s="236"/>
      <c r="D225" s="240" t="s">
        <v>874</v>
      </c>
      <c r="E225" s="240" t="s">
        <v>875</v>
      </c>
      <c r="F225" s="241">
        <v>920.19</v>
      </c>
      <c r="G225" s="242">
        <v>102455.485</v>
      </c>
      <c r="H225" s="242">
        <v>25369.537</v>
      </c>
      <c r="I225" s="242">
        <v>127825.022</v>
      </c>
      <c r="J225" s="242">
        <v>15</v>
      </c>
      <c r="K225" s="243">
        <v>6</v>
      </c>
      <c r="L225" s="243">
        <v>0</v>
      </c>
      <c r="M225" s="243">
        <v>5.05</v>
      </c>
      <c r="N225" s="243">
        <v>11.05</v>
      </c>
    </row>
    <row r="226" spans="1:14">
      <c r="A226" s="236"/>
      <c r="B226" s="236"/>
      <c r="C226" s="236"/>
      <c r="D226" s="236" t="s">
        <v>876</v>
      </c>
      <c r="E226" s="236" t="s">
        <v>689</v>
      </c>
      <c r="F226" s="237">
        <v>52288.093999999997</v>
      </c>
      <c r="G226" s="238">
        <v>512513.11900000001</v>
      </c>
      <c r="H226" s="238">
        <v>160609.80499999999</v>
      </c>
      <c r="I226" s="238">
        <v>673122.924</v>
      </c>
      <c r="J226" s="238">
        <v>466</v>
      </c>
      <c r="K226" s="239">
        <v>39.44</v>
      </c>
      <c r="L226" s="239">
        <v>0</v>
      </c>
      <c r="M226" s="239">
        <v>2.35</v>
      </c>
      <c r="N226" s="239">
        <v>41.79</v>
      </c>
    </row>
    <row r="227" spans="1:14">
      <c r="A227" s="236"/>
      <c r="B227" s="236"/>
      <c r="C227" s="236"/>
      <c r="D227" s="240" t="s">
        <v>877</v>
      </c>
      <c r="E227" s="240" t="s">
        <v>689</v>
      </c>
      <c r="F227" s="241">
        <v>51865.063000000002</v>
      </c>
      <c r="G227" s="242">
        <v>471655.989</v>
      </c>
      <c r="H227" s="242">
        <v>269022.17800000001</v>
      </c>
      <c r="I227" s="242">
        <v>740678.16700000002</v>
      </c>
      <c r="J227" s="242">
        <v>386</v>
      </c>
      <c r="K227" s="243">
        <v>37.36</v>
      </c>
      <c r="L227" s="243">
        <v>1.1000000000000001</v>
      </c>
      <c r="M227" s="243">
        <v>26.36</v>
      </c>
      <c r="N227" s="243">
        <v>64.819999999999993</v>
      </c>
    </row>
    <row r="228" spans="1:14">
      <c r="A228" s="236"/>
      <c r="B228" s="236"/>
      <c r="C228" s="236"/>
      <c r="D228" s="236" t="s">
        <v>878</v>
      </c>
      <c r="E228" s="236" t="s">
        <v>689</v>
      </c>
      <c r="F228" s="237">
        <v>26084.937999999998</v>
      </c>
      <c r="G228" s="238">
        <v>306286.277</v>
      </c>
      <c r="H228" s="238">
        <v>113432.425</v>
      </c>
      <c r="I228" s="238">
        <v>419718.70199999999</v>
      </c>
      <c r="J228" s="238">
        <v>199</v>
      </c>
      <c r="K228" s="239">
        <v>22.33</v>
      </c>
      <c r="L228" s="239">
        <v>0</v>
      </c>
      <c r="M228" s="239">
        <v>16.55</v>
      </c>
      <c r="N228" s="239">
        <v>38.879999999999995</v>
      </c>
    </row>
    <row r="229" spans="1:14">
      <c r="A229" s="236"/>
      <c r="B229" s="236"/>
      <c r="C229" s="236"/>
      <c r="D229" s="240" t="s">
        <v>879</v>
      </c>
      <c r="E229" s="240" t="s">
        <v>689</v>
      </c>
      <c r="F229" s="241">
        <v>39909.527999999998</v>
      </c>
      <c r="G229" s="242">
        <v>544727.23600000003</v>
      </c>
      <c r="H229" s="242">
        <v>189146.49299999999</v>
      </c>
      <c r="I229" s="242">
        <v>733873.72900000005</v>
      </c>
      <c r="J229" s="242">
        <v>363</v>
      </c>
      <c r="K229" s="243">
        <v>41.63</v>
      </c>
      <c r="L229" s="243">
        <v>1</v>
      </c>
      <c r="M229" s="243">
        <v>28.83</v>
      </c>
      <c r="N229" s="243">
        <v>71.460000000000008</v>
      </c>
    </row>
    <row r="230" spans="1:14">
      <c r="A230" s="236"/>
      <c r="B230" s="236"/>
      <c r="C230" s="244" t="s">
        <v>880</v>
      </c>
      <c r="D230" s="244"/>
      <c r="E230" s="244"/>
      <c r="F230" s="237">
        <v>321207.62499999994</v>
      </c>
      <c r="G230" s="245">
        <v>3496223.3800000004</v>
      </c>
      <c r="H230" s="245">
        <v>1371090.8620000002</v>
      </c>
      <c r="I230" s="245">
        <v>4867314.2420000006</v>
      </c>
      <c r="J230" s="245">
        <v>2706</v>
      </c>
      <c r="K230" s="246">
        <v>260.08999999999997</v>
      </c>
      <c r="L230" s="246">
        <v>5</v>
      </c>
      <c r="M230" s="246">
        <v>142.57999999999998</v>
      </c>
      <c r="N230" s="246">
        <v>407.66999999999996</v>
      </c>
    </row>
    <row r="231" spans="1:14">
      <c r="A231" s="236"/>
      <c r="B231" s="236"/>
      <c r="C231" s="247"/>
      <c r="D231" s="247"/>
      <c r="E231" s="247"/>
      <c r="F231" s="237"/>
      <c r="G231" s="248"/>
      <c r="H231" s="248"/>
      <c r="I231" s="248"/>
      <c r="J231" s="248"/>
      <c r="K231" s="249"/>
      <c r="L231" s="249"/>
      <c r="M231" s="249"/>
      <c r="N231" s="249"/>
    </row>
    <row r="232" spans="1:14">
      <c r="A232" s="236"/>
      <c r="B232" s="236" t="s">
        <v>881</v>
      </c>
      <c r="C232" s="232" t="s">
        <v>332</v>
      </c>
      <c r="D232" s="232"/>
      <c r="E232" s="232"/>
      <c r="F232" s="237"/>
      <c r="G232" s="238"/>
      <c r="H232" s="238"/>
      <c r="I232" s="238"/>
      <c r="J232" s="238"/>
      <c r="K232" s="239"/>
      <c r="L232" s="239"/>
      <c r="M232" s="239"/>
      <c r="N232" s="239"/>
    </row>
    <row r="233" spans="1:14">
      <c r="A233" s="236"/>
      <c r="B233" s="236"/>
      <c r="C233" s="236"/>
      <c r="D233" s="240" t="s">
        <v>882</v>
      </c>
      <c r="E233" s="240" t="s">
        <v>689</v>
      </c>
      <c r="F233" s="241">
        <v>2410</v>
      </c>
      <c r="G233" s="242">
        <v>432872.185</v>
      </c>
      <c r="H233" s="242">
        <v>105400.257</v>
      </c>
      <c r="I233" s="242">
        <v>538272.44200000004</v>
      </c>
      <c r="J233" s="242">
        <v>285</v>
      </c>
      <c r="K233" s="243">
        <v>29.87</v>
      </c>
      <c r="L233" s="243">
        <v>9.33</v>
      </c>
      <c r="M233" s="243">
        <v>13.21</v>
      </c>
      <c r="N233" s="243">
        <v>52.410000000000004</v>
      </c>
    </row>
    <row r="234" spans="1:14">
      <c r="A234" s="236"/>
      <c r="B234" s="236"/>
      <c r="C234" s="236"/>
      <c r="D234" s="236" t="s">
        <v>883</v>
      </c>
      <c r="E234" s="236" t="s">
        <v>689</v>
      </c>
      <c r="F234" s="237">
        <v>1224.0419999999999</v>
      </c>
      <c r="G234" s="238">
        <v>44128.232000000004</v>
      </c>
      <c r="H234" s="238">
        <v>18894.598999999998</v>
      </c>
      <c r="I234" s="238">
        <v>63022.831000000006</v>
      </c>
      <c r="J234" s="238">
        <v>6</v>
      </c>
      <c r="K234" s="239">
        <v>1.29</v>
      </c>
      <c r="L234" s="239">
        <v>1.4</v>
      </c>
      <c r="M234" s="239">
        <v>1.25</v>
      </c>
      <c r="N234" s="239">
        <v>3.94</v>
      </c>
    </row>
    <row r="235" spans="1:14">
      <c r="A235" s="236"/>
      <c r="B235" s="236"/>
      <c r="C235" s="236"/>
      <c r="D235" s="240" t="s">
        <v>884</v>
      </c>
      <c r="E235" s="240" t="s">
        <v>689</v>
      </c>
      <c r="F235" s="241">
        <v>5063.2820000000002</v>
      </c>
      <c r="G235" s="242">
        <v>130777.049</v>
      </c>
      <c r="H235" s="242">
        <v>41094.815000000002</v>
      </c>
      <c r="I235" s="242">
        <v>171871.864</v>
      </c>
      <c r="J235" s="242">
        <v>29</v>
      </c>
      <c r="K235" s="243">
        <v>4</v>
      </c>
      <c r="L235" s="243">
        <v>2.5</v>
      </c>
      <c r="M235" s="243">
        <v>4.5999999999999996</v>
      </c>
      <c r="N235" s="243">
        <v>11.1</v>
      </c>
    </row>
    <row r="236" spans="1:14">
      <c r="A236" s="236"/>
      <c r="B236" s="236"/>
      <c r="C236" s="244" t="s">
        <v>885</v>
      </c>
      <c r="D236" s="244"/>
      <c r="E236" s="244"/>
      <c r="F236" s="237">
        <v>8697.3240000000005</v>
      </c>
      <c r="G236" s="245">
        <v>607777.46600000001</v>
      </c>
      <c r="H236" s="245">
        <v>165389.671</v>
      </c>
      <c r="I236" s="245">
        <v>773167.13699999999</v>
      </c>
      <c r="J236" s="245">
        <v>320</v>
      </c>
      <c r="K236" s="246">
        <v>35.159999999999997</v>
      </c>
      <c r="L236" s="246">
        <v>13.23</v>
      </c>
      <c r="M236" s="246">
        <v>19.060000000000002</v>
      </c>
      <c r="N236" s="246">
        <v>67.45</v>
      </c>
    </row>
    <row r="237" spans="1:14">
      <c r="A237" s="236"/>
      <c r="B237" s="236"/>
      <c r="C237" s="247"/>
      <c r="D237" s="247"/>
      <c r="E237" s="247"/>
      <c r="F237" s="237"/>
      <c r="G237" s="248"/>
      <c r="H237" s="248"/>
      <c r="I237" s="248"/>
      <c r="J237" s="248"/>
      <c r="K237" s="249"/>
      <c r="L237" s="249"/>
      <c r="M237" s="249"/>
      <c r="N237" s="249"/>
    </row>
    <row r="238" spans="1:14">
      <c r="A238" s="236"/>
      <c r="B238" s="236" t="s">
        <v>886</v>
      </c>
      <c r="C238" s="232" t="s">
        <v>336</v>
      </c>
      <c r="D238" s="232"/>
      <c r="E238" s="232"/>
      <c r="F238" s="237"/>
      <c r="G238" s="238"/>
      <c r="H238" s="238"/>
      <c r="I238" s="238"/>
      <c r="J238" s="238"/>
      <c r="K238" s="239"/>
      <c r="L238" s="239"/>
      <c r="M238" s="239"/>
      <c r="N238" s="239"/>
    </row>
    <row r="239" spans="1:14">
      <c r="A239" s="236"/>
      <c r="B239" s="236"/>
      <c r="C239" s="236"/>
      <c r="D239" s="240" t="s">
        <v>887</v>
      </c>
      <c r="E239" s="240" t="s">
        <v>689</v>
      </c>
      <c r="F239" s="241">
        <v>22726.848999999998</v>
      </c>
      <c r="G239" s="242">
        <v>346979.56699999998</v>
      </c>
      <c r="H239" s="242">
        <v>179492.122</v>
      </c>
      <c r="I239" s="242">
        <v>526471.68900000001</v>
      </c>
      <c r="J239" s="242">
        <v>200</v>
      </c>
      <c r="K239" s="243">
        <v>20.86</v>
      </c>
      <c r="L239" s="243">
        <v>6.39</v>
      </c>
      <c r="M239" s="243">
        <v>19.96</v>
      </c>
      <c r="N239" s="243">
        <v>47.21</v>
      </c>
    </row>
    <row r="240" spans="1:14">
      <c r="A240" s="236"/>
      <c r="B240" s="236"/>
      <c r="C240" s="244" t="s">
        <v>888</v>
      </c>
      <c r="D240" s="244"/>
      <c r="E240" s="244"/>
      <c r="F240" s="237">
        <v>22726.848999999998</v>
      </c>
      <c r="G240" s="245">
        <v>346979.56699999998</v>
      </c>
      <c r="H240" s="245">
        <v>179492.122</v>
      </c>
      <c r="I240" s="245">
        <v>526471.68900000001</v>
      </c>
      <c r="J240" s="245">
        <v>200</v>
      </c>
      <c r="K240" s="246">
        <v>20.86</v>
      </c>
      <c r="L240" s="246">
        <v>6.39</v>
      </c>
      <c r="M240" s="246">
        <v>19.96</v>
      </c>
      <c r="N240" s="246">
        <v>47.21</v>
      </c>
    </row>
    <row r="241" spans="1:14">
      <c r="A241" s="236"/>
      <c r="B241" s="236"/>
      <c r="C241" s="247"/>
      <c r="D241" s="247"/>
      <c r="E241" s="247"/>
      <c r="F241" s="237"/>
      <c r="G241" s="248"/>
      <c r="H241" s="248"/>
      <c r="I241" s="248"/>
      <c r="J241" s="248"/>
      <c r="K241" s="249"/>
      <c r="L241" s="249"/>
      <c r="M241" s="249"/>
      <c r="N241" s="249"/>
    </row>
    <row r="242" spans="1:14">
      <c r="A242" s="236"/>
      <c r="B242" s="236" t="s">
        <v>889</v>
      </c>
      <c r="C242" s="232" t="s">
        <v>338</v>
      </c>
      <c r="D242" s="232"/>
      <c r="E242" s="232"/>
      <c r="F242" s="237"/>
      <c r="G242" s="238"/>
      <c r="H242" s="238"/>
      <c r="I242" s="238"/>
      <c r="J242" s="238"/>
      <c r="K242" s="239"/>
      <c r="L242" s="239"/>
      <c r="M242" s="239"/>
      <c r="N242" s="239"/>
    </row>
    <row r="243" spans="1:14">
      <c r="A243" s="236"/>
      <c r="B243" s="236"/>
      <c r="C243" s="236"/>
      <c r="D243" s="240" t="s">
        <v>890</v>
      </c>
      <c r="E243" s="240" t="s">
        <v>717</v>
      </c>
      <c r="F243" s="241">
        <v>4990.4809999999998</v>
      </c>
      <c r="G243" s="242">
        <v>45901.508000000002</v>
      </c>
      <c r="H243" s="242">
        <v>27268.633000000002</v>
      </c>
      <c r="I243" s="242">
        <v>73170.141000000003</v>
      </c>
      <c r="J243" s="242">
        <v>22</v>
      </c>
      <c r="K243" s="243">
        <v>2.59</v>
      </c>
      <c r="L243" s="243">
        <v>1.04</v>
      </c>
      <c r="M243" s="243">
        <v>1.59</v>
      </c>
      <c r="N243" s="243">
        <v>5.22</v>
      </c>
    </row>
    <row r="244" spans="1:14">
      <c r="A244" s="236"/>
      <c r="B244" s="236"/>
      <c r="C244" s="236"/>
      <c r="D244" s="236" t="s">
        <v>891</v>
      </c>
      <c r="E244" s="236" t="s">
        <v>689</v>
      </c>
      <c r="F244" s="237">
        <v>40127.455000000002</v>
      </c>
      <c r="G244" s="238">
        <v>348103.16600000003</v>
      </c>
      <c r="H244" s="238">
        <v>164457.27900000001</v>
      </c>
      <c r="I244" s="238">
        <v>512560.44500000007</v>
      </c>
      <c r="J244" s="238">
        <v>211</v>
      </c>
      <c r="K244" s="239">
        <v>24.7</v>
      </c>
      <c r="L244" s="239">
        <v>0.6</v>
      </c>
      <c r="M244" s="239">
        <v>12.69</v>
      </c>
      <c r="N244" s="239">
        <v>37.99</v>
      </c>
    </row>
    <row r="245" spans="1:14">
      <c r="A245" s="236"/>
      <c r="B245" s="236"/>
      <c r="C245" s="244" t="s">
        <v>892</v>
      </c>
      <c r="D245" s="244"/>
      <c r="E245" s="244"/>
      <c r="F245" s="237">
        <v>45117.936000000002</v>
      </c>
      <c r="G245" s="245">
        <v>394004.674</v>
      </c>
      <c r="H245" s="245">
        <v>191725.91200000001</v>
      </c>
      <c r="I245" s="245">
        <v>585730.58600000001</v>
      </c>
      <c r="J245" s="245">
        <v>233</v>
      </c>
      <c r="K245" s="246">
        <v>27.29</v>
      </c>
      <c r="L245" s="246">
        <v>1.6400000000000001</v>
      </c>
      <c r="M245" s="246">
        <v>14.28</v>
      </c>
      <c r="N245" s="246">
        <v>43.21</v>
      </c>
    </row>
    <row r="246" spans="1:14">
      <c r="A246" s="236"/>
      <c r="B246" s="236"/>
      <c r="C246" s="247"/>
      <c r="D246" s="247"/>
      <c r="E246" s="247"/>
      <c r="F246" s="237"/>
      <c r="G246" s="248"/>
      <c r="H246" s="248"/>
      <c r="I246" s="248"/>
      <c r="J246" s="248"/>
      <c r="K246" s="249"/>
      <c r="L246" s="249"/>
      <c r="M246" s="249"/>
      <c r="N246" s="249"/>
    </row>
    <row r="247" spans="1:14">
      <c r="A247" s="236"/>
      <c r="B247" s="236" t="s">
        <v>893</v>
      </c>
      <c r="C247" s="232" t="s">
        <v>345</v>
      </c>
      <c r="D247" s="232"/>
      <c r="E247" s="232"/>
      <c r="F247" s="237"/>
      <c r="G247" s="238"/>
      <c r="H247" s="238"/>
      <c r="I247" s="238"/>
      <c r="J247" s="238"/>
      <c r="K247" s="239"/>
      <c r="L247" s="239"/>
      <c r="M247" s="239"/>
      <c r="N247" s="239"/>
    </row>
    <row r="248" spans="1:14">
      <c r="A248" s="236"/>
      <c r="B248" s="236"/>
      <c r="C248" s="236"/>
      <c r="D248" s="240" t="s">
        <v>894</v>
      </c>
      <c r="E248" s="240" t="s">
        <v>689</v>
      </c>
      <c r="F248" s="241">
        <v>24071.433000000001</v>
      </c>
      <c r="G248" s="242">
        <v>252067.875</v>
      </c>
      <c r="H248" s="242">
        <v>142284.008</v>
      </c>
      <c r="I248" s="242">
        <v>394351.88300000003</v>
      </c>
      <c r="J248" s="242">
        <v>158</v>
      </c>
      <c r="K248" s="243">
        <v>21.72</v>
      </c>
      <c r="L248" s="243">
        <v>0</v>
      </c>
      <c r="M248" s="243">
        <v>10.54</v>
      </c>
      <c r="N248" s="243">
        <v>32.26</v>
      </c>
    </row>
    <row r="249" spans="1:14">
      <c r="A249" s="236"/>
      <c r="B249" s="236"/>
      <c r="C249" s="244" t="s">
        <v>895</v>
      </c>
      <c r="D249" s="244"/>
      <c r="E249" s="244"/>
      <c r="F249" s="237">
        <v>24071.433000000001</v>
      </c>
      <c r="G249" s="245">
        <v>252067.875</v>
      </c>
      <c r="H249" s="245">
        <v>142284.008</v>
      </c>
      <c r="I249" s="245">
        <v>394351.88300000003</v>
      </c>
      <c r="J249" s="245">
        <v>158</v>
      </c>
      <c r="K249" s="246">
        <v>21.72</v>
      </c>
      <c r="L249" s="246">
        <v>0</v>
      </c>
      <c r="M249" s="246">
        <v>10.54</v>
      </c>
      <c r="N249" s="246">
        <v>32.26</v>
      </c>
    </row>
    <row r="250" spans="1:14">
      <c r="A250" s="236"/>
      <c r="B250" s="236"/>
      <c r="C250" s="247"/>
      <c r="D250" s="247"/>
      <c r="E250" s="247"/>
      <c r="F250" s="237"/>
      <c r="G250" s="248"/>
      <c r="H250" s="248"/>
      <c r="I250" s="248"/>
      <c r="J250" s="248"/>
      <c r="K250" s="249"/>
      <c r="L250" s="249"/>
      <c r="M250" s="249"/>
      <c r="N250" s="249"/>
    </row>
    <row r="251" spans="1:14">
      <c r="A251" s="236"/>
      <c r="B251" s="236" t="s">
        <v>896</v>
      </c>
      <c r="C251" s="232" t="s">
        <v>359</v>
      </c>
      <c r="D251" s="232"/>
      <c r="E251" s="232"/>
      <c r="F251" s="237"/>
      <c r="G251" s="238"/>
      <c r="H251" s="238"/>
      <c r="I251" s="238"/>
      <c r="J251" s="238"/>
      <c r="K251" s="239"/>
      <c r="L251" s="239"/>
      <c r="M251" s="239"/>
      <c r="N251" s="239"/>
    </row>
    <row r="252" spans="1:14">
      <c r="A252" s="236"/>
      <c r="B252" s="236"/>
      <c r="C252" s="236"/>
      <c r="D252" s="240" t="s">
        <v>897</v>
      </c>
      <c r="E252" s="240" t="s">
        <v>689</v>
      </c>
      <c r="F252" s="241">
        <v>41764.277000000002</v>
      </c>
      <c r="G252" s="242">
        <v>159604.90599999999</v>
      </c>
      <c r="H252" s="242">
        <v>96156.298999999999</v>
      </c>
      <c r="I252" s="242">
        <v>255761.20499999999</v>
      </c>
      <c r="J252" s="242">
        <v>65</v>
      </c>
      <c r="K252" s="243">
        <v>8.1300000000000008</v>
      </c>
      <c r="L252" s="243">
        <v>1.73</v>
      </c>
      <c r="M252" s="243">
        <v>6</v>
      </c>
      <c r="N252" s="243">
        <v>15.860000000000001</v>
      </c>
    </row>
    <row r="253" spans="1:14">
      <c r="A253" s="236"/>
      <c r="B253" s="236"/>
      <c r="C253" s="244" t="s">
        <v>898</v>
      </c>
      <c r="D253" s="244"/>
      <c r="E253" s="244"/>
      <c r="F253" s="237">
        <v>41764.277000000002</v>
      </c>
      <c r="G253" s="245">
        <v>159604.90599999999</v>
      </c>
      <c r="H253" s="245">
        <v>96156.298999999999</v>
      </c>
      <c r="I253" s="245">
        <v>255761.20499999999</v>
      </c>
      <c r="J253" s="245">
        <v>65</v>
      </c>
      <c r="K253" s="246">
        <v>8.1300000000000008</v>
      </c>
      <c r="L253" s="246">
        <v>1.73</v>
      </c>
      <c r="M253" s="246">
        <v>6</v>
      </c>
      <c r="N253" s="246">
        <v>15.860000000000001</v>
      </c>
    </row>
    <row r="254" spans="1:14">
      <c r="A254" s="236"/>
      <c r="B254" s="236"/>
      <c r="C254" s="247"/>
      <c r="D254" s="247"/>
      <c r="E254" s="247"/>
      <c r="F254" s="237"/>
      <c r="G254" s="248"/>
      <c r="H254" s="248"/>
      <c r="I254" s="248"/>
      <c r="J254" s="248"/>
      <c r="K254" s="249"/>
      <c r="L254" s="249"/>
      <c r="M254" s="249"/>
      <c r="N254" s="249"/>
    </row>
    <row r="255" spans="1:14">
      <c r="A255" s="236"/>
      <c r="B255" s="236" t="s">
        <v>899</v>
      </c>
      <c r="C255" s="232" t="s">
        <v>364</v>
      </c>
      <c r="D255" s="232"/>
      <c r="E255" s="232"/>
      <c r="F255" s="237"/>
      <c r="G255" s="238"/>
      <c r="H255" s="238"/>
      <c r="I255" s="238"/>
      <c r="J255" s="238"/>
      <c r="K255" s="239"/>
      <c r="L255" s="239"/>
      <c r="M255" s="239"/>
      <c r="N255" s="239"/>
    </row>
    <row r="256" spans="1:14">
      <c r="A256" s="236"/>
      <c r="B256" s="236"/>
      <c r="C256" s="236"/>
      <c r="D256" s="240" t="s">
        <v>900</v>
      </c>
      <c r="E256" s="240" t="s">
        <v>689</v>
      </c>
      <c r="F256" s="241">
        <v>263.89999999999998</v>
      </c>
      <c r="G256" s="242">
        <v>111272.81200000001</v>
      </c>
      <c r="H256" s="242">
        <v>62132.692000000003</v>
      </c>
      <c r="I256" s="242">
        <v>173405.50400000002</v>
      </c>
      <c r="J256" s="242">
        <v>49</v>
      </c>
      <c r="K256" s="243">
        <v>6.4</v>
      </c>
      <c r="L256" s="243">
        <v>0</v>
      </c>
      <c r="M256" s="243">
        <v>5.3</v>
      </c>
      <c r="N256" s="243">
        <v>11.7</v>
      </c>
    </row>
    <row r="257" spans="1:14">
      <c r="A257" s="236"/>
      <c r="B257" s="236"/>
      <c r="C257" s="244" t="s">
        <v>901</v>
      </c>
      <c r="D257" s="244"/>
      <c r="E257" s="244"/>
      <c r="F257" s="237">
        <v>263.89999999999998</v>
      </c>
      <c r="G257" s="245">
        <v>111272.81200000001</v>
      </c>
      <c r="H257" s="245">
        <v>62132.692000000003</v>
      </c>
      <c r="I257" s="245">
        <v>173405.50400000002</v>
      </c>
      <c r="J257" s="245">
        <v>49</v>
      </c>
      <c r="K257" s="246">
        <v>6.4</v>
      </c>
      <c r="L257" s="246">
        <v>0</v>
      </c>
      <c r="M257" s="246">
        <v>5.3</v>
      </c>
      <c r="N257" s="246">
        <v>11.7</v>
      </c>
    </row>
    <row r="258" spans="1:14">
      <c r="A258" s="236"/>
      <c r="B258" s="236"/>
      <c r="C258" s="247"/>
      <c r="D258" s="247"/>
      <c r="E258" s="247"/>
      <c r="F258" s="237"/>
      <c r="G258" s="248"/>
      <c r="H258" s="248"/>
      <c r="I258" s="248"/>
      <c r="J258" s="248"/>
      <c r="K258" s="249"/>
      <c r="L258" s="249"/>
      <c r="M258" s="249"/>
      <c r="N258" s="249"/>
    </row>
    <row r="259" spans="1:14">
      <c r="A259" s="236"/>
      <c r="B259" s="236" t="s">
        <v>902</v>
      </c>
      <c r="C259" s="232" t="s">
        <v>369</v>
      </c>
      <c r="D259" s="232"/>
      <c r="E259" s="232"/>
      <c r="F259" s="237"/>
      <c r="G259" s="238"/>
      <c r="H259" s="238"/>
      <c r="I259" s="238"/>
      <c r="J259" s="238"/>
      <c r="K259" s="239"/>
      <c r="L259" s="239"/>
      <c r="M259" s="239"/>
      <c r="N259" s="239"/>
    </row>
    <row r="260" spans="1:14">
      <c r="A260" s="236"/>
      <c r="B260" s="236"/>
      <c r="C260" s="236"/>
      <c r="D260" s="240" t="s">
        <v>903</v>
      </c>
      <c r="E260" s="240" t="s">
        <v>689</v>
      </c>
      <c r="F260" s="241">
        <v>3800.252</v>
      </c>
      <c r="G260" s="242">
        <v>102666.106</v>
      </c>
      <c r="H260" s="242">
        <v>45226.548000000003</v>
      </c>
      <c r="I260" s="242">
        <v>147892.65400000001</v>
      </c>
      <c r="J260" s="242">
        <v>50</v>
      </c>
      <c r="K260" s="243">
        <v>8.9499999999999993</v>
      </c>
      <c r="L260" s="243">
        <v>1</v>
      </c>
      <c r="M260" s="243">
        <v>1.89</v>
      </c>
      <c r="N260" s="243">
        <v>11.84</v>
      </c>
    </row>
    <row r="261" spans="1:14">
      <c r="A261" s="236"/>
      <c r="B261" s="236"/>
      <c r="C261" s="244" t="s">
        <v>904</v>
      </c>
      <c r="D261" s="244"/>
      <c r="E261" s="244"/>
      <c r="F261" s="237">
        <v>3800.252</v>
      </c>
      <c r="G261" s="245">
        <v>102666.106</v>
      </c>
      <c r="H261" s="245">
        <v>45226.548000000003</v>
      </c>
      <c r="I261" s="245">
        <v>147892.65400000001</v>
      </c>
      <c r="J261" s="245">
        <v>50</v>
      </c>
      <c r="K261" s="246">
        <v>8.9499999999999993</v>
      </c>
      <c r="L261" s="246">
        <v>1</v>
      </c>
      <c r="M261" s="246">
        <v>1.89</v>
      </c>
      <c r="N261" s="246">
        <v>11.84</v>
      </c>
    </row>
    <row r="262" spans="1:14">
      <c r="A262" s="236"/>
      <c r="B262" s="236"/>
      <c r="C262" s="247"/>
      <c r="D262" s="247"/>
      <c r="E262" s="247"/>
      <c r="F262" s="237"/>
      <c r="G262" s="248"/>
      <c r="H262" s="248"/>
      <c r="I262" s="248"/>
      <c r="J262" s="248"/>
      <c r="K262" s="249"/>
      <c r="L262" s="249"/>
      <c r="M262" s="249"/>
      <c r="N262" s="249"/>
    </row>
    <row r="263" spans="1:14">
      <c r="A263" s="236"/>
      <c r="B263" s="236" t="s">
        <v>905</v>
      </c>
      <c r="C263" s="232" t="s">
        <v>361</v>
      </c>
      <c r="D263" s="232"/>
      <c r="E263" s="232"/>
      <c r="F263" s="237"/>
      <c r="G263" s="238"/>
      <c r="H263" s="238"/>
      <c r="I263" s="238"/>
      <c r="J263" s="238"/>
      <c r="K263" s="239"/>
      <c r="L263" s="239"/>
      <c r="M263" s="239"/>
      <c r="N263" s="239"/>
    </row>
    <row r="264" spans="1:14">
      <c r="A264" s="236"/>
      <c r="B264" s="236"/>
      <c r="C264" s="236"/>
      <c r="D264" s="240" t="s">
        <v>906</v>
      </c>
      <c r="E264" s="240" t="s">
        <v>689</v>
      </c>
      <c r="F264" s="241">
        <v>13.662000000000001</v>
      </c>
      <c r="G264" s="242">
        <v>88021.434999999998</v>
      </c>
      <c r="H264" s="242">
        <v>36340.245999999999</v>
      </c>
      <c r="I264" s="242">
        <v>124361.681</v>
      </c>
      <c r="J264" s="242">
        <v>41</v>
      </c>
      <c r="K264" s="243">
        <v>4.6900000000000004</v>
      </c>
      <c r="L264" s="243">
        <v>3.06</v>
      </c>
      <c r="M264" s="243">
        <v>4.2</v>
      </c>
      <c r="N264" s="243">
        <v>11.95</v>
      </c>
    </row>
    <row r="265" spans="1:14">
      <c r="A265" s="236"/>
      <c r="B265" s="236"/>
      <c r="C265" s="244" t="s">
        <v>907</v>
      </c>
      <c r="D265" s="244"/>
      <c r="E265" s="244"/>
      <c r="F265" s="237">
        <v>13.662000000000001</v>
      </c>
      <c r="G265" s="245">
        <v>88021.434999999998</v>
      </c>
      <c r="H265" s="245">
        <v>36340.245999999999</v>
      </c>
      <c r="I265" s="245">
        <v>124361.681</v>
      </c>
      <c r="J265" s="245">
        <v>41</v>
      </c>
      <c r="K265" s="246">
        <v>4.6900000000000004</v>
      </c>
      <c r="L265" s="246">
        <v>3.06</v>
      </c>
      <c r="M265" s="246">
        <v>4.2</v>
      </c>
      <c r="N265" s="246">
        <v>11.95</v>
      </c>
    </row>
    <row r="266" spans="1:14">
      <c r="A266" s="236"/>
      <c r="B266" s="236"/>
      <c r="C266" s="247"/>
      <c r="D266" s="247"/>
      <c r="E266" s="247"/>
      <c r="F266" s="237"/>
      <c r="G266" s="248"/>
      <c r="H266" s="248"/>
      <c r="I266" s="248"/>
      <c r="J266" s="248"/>
      <c r="K266" s="249"/>
      <c r="L266" s="249"/>
      <c r="M266" s="249"/>
      <c r="N266" s="249"/>
    </row>
    <row r="267" spans="1:14">
      <c r="A267" s="236"/>
      <c r="B267" s="236" t="s">
        <v>908</v>
      </c>
      <c r="C267" s="232" t="s">
        <v>350</v>
      </c>
      <c r="D267" s="232"/>
      <c r="E267" s="232"/>
      <c r="F267" s="237"/>
      <c r="G267" s="238"/>
      <c r="H267" s="238"/>
      <c r="I267" s="238"/>
      <c r="J267" s="238"/>
      <c r="K267" s="239"/>
      <c r="L267" s="239"/>
      <c r="M267" s="239"/>
      <c r="N267" s="239"/>
    </row>
    <row r="268" spans="1:14">
      <c r="A268" s="236"/>
      <c r="B268" s="236"/>
      <c r="C268" s="236"/>
      <c r="D268" s="240" t="s">
        <v>909</v>
      </c>
      <c r="E268" s="240" t="s">
        <v>689</v>
      </c>
      <c r="F268" s="241">
        <v>11482</v>
      </c>
      <c r="G268" s="242">
        <v>141329</v>
      </c>
      <c r="H268" s="242">
        <v>77014</v>
      </c>
      <c r="I268" s="242">
        <v>218343</v>
      </c>
      <c r="J268" s="242">
        <v>36</v>
      </c>
      <c r="K268" s="243">
        <v>6.92</v>
      </c>
      <c r="L268" s="243">
        <v>1</v>
      </c>
      <c r="M268" s="243">
        <v>5.93</v>
      </c>
      <c r="N268" s="243">
        <v>13.85</v>
      </c>
    </row>
    <row r="269" spans="1:14">
      <c r="A269" s="236"/>
      <c r="B269" s="236"/>
      <c r="C269" s="236"/>
      <c r="D269" s="236" t="s">
        <v>910</v>
      </c>
      <c r="E269" s="236" t="s">
        <v>689</v>
      </c>
      <c r="F269" s="237">
        <v>12431</v>
      </c>
      <c r="G269" s="238">
        <v>191663</v>
      </c>
      <c r="H269" s="238">
        <v>88708</v>
      </c>
      <c r="I269" s="238">
        <v>280371</v>
      </c>
      <c r="J269" s="238">
        <v>65</v>
      </c>
      <c r="K269" s="239">
        <v>11.06</v>
      </c>
      <c r="L269" s="239">
        <v>1.25</v>
      </c>
      <c r="M269" s="239">
        <v>10.32</v>
      </c>
      <c r="N269" s="239">
        <v>22.630000000000003</v>
      </c>
    </row>
    <row r="270" spans="1:14">
      <c r="A270" s="236"/>
      <c r="B270" s="236"/>
      <c r="C270" s="244" t="s">
        <v>911</v>
      </c>
      <c r="D270" s="244"/>
      <c r="E270" s="244"/>
      <c r="F270" s="237">
        <v>23913</v>
      </c>
      <c r="G270" s="245">
        <v>332992</v>
      </c>
      <c r="H270" s="245">
        <v>165722</v>
      </c>
      <c r="I270" s="245">
        <v>498714</v>
      </c>
      <c r="J270" s="245">
        <v>101</v>
      </c>
      <c r="K270" s="246">
        <v>17.98</v>
      </c>
      <c r="L270" s="246">
        <v>2.25</v>
      </c>
      <c r="M270" s="246">
        <v>16.25</v>
      </c>
      <c r="N270" s="246">
        <v>36.480000000000004</v>
      </c>
    </row>
    <row r="271" spans="1:14">
      <c r="A271" s="236"/>
      <c r="B271" s="236"/>
      <c r="C271" s="247"/>
      <c r="D271" s="247"/>
      <c r="E271" s="247"/>
      <c r="F271" s="237"/>
      <c r="G271" s="248"/>
      <c r="H271" s="248"/>
      <c r="I271" s="248"/>
      <c r="J271" s="248"/>
      <c r="K271" s="249"/>
      <c r="L271" s="249"/>
      <c r="M271" s="249"/>
      <c r="N271" s="249"/>
    </row>
    <row r="272" spans="1:14">
      <c r="A272" s="236"/>
      <c r="B272" s="236" t="s">
        <v>912</v>
      </c>
      <c r="C272" s="232" t="s">
        <v>365</v>
      </c>
      <c r="D272" s="232"/>
      <c r="E272" s="232"/>
      <c r="F272" s="237"/>
      <c r="G272" s="238"/>
      <c r="H272" s="238"/>
      <c r="I272" s="238"/>
      <c r="J272" s="238"/>
      <c r="K272" s="239"/>
      <c r="L272" s="239"/>
      <c r="M272" s="239"/>
      <c r="N272" s="239"/>
    </row>
    <row r="273" spans="1:14">
      <c r="A273" s="236"/>
      <c r="B273" s="236"/>
      <c r="C273" s="236"/>
      <c r="D273" s="240" t="s">
        <v>913</v>
      </c>
      <c r="E273" s="240" t="s">
        <v>689</v>
      </c>
      <c r="F273" s="241">
        <v>16979.584999999999</v>
      </c>
      <c r="G273" s="242">
        <v>128777.534</v>
      </c>
      <c r="H273" s="242">
        <v>51525.4</v>
      </c>
      <c r="I273" s="242">
        <v>180302.93400000001</v>
      </c>
      <c r="J273" s="242">
        <v>67</v>
      </c>
      <c r="K273" s="243">
        <v>5.27</v>
      </c>
      <c r="L273" s="243">
        <v>5.53</v>
      </c>
      <c r="M273" s="243">
        <v>2.75</v>
      </c>
      <c r="N273" s="243">
        <v>13.55</v>
      </c>
    </row>
    <row r="274" spans="1:14">
      <c r="A274" s="236"/>
      <c r="B274" s="236"/>
      <c r="C274" s="244" t="s">
        <v>914</v>
      </c>
      <c r="D274" s="244"/>
      <c r="E274" s="244"/>
      <c r="F274" s="237">
        <v>16979.584999999999</v>
      </c>
      <c r="G274" s="245">
        <v>128777.534</v>
      </c>
      <c r="H274" s="245">
        <v>51525.4</v>
      </c>
      <c r="I274" s="245">
        <v>180302.93400000001</v>
      </c>
      <c r="J274" s="245">
        <v>67</v>
      </c>
      <c r="K274" s="246">
        <v>5.27</v>
      </c>
      <c r="L274" s="246">
        <v>5.53</v>
      </c>
      <c r="M274" s="246">
        <v>2.75</v>
      </c>
      <c r="N274" s="246">
        <v>13.55</v>
      </c>
    </row>
    <row r="275" spans="1:14">
      <c r="A275" s="236"/>
      <c r="B275" s="236"/>
      <c r="C275" s="247"/>
      <c r="D275" s="247"/>
      <c r="E275" s="247"/>
      <c r="F275" s="237"/>
      <c r="G275" s="248"/>
      <c r="H275" s="248"/>
      <c r="I275" s="248"/>
      <c r="J275" s="248"/>
      <c r="K275" s="249"/>
      <c r="L275" s="249"/>
      <c r="M275" s="249"/>
      <c r="N275" s="249"/>
    </row>
    <row r="276" spans="1:14">
      <c r="A276" s="244" t="s">
        <v>915</v>
      </c>
      <c r="B276" s="244"/>
      <c r="C276" s="244"/>
      <c r="D276" s="244"/>
      <c r="E276" s="244"/>
      <c r="F276" s="237">
        <v>508555.84300000005</v>
      </c>
      <c r="G276" s="245">
        <v>6020387.7550000008</v>
      </c>
      <c r="H276" s="245">
        <v>2507085.7599999993</v>
      </c>
      <c r="I276" s="245">
        <v>8527473.5150000006</v>
      </c>
      <c r="J276" s="245">
        <v>3990</v>
      </c>
      <c r="K276" s="246">
        <v>416.53999999999996</v>
      </c>
      <c r="L276" s="246">
        <v>39.830000000000005</v>
      </c>
      <c r="M276" s="246">
        <v>242.80999999999997</v>
      </c>
      <c r="N276" s="246">
        <v>699.18</v>
      </c>
    </row>
    <row r="277" spans="1:14" ht="6.6" customHeight="1">
      <c r="A277" s="247"/>
      <c r="B277" s="247"/>
      <c r="C277" s="247"/>
      <c r="D277" s="247"/>
      <c r="E277" s="247"/>
      <c r="F277" s="237"/>
      <c r="G277" s="248"/>
      <c r="H277" s="248"/>
      <c r="I277" s="248"/>
      <c r="J277" s="248"/>
      <c r="K277" s="249"/>
      <c r="L277" s="249"/>
      <c r="M277" s="249"/>
      <c r="N277" s="249"/>
    </row>
    <row r="278" spans="1:14">
      <c r="A278" s="232" t="s">
        <v>916</v>
      </c>
      <c r="B278" s="232"/>
      <c r="C278" s="232"/>
      <c r="D278" s="232"/>
      <c r="E278" s="232"/>
      <c r="F278" s="237"/>
      <c r="G278" s="238"/>
      <c r="H278" s="238"/>
      <c r="I278" s="238"/>
      <c r="J278" s="238"/>
      <c r="K278" s="239"/>
      <c r="L278" s="239"/>
      <c r="M278" s="239"/>
      <c r="N278" s="239"/>
    </row>
    <row r="279" spans="1:14">
      <c r="A279" s="236"/>
      <c r="B279" s="236" t="s">
        <v>917</v>
      </c>
      <c r="C279" s="232" t="s">
        <v>354</v>
      </c>
      <c r="D279" s="232"/>
      <c r="E279" s="232"/>
      <c r="F279" s="237"/>
      <c r="G279" s="238"/>
      <c r="H279" s="238"/>
      <c r="I279" s="238"/>
      <c r="J279" s="238"/>
      <c r="K279" s="239"/>
      <c r="L279" s="239"/>
      <c r="M279" s="239"/>
      <c r="N279" s="239"/>
    </row>
    <row r="280" spans="1:14">
      <c r="A280" s="236"/>
      <c r="B280" s="236"/>
      <c r="C280" s="236"/>
      <c r="D280" s="240" t="s">
        <v>918</v>
      </c>
      <c r="E280" s="240" t="s">
        <v>689</v>
      </c>
      <c r="F280" s="241">
        <v>13194.522000000001</v>
      </c>
      <c r="G280" s="242">
        <v>141406.01300000001</v>
      </c>
      <c r="H280" s="242">
        <v>47504.474000000002</v>
      </c>
      <c r="I280" s="242">
        <v>188910.48700000002</v>
      </c>
      <c r="J280" s="242">
        <v>72</v>
      </c>
      <c r="K280" s="243">
        <v>11.23</v>
      </c>
      <c r="L280" s="243">
        <v>1</v>
      </c>
      <c r="M280" s="243">
        <v>5.48</v>
      </c>
      <c r="N280" s="243">
        <v>17.71</v>
      </c>
    </row>
    <row r="281" spans="1:14">
      <c r="A281" s="236"/>
      <c r="B281" s="236"/>
      <c r="C281" s="244" t="s">
        <v>919</v>
      </c>
      <c r="D281" s="244"/>
      <c r="E281" s="244"/>
      <c r="F281" s="237">
        <v>13194.522000000001</v>
      </c>
      <c r="G281" s="245">
        <v>141406.01300000001</v>
      </c>
      <c r="H281" s="245">
        <v>47504.474000000002</v>
      </c>
      <c r="I281" s="245">
        <v>188910.48700000002</v>
      </c>
      <c r="J281" s="245">
        <v>72</v>
      </c>
      <c r="K281" s="246">
        <v>11.23</v>
      </c>
      <c r="L281" s="246">
        <v>1</v>
      </c>
      <c r="M281" s="246">
        <v>5.48</v>
      </c>
      <c r="N281" s="246">
        <v>17.71</v>
      </c>
    </row>
    <row r="282" spans="1:14">
      <c r="A282" s="236"/>
      <c r="B282" s="236"/>
      <c r="C282" s="247"/>
      <c r="D282" s="247"/>
      <c r="E282" s="247"/>
      <c r="F282" s="237"/>
      <c r="G282" s="248"/>
      <c r="H282" s="248"/>
      <c r="I282" s="248"/>
      <c r="J282" s="248"/>
      <c r="K282" s="249"/>
      <c r="L282" s="249"/>
      <c r="M282" s="249"/>
      <c r="N282" s="249"/>
    </row>
    <row r="283" spans="1:14">
      <c r="A283" s="236"/>
      <c r="B283" s="236" t="s">
        <v>920</v>
      </c>
      <c r="C283" s="232" t="s">
        <v>323</v>
      </c>
      <c r="D283" s="232"/>
      <c r="E283" s="232"/>
      <c r="F283" s="237"/>
      <c r="G283" s="238"/>
      <c r="H283" s="238"/>
      <c r="I283" s="238"/>
      <c r="J283" s="238"/>
      <c r="K283" s="239"/>
      <c r="L283" s="239"/>
      <c r="M283" s="239"/>
      <c r="N283" s="239"/>
    </row>
    <row r="284" spans="1:14">
      <c r="A284" s="236"/>
      <c r="B284" s="236"/>
      <c r="C284" s="236"/>
      <c r="D284" s="240" t="s">
        <v>921</v>
      </c>
      <c r="E284" s="240" t="s">
        <v>689</v>
      </c>
      <c r="F284" s="241">
        <v>5228.6629999999996</v>
      </c>
      <c r="G284" s="242">
        <v>81562.648000000001</v>
      </c>
      <c r="H284" s="242">
        <v>57967.972999999998</v>
      </c>
      <c r="I284" s="242">
        <v>139530.62099999998</v>
      </c>
      <c r="J284" s="242">
        <v>22</v>
      </c>
      <c r="K284" s="243">
        <v>2.9</v>
      </c>
      <c r="L284" s="243">
        <v>3.5</v>
      </c>
      <c r="M284" s="243">
        <v>3.58</v>
      </c>
      <c r="N284" s="243">
        <v>9.98</v>
      </c>
    </row>
    <row r="285" spans="1:14">
      <c r="A285" s="236"/>
      <c r="B285" s="236"/>
      <c r="C285" s="236"/>
      <c r="D285" s="236" t="s">
        <v>922</v>
      </c>
      <c r="E285" s="236" t="s">
        <v>689</v>
      </c>
      <c r="F285" s="237">
        <v>12014.388999999999</v>
      </c>
      <c r="G285" s="238">
        <v>172557.04</v>
      </c>
      <c r="H285" s="238">
        <v>143872.07800000001</v>
      </c>
      <c r="I285" s="238">
        <v>316429.11800000002</v>
      </c>
      <c r="J285" s="238">
        <v>97</v>
      </c>
      <c r="K285" s="239">
        <v>10.32</v>
      </c>
      <c r="L285" s="239">
        <v>3.37</v>
      </c>
      <c r="M285" s="239">
        <v>10.35</v>
      </c>
      <c r="N285" s="239">
        <v>24.04</v>
      </c>
    </row>
    <row r="286" spans="1:14">
      <c r="A286" s="236"/>
      <c r="B286" s="236"/>
      <c r="C286" s="236"/>
      <c r="D286" s="240" t="s">
        <v>923</v>
      </c>
      <c r="E286" s="240" t="s">
        <v>689</v>
      </c>
      <c r="F286" s="241">
        <v>20848.45</v>
      </c>
      <c r="G286" s="242">
        <v>258802.21900000001</v>
      </c>
      <c r="H286" s="242">
        <v>155741.141</v>
      </c>
      <c r="I286" s="242">
        <v>414543.35999999999</v>
      </c>
      <c r="J286" s="242">
        <v>206</v>
      </c>
      <c r="K286" s="243">
        <v>13.2</v>
      </c>
      <c r="L286" s="243">
        <v>10.47</v>
      </c>
      <c r="M286" s="243">
        <v>12.12</v>
      </c>
      <c r="N286" s="243">
        <v>35.79</v>
      </c>
    </row>
    <row r="287" spans="1:14">
      <c r="A287" s="236"/>
      <c r="B287" s="236"/>
      <c r="C287" s="236"/>
      <c r="D287" s="236" t="s">
        <v>924</v>
      </c>
      <c r="E287" s="236" t="s">
        <v>689</v>
      </c>
      <c r="F287" s="237">
        <v>13914.897000000001</v>
      </c>
      <c r="G287" s="238">
        <v>253128.70499999999</v>
      </c>
      <c r="H287" s="238">
        <v>126473.447</v>
      </c>
      <c r="I287" s="238">
        <v>379602.152</v>
      </c>
      <c r="J287" s="238">
        <v>151</v>
      </c>
      <c r="K287" s="239">
        <v>15.69</v>
      </c>
      <c r="L287" s="239">
        <v>2.95</v>
      </c>
      <c r="M287" s="239">
        <v>12.63</v>
      </c>
      <c r="N287" s="239">
        <v>31.270000000000003</v>
      </c>
    </row>
    <row r="288" spans="1:14">
      <c r="A288" s="236"/>
      <c r="B288" s="236"/>
      <c r="C288" s="236"/>
      <c r="D288" s="240" t="s">
        <v>925</v>
      </c>
      <c r="E288" s="240" t="s">
        <v>689</v>
      </c>
      <c r="F288" s="241">
        <v>22959.871999999999</v>
      </c>
      <c r="G288" s="242">
        <v>333692.31900000002</v>
      </c>
      <c r="H288" s="242">
        <v>148255.21299999999</v>
      </c>
      <c r="I288" s="242">
        <v>481947.53200000001</v>
      </c>
      <c r="J288" s="242">
        <v>225</v>
      </c>
      <c r="K288" s="243">
        <v>22.5</v>
      </c>
      <c r="L288" s="243">
        <v>3.15</v>
      </c>
      <c r="M288" s="243">
        <v>18.8</v>
      </c>
      <c r="N288" s="243">
        <v>44.45</v>
      </c>
    </row>
    <row r="289" spans="1:14">
      <c r="A289" s="236"/>
      <c r="B289" s="236"/>
      <c r="C289" s="244" t="s">
        <v>926</v>
      </c>
      <c r="D289" s="244"/>
      <c r="E289" s="244"/>
      <c r="F289" s="237">
        <v>74966.271000000008</v>
      </c>
      <c r="G289" s="245">
        <v>1099742.9309999999</v>
      </c>
      <c r="H289" s="245">
        <v>632309.85199999996</v>
      </c>
      <c r="I289" s="245">
        <v>1732052.7829999998</v>
      </c>
      <c r="J289" s="245">
        <v>701</v>
      </c>
      <c r="K289" s="246">
        <v>64.61</v>
      </c>
      <c r="L289" s="246">
        <v>23.439999999999998</v>
      </c>
      <c r="M289" s="246">
        <v>57.480000000000004</v>
      </c>
      <c r="N289" s="246">
        <v>145.53</v>
      </c>
    </row>
    <row r="290" spans="1:14">
      <c r="A290" s="236"/>
      <c r="B290" s="236"/>
      <c r="C290" s="247"/>
      <c r="D290" s="247"/>
      <c r="E290" s="247"/>
      <c r="F290" s="237"/>
      <c r="G290" s="248"/>
      <c r="H290" s="248"/>
      <c r="I290" s="248"/>
      <c r="J290" s="248"/>
      <c r="K290" s="249"/>
      <c r="L290" s="249"/>
      <c r="M290" s="249"/>
      <c r="N290" s="249"/>
    </row>
    <row r="291" spans="1:14">
      <c r="A291" s="236"/>
      <c r="B291" s="236" t="s">
        <v>927</v>
      </c>
      <c r="C291" s="232" t="s">
        <v>355</v>
      </c>
      <c r="D291" s="232"/>
      <c r="E291" s="232"/>
      <c r="F291" s="237"/>
      <c r="G291" s="238"/>
      <c r="H291" s="238"/>
      <c r="I291" s="238"/>
      <c r="J291" s="238"/>
      <c r="K291" s="239"/>
      <c r="L291" s="239"/>
      <c r="M291" s="239"/>
      <c r="N291" s="239"/>
    </row>
    <row r="292" spans="1:14">
      <c r="A292" s="236"/>
      <c r="B292" s="236"/>
      <c r="C292" s="236"/>
      <c r="D292" s="240" t="s">
        <v>928</v>
      </c>
      <c r="E292" s="240" t="s">
        <v>689</v>
      </c>
      <c r="F292" s="241">
        <v>8830.6380000000008</v>
      </c>
      <c r="G292" s="242">
        <v>185843.62</v>
      </c>
      <c r="H292" s="242">
        <v>73052.751000000004</v>
      </c>
      <c r="I292" s="242">
        <v>258896.37099999998</v>
      </c>
      <c r="J292" s="242">
        <v>85</v>
      </c>
      <c r="K292" s="243">
        <v>11.73</v>
      </c>
      <c r="L292" s="243">
        <v>2.6</v>
      </c>
      <c r="M292" s="243">
        <v>8.6300000000000008</v>
      </c>
      <c r="N292" s="243">
        <v>22.96</v>
      </c>
    </row>
    <row r="293" spans="1:14">
      <c r="A293" s="236"/>
      <c r="B293" s="236"/>
      <c r="C293" s="244" t="s">
        <v>929</v>
      </c>
      <c r="D293" s="244"/>
      <c r="E293" s="244"/>
      <c r="F293" s="237">
        <v>8830.6380000000008</v>
      </c>
      <c r="G293" s="245">
        <v>185843.62</v>
      </c>
      <c r="H293" s="245">
        <v>73052.751000000004</v>
      </c>
      <c r="I293" s="245">
        <v>258896.37099999998</v>
      </c>
      <c r="J293" s="245">
        <v>85</v>
      </c>
      <c r="K293" s="246">
        <v>11.73</v>
      </c>
      <c r="L293" s="246">
        <v>2.6</v>
      </c>
      <c r="M293" s="246">
        <v>8.6300000000000008</v>
      </c>
      <c r="N293" s="246">
        <v>22.96</v>
      </c>
    </row>
    <row r="294" spans="1:14">
      <c r="A294" s="236"/>
      <c r="B294" s="236"/>
      <c r="C294" s="247"/>
      <c r="D294" s="247"/>
      <c r="E294" s="247"/>
      <c r="F294" s="237"/>
      <c r="G294" s="248"/>
      <c r="H294" s="248"/>
      <c r="I294" s="248"/>
      <c r="J294" s="248"/>
      <c r="K294" s="249"/>
      <c r="L294" s="249"/>
      <c r="M294" s="249"/>
      <c r="N294" s="249"/>
    </row>
    <row r="295" spans="1:14">
      <c r="A295" s="236"/>
      <c r="B295" s="236" t="s">
        <v>930</v>
      </c>
      <c r="C295" s="232" t="s">
        <v>377</v>
      </c>
      <c r="D295" s="232"/>
      <c r="E295" s="232"/>
      <c r="F295" s="237"/>
      <c r="G295" s="238"/>
      <c r="H295" s="238"/>
      <c r="I295" s="238"/>
      <c r="J295" s="238"/>
      <c r="K295" s="239"/>
      <c r="L295" s="239"/>
      <c r="M295" s="239"/>
      <c r="N295" s="239"/>
    </row>
    <row r="296" spans="1:14">
      <c r="A296" s="236"/>
      <c r="B296" s="236"/>
      <c r="C296" s="236"/>
      <c r="D296" s="240" t="s">
        <v>931</v>
      </c>
      <c r="E296" s="240" t="s">
        <v>689</v>
      </c>
      <c r="F296" s="241">
        <v>3135</v>
      </c>
      <c r="G296" s="242">
        <v>18510</v>
      </c>
      <c r="H296" s="242">
        <v>10754</v>
      </c>
      <c r="I296" s="242">
        <v>29264</v>
      </c>
      <c r="J296" s="242">
        <v>4</v>
      </c>
      <c r="K296" s="243">
        <v>1.62</v>
      </c>
      <c r="L296" s="243">
        <v>0.64</v>
      </c>
      <c r="M296" s="243">
        <v>0.92</v>
      </c>
      <c r="N296" s="243">
        <v>3.18</v>
      </c>
    </row>
    <row r="297" spans="1:14">
      <c r="A297" s="236"/>
      <c r="B297" s="236"/>
      <c r="C297" s="244" t="s">
        <v>932</v>
      </c>
      <c r="D297" s="244"/>
      <c r="E297" s="244"/>
      <c r="F297" s="237">
        <v>3135</v>
      </c>
      <c r="G297" s="245">
        <v>18510</v>
      </c>
      <c r="H297" s="245">
        <v>10754</v>
      </c>
      <c r="I297" s="245">
        <v>29264</v>
      </c>
      <c r="J297" s="245">
        <v>4</v>
      </c>
      <c r="K297" s="246">
        <v>1.62</v>
      </c>
      <c r="L297" s="246">
        <v>0.64</v>
      </c>
      <c r="M297" s="246">
        <v>0.92</v>
      </c>
      <c r="N297" s="246">
        <v>3.18</v>
      </c>
    </row>
    <row r="298" spans="1:14">
      <c r="A298" s="236"/>
      <c r="B298" s="236"/>
      <c r="C298" s="247"/>
      <c r="D298" s="247"/>
      <c r="E298" s="247"/>
      <c r="F298" s="237"/>
      <c r="G298" s="248"/>
      <c r="H298" s="248"/>
      <c r="I298" s="248"/>
      <c r="J298" s="248"/>
      <c r="K298" s="249"/>
      <c r="L298" s="249"/>
      <c r="M298" s="249"/>
      <c r="N298" s="249"/>
    </row>
    <row r="299" spans="1:14">
      <c r="A299" s="236"/>
      <c r="B299" s="236" t="s">
        <v>933</v>
      </c>
      <c r="C299" s="232" t="s">
        <v>362</v>
      </c>
      <c r="D299" s="232"/>
      <c r="E299" s="232"/>
      <c r="F299" s="237"/>
      <c r="G299" s="238"/>
      <c r="H299" s="238"/>
      <c r="I299" s="238"/>
      <c r="J299" s="238"/>
      <c r="K299" s="239"/>
      <c r="L299" s="239"/>
      <c r="M299" s="239"/>
      <c r="N299" s="239"/>
    </row>
    <row r="300" spans="1:14">
      <c r="A300" s="236"/>
      <c r="B300" s="236"/>
      <c r="C300" s="236"/>
      <c r="D300" s="240" t="s">
        <v>934</v>
      </c>
      <c r="E300" s="240" t="s">
        <v>689</v>
      </c>
      <c r="F300" s="241">
        <v>8643.1579999999994</v>
      </c>
      <c r="G300" s="242">
        <v>145933.60500000001</v>
      </c>
      <c r="H300" s="242">
        <v>54393.105000000003</v>
      </c>
      <c r="I300" s="242">
        <v>200326.71000000002</v>
      </c>
      <c r="J300" s="242">
        <v>75</v>
      </c>
      <c r="K300" s="243">
        <v>4.8</v>
      </c>
      <c r="L300" s="243">
        <v>9.5500000000000007</v>
      </c>
      <c r="M300" s="243">
        <v>6.45</v>
      </c>
      <c r="N300" s="243">
        <v>20.8</v>
      </c>
    </row>
    <row r="301" spans="1:14">
      <c r="A301" s="236"/>
      <c r="B301" s="236"/>
      <c r="C301" s="244" t="s">
        <v>935</v>
      </c>
      <c r="D301" s="244"/>
      <c r="E301" s="244"/>
      <c r="F301" s="237">
        <v>8643.1579999999994</v>
      </c>
      <c r="G301" s="245">
        <v>145933.60500000001</v>
      </c>
      <c r="H301" s="245">
        <v>54393.105000000003</v>
      </c>
      <c r="I301" s="245">
        <v>200326.71000000002</v>
      </c>
      <c r="J301" s="245">
        <v>75</v>
      </c>
      <c r="K301" s="246">
        <v>4.8</v>
      </c>
      <c r="L301" s="246">
        <v>9.5500000000000007</v>
      </c>
      <c r="M301" s="246">
        <v>6.45</v>
      </c>
      <c r="N301" s="246">
        <v>20.8</v>
      </c>
    </row>
    <row r="302" spans="1:14">
      <c r="A302" s="236"/>
      <c r="B302" s="236"/>
      <c r="C302" s="247"/>
      <c r="D302" s="247"/>
      <c r="E302" s="247"/>
      <c r="F302" s="237"/>
      <c r="G302" s="248"/>
      <c r="H302" s="248"/>
      <c r="I302" s="248"/>
      <c r="J302" s="248"/>
      <c r="K302" s="249"/>
      <c r="L302" s="249"/>
      <c r="M302" s="249"/>
      <c r="N302" s="249"/>
    </row>
    <row r="303" spans="1:14">
      <c r="A303" s="236"/>
      <c r="B303" s="236" t="s">
        <v>936</v>
      </c>
      <c r="C303" s="232" t="s">
        <v>329</v>
      </c>
      <c r="D303" s="232"/>
      <c r="E303" s="232"/>
      <c r="F303" s="237"/>
      <c r="G303" s="238"/>
      <c r="H303" s="238"/>
      <c r="I303" s="238"/>
      <c r="J303" s="238"/>
      <c r="K303" s="239"/>
      <c r="L303" s="239"/>
      <c r="M303" s="239"/>
      <c r="N303" s="239"/>
    </row>
    <row r="304" spans="1:14">
      <c r="A304" s="236"/>
      <c r="B304" s="236"/>
      <c r="C304" s="236"/>
      <c r="D304" s="240" t="s">
        <v>937</v>
      </c>
      <c r="E304" s="240" t="s">
        <v>689</v>
      </c>
      <c r="F304" s="241">
        <v>8269.8089999999993</v>
      </c>
      <c r="G304" s="242">
        <v>105184.814</v>
      </c>
      <c r="H304" s="242">
        <v>47844.141000000003</v>
      </c>
      <c r="I304" s="242">
        <v>153028.95500000002</v>
      </c>
      <c r="J304" s="242">
        <v>39</v>
      </c>
      <c r="K304" s="243">
        <v>6.1</v>
      </c>
      <c r="L304" s="243">
        <v>1.6</v>
      </c>
      <c r="M304" s="243">
        <v>4.3</v>
      </c>
      <c r="N304" s="243">
        <v>12</v>
      </c>
    </row>
    <row r="305" spans="1:14">
      <c r="A305" s="236"/>
      <c r="B305" s="236"/>
      <c r="C305" s="236"/>
      <c r="D305" s="236" t="s">
        <v>938</v>
      </c>
      <c r="E305" s="236" t="s">
        <v>689</v>
      </c>
      <c r="F305" s="237">
        <v>14989.269</v>
      </c>
      <c r="G305" s="238">
        <v>537317.47900000005</v>
      </c>
      <c r="H305" s="238">
        <v>286776.35399999999</v>
      </c>
      <c r="I305" s="238">
        <v>824093.8330000001</v>
      </c>
      <c r="J305" s="238">
        <v>368</v>
      </c>
      <c r="K305" s="239">
        <v>37.380000000000003</v>
      </c>
      <c r="L305" s="239">
        <v>7.08</v>
      </c>
      <c r="M305" s="239">
        <v>23.67</v>
      </c>
      <c r="N305" s="239">
        <v>68.13</v>
      </c>
    </row>
    <row r="306" spans="1:14">
      <c r="A306" s="236"/>
      <c r="B306" s="236"/>
      <c r="C306" s="236"/>
      <c r="D306" s="240" t="s">
        <v>939</v>
      </c>
      <c r="E306" s="240" t="s">
        <v>689</v>
      </c>
      <c r="F306" s="241">
        <v>3532.4940000000001</v>
      </c>
      <c r="G306" s="242">
        <v>184315.818</v>
      </c>
      <c r="H306" s="242">
        <v>70372.735000000001</v>
      </c>
      <c r="I306" s="242">
        <v>254688.55300000001</v>
      </c>
      <c r="J306" s="242">
        <v>100</v>
      </c>
      <c r="K306" s="243">
        <v>11.79</v>
      </c>
      <c r="L306" s="243">
        <v>1.25</v>
      </c>
      <c r="M306" s="243">
        <v>9.9</v>
      </c>
      <c r="N306" s="243">
        <v>22.939999999999998</v>
      </c>
    </row>
    <row r="307" spans="1:14">
      <c r="A307" s="236"/>
      <c r="B307" s="236"/>
      <c r="C307" s="244" t="s">
        <v>940</v>
      </c>
      <c r="D307" s="244"/>
      <c r="E307" s="244"/>
      <c r="F307" s="237">
        <v>26791.572</v>
      </c>
      <c r="G307" s="245">
        <v>826818.11100000003</v>
      </c>
      <c r="H307" s="245">
        <v>404993.23</v>
      </c>
      <c r="I307" s="245">
        <v>1231811.341</v>
      </c>
      <c r="J307" s="245">
        <v>507</v>
      </c>
      <c r="K307" s="246">
        <v>55.27</v>
      </c>
      <c r="L307" s="246">
        <v>9.93</v>
      </c>
      <c r="M307" s="246">
        <v>37.870000000000005</v>
      </c>
      <c r="N307" s="246">
        <v>103.07000000000001</v>
      </c>
    </row>
    <row r="308" spans="1:14">
      <c r="A308" s="236"/>
      <c r="B308" s="236"/>
      <c r="C308" s="247"/>
      <c r="D308" s="247"/>
      <c r="E308" s="247"/>
      <c r="F308" s="237"/>
      <c r="G308" s="248"/>
      <c r="H308" s="248"/>
      <c r="I308" s="248"/>
      <c r="J308" s="248"/>
      <c r="K308" s="249"/>
      <c r="L308" s="249"/>
      <c r="M308" s="249"/>
      <c r="N308" s="249"/>
    </row>
    <row r="309" spans="1:14">
      <c r="A309" s="244" t="s">
        <v>941</v>
      </c>
      <c r="B309" s="244"/>
      <c r="C309" s="244"/>
      <c r="D309" s="244"/>
      <c r="E309" s="244"/>
      <c r="F309" s="237">
        <v>135561.16100000002</v>
      </c>
      <c r="G309" s="245">
        <v>2418254.2800000003</v>
      </c>
      <c r="H309" s="245">
        <v>1223007.4120000002</v>
      </c>
      <c r="I309" s="245">
        <v>3641261.6920000007</v>
      </c>
      <c r="J309" s="245">
        <v>1444</v>
      </c>
      <c r="K309" s="246">
        <v>149.26</v>
      </c>
      <c r="L309" s="246">
        <v>47.160000000000004</v>
      </c>
      <c r="M309" s="246">
        <v>116.83000000000001</v>
      </c>
      <c r="N309" s="246">
        <v>313.25</v>
      </c>
    </row>
    <row r="310" spans="1:14" ht="6" customHeight="1">
      <c r="A310" s="247"/>
      <c r="B310" s="247"/>
      <c r="C310" s="247"/>
      <c r="D310" s="247"/>
      <c r="E310" s="247"/>
      <c r="F310" s="237"/>
      <c r="G310" s="248"/>
      <c r="H310" s="248"/>
      <c r="I310" s="248"/>
      <c r="J310" s="248"/>
      <c r="K310" s="249"/>
      <c r="L310" s="249"/>
      <c r="M310" s="249"/>
      <c r="N310" s="249"/>
    </row>
    <row r="311" spans="1:14">
      <c r="A311" s="232" t="s">
        <v>942</v>
      </c>
      <c r="B311" s="232"/>
      <c r="C311" s="232"/>
      <c r="D311" s="232"/>
      <c r="E311" s="232"/>
      <c r="F311" s="237"/>
      <c r="G311" s="238"/>
      <c r="H311" s="238"/>
      <c r="I311" s="238"/>
      <c r="J311" s="238"/>
      <c r="K311" s="239"/>
      <c r="L311" s="239"/>
      <c r="M311" s="239"/>
      <c r="N311" s="239"/>
    </row>
    <row r="312" spans="1:14">
      <c r="A312" s="236"/>
      <c r="B312" s="236" t="s">
        <v>943</v>
      </c>
      <c r="C312" s="232" t="s">
        <v>334</v>
      </c>
      <c r="D312" s="232"/>
      <c r="E312" s="232"/>
      <c r="F312" s="237"/>
      <c r="G312" s="238"/>
      <c r="H312" s="238"/>
      <c r="I312" s="238"/>
      <c r="J312" s="238"/>
      <c r="K312" s="239"/>
      <c r="L312" s="239"/>
      <c r="M312" s="239"/>
      <c r="N312" s="239"/>
    </row>
    <row r="313" spans="1:14">
      <c r="A313" s="236"/>
      <c r="B313" s="236"/>
      <c r="C313" s="236"/>
      <c r="D313" s="240" t="s">
        <v>944</v>
      </c>
      <c r="E313" s="240" t="s">
        <v>689</v>
      </c>
      <c r="F313" s="241">
        <v>762.11</v>
      </c>
      <c r="G313" s="242">
        <v>354064.42099999997</v>
      </c>
      <c r="H313" s="242">
        <v>122110.25199999999</v>
      </c>
      <c r="I313" s="242">
        <v>476174.67299999995</v>
      </c>
      <c r="J313" s="242">
        <v>245</v>
      </c>
      <c r="K313" s="243">
        <v>21.12</v>
      </c>
      <c r="L313" s="243">
        <v>8.5299999999999994</v>
      </c>
      <c r="M313" s="243">
        <v>18.59</v>
      </c>
      <c r="N313" s="243">
        <v>48.239999999999995</v>
      </c>
    </row>
    <row r="314" spans="1:14">
      <c r="A314" s="236"/>
      <c r="B314" s="236"/>
      <c r="C314" s="236"/>
      <c r="D314" s="236" t="s">
        <v>945</v>
      </c>
      <c r="E314" s="236" t="s">
        <v>689</v>
      </c>
      <c r="F314" s="237">
        <v>299.06</v>
      </c>
      <c r="G314" s="238">
        <v>33036.843999999997</v>
      </c>
      <c r="H314" s="238">
        <v>15216.59</v>
      </c>
      <c r="I314" s="238">
        <v>48253.433999999994</v>
      </c>
      <c r="J314" s="238">
        <v>7</v>
      </c>
      <c r="K314" s="239">
        <v>2.48</v>
      </c>
      <c r="L314" s="239">
        <v>0.21</v>
      </c>
      <c r="M314" s="239">
        <v>1</v>
      </c>
      <c r="N314" s="239">
        <v>3.69</v>
      </c>
    </row>
    <row r="315" spans="1:14">
      <c r="A315" s="236"/>
      <c r="B315" s="236"/>
      <c r="C315" s="244" t="s">
        <v>946</v>
      </c>
      <c r="D315" s="244"/>
      <c r="E315" s="244"/>
      <c r="F315" s="237">
        <v>1061.17</v>
      </c>
      <c r="G315" s="245">
        <v>387101.26499999996</v>
      </c>
      <c r="H315" s="245">
        <v>137326.842</v>
      </c>
      <c r="I315" s="245">
        <v>524428.10699999996</v>
      </c>
      <c r="J315" s="245">
        <v>252</v>
      </c>
      <c r="K315" s="246">
        <v>23.6</v>
      </c>
      <c r="L315" s="246">
        <v>8.74</v>
      </c>
      <c r="M315" s="246">
        <v>19.59</v>
      </c>
      <c r="N315" s="246">
        <v>51.930000000000007</v>
      </c>
    </row>
    <row r="316" spans="1:14">
      <c r="A316" s="236"/>
      <c r="B316" s="236"/>
      <c r="C316" s="247"/>
      <c r="D316" s="247"/>
      <c r="E316" s="247"/>
      <c r="F316" s="237"/>
      <c r="G316" s="248"/>
      <c r="H316" s="248"/>
      <c r="I316" s="248"/>
      <c r="J316" s="248"/>
      <c r="K316" s="249"/>
      <c r="L316" s="249"/>
      <c r="M316" s="249"/>
      <c r="N316" s="249"/>
    </row>
    <row r="317" spans="1:14">
      <c r="A317" s="236"/>
      <c r="B317" s="236" t="s">
        <v>947</v>
      </c>
      <c r="C317" s="232" t="s">
        <v>325</v>
      </c>
      <c r="D317" s="232"/>
      <c r="E317" s="232"/>
      <c r="F317" s="237"/>
      <c r="G317" s="238"/>
      <c r="H317" s="238"/>
      <c r="I317" s="238"/>
      <c r="J317" s="238"/>
      <c r="K317" s="239"/>
      <c r="L317" s="239"/>
      <c r="M317" s="239"/>
      <c r="N317" s="239"/>
    </row>
    <row r="318" spans="1:14">
      <c r="A318" s="236"/>
      <c r="B318" s="236"/>
      <c r="C318" s="236"/>
      <c r="D318" s="240" t="s">
        <v>948</v>
      </c>
      <c r="E318" s="240" t="s">
        <v>689</v>
      </c>
      <c r="F318" s="241">
        <v>44023.391000000003</v>
      </c>
      <c r="G318" s="242">
        <v>734411.22100000002</v>
      </c>
      <c r="H318" s="242">
        <v>291776.58899999998</v>
      </c>
      <c r="I318" s="242">
        <v>1026187.81</v>
      </c>
      <c r="J318" s="242">
        <v>512</v>
      </c>
      <c r="K318" s="243">
        <v>56.27</v>
      </c>
      <c r="L318" s="243">
        <v>0.24</v>
      </c>
      <c r="M318" s="243">
        <v>33.69</v>
      </c>
      <c r="N318" s="243">
        <v>90.2</v>
      </c>
    </row>
    <row r="319" spans="1:14">
      <c r="A319" s="236"/>
      <c r="B319" s="236"/>
      <c r="C319" s="244" t="s">
        <v>949</v>
      </c>
      <c r="D319" s="244"/>
      <c r="E319" s="244"/>
      <c r="F319" s="237">
        <v>44023.391000000003</v>
      </c>
      <c r="G319" s="245">
        <v>734411.22100000002</v>
      </c>
      <c r="H319" s="245">
        <v>291776.58899999998</v>
      </c>
      <c r="I319" s="245">
        <v>1026187.81</v>
      </c>
      <c r="J319" s="245">
        <v>512</v>
      </c>
      <c r="K319" s="246">
        <v>56.27</v>
      </c>
      <c r="L319" s="246">
        <v>0.24</v>
      </c>
      <c r="M319" s="246">
        <v>33.69</v>
      </c>
      <c r="N319" s="246">
        <v>90.2</v>
      </c>
    </row>
    <row r="320" spans="1:14">
      <c r="A320" s="236"/>
      <c r="B320" s="236"/>
      <c r="C320" s="247"/>
      <c r="D320" s="247"/>
      <c r="E320" s="247"/>
      <c r="F320" s="237"/>
      <c r="G320" s="248"/>
      <c r="H320" s="248"/>
      <c r="I320" s="248"/>
      <c r="J320" s="248"/>
      <c r="K320" s="249"/>
      <c r="L320" s="249"/>
      <c r="M320" s="249"/>
      <c r="N320" s="249"/>
    </row>
    <row r="321" spans="1:14">
      <c r="A321" s="236"/>
      <c r="B321" s="236" t="s">
        <v>950</v>
      </c>
      <c r="C321" s="232" t="s">
        <v>321</v>
      </c>
      <c r="D321" s="232"/>
      <c r="E321" s="232"/>
      <c r="F321" s="237"/>
      <c r="G321" s="238"/>
      <c r="H321" s="238"/>
      <c r="I321" s="238"/>
      <c r="J321" s="238"/>
      <c r="K321" s="239"/>
      <c r="L321" s="239"/>
      <c r="M321" s="239"/>
      <c r="N321" s="239"/>
    </row>
    <row r="322" spans="1:14">
      <c r="A322" s="236"/>
      <c r="B322" s="236"/>
      <c r="C322" s="236"/>
      <c r="D322" s="240" t="s">
        <v>951</v>
      </c>
      <c r="E322" s="240" t="s">
        <v>689</v>
      </c>
      <c r="F322" s="241">
        <v>16028.924999999999</v>
      </c>
      <c r="G322" s="242">
        <v>363906.39500000002</v>
      </c>
      <c r="H322" s="242">
        <v>167647.30799999999</v>
      </c>
      <c r="I322" s="242">
        <v>531553.70299999998</v>
      </c>
      <c r="J322" s="242">
        <v>136</v>
      </c>
      <c r="K322" s="243">
        <v>17.36</v>
      </c>
      <c r="L322" s="243">
        <v>4.8</v>
      </c>
      <c r="M322" s="243">
        <v>15.82</v>
      </c>
      <c r="N322" s="243">
        <v>37.980000000000004</v>
      </c>
    </row>
    <row r="323" spans="1:14">
      <c r="A323" s="236"/>
      <c r="B323" s="236"/>
      <c r="C323" s="236"/>
      <c r="D323" s="236" t="s">
        <v>952</v>
      </c>
      <c r="E323" s="236" t="s">
        <v>689</v>
      </c>
      <c r="F323" s="237">
        <v>62748.18</v>
      </c>
      <c r="G323" s="238">
        <v>975522.17700000003</v>
      </c>
      <c r="H323" s="238">
        <v>410865.85399999999</v>
      </c>
      <c r="I323" s="238">
        <v>1386388.031</v>
      </c>
      <c r="J323" s="238">
        <v>709</v>
      </c>
      <c r="K323" s="239">
        <v>61.66</v>
      </c>
      <c r="L323" s="239">
        <v>14.3</v>
      </c>
      <c r="M323" s="239">
        <v>40.06</v>
      </c>
      <c r="N323" s="239">
        <v>116.02</v>
      </c>
    </row>
    <row r="324" spans="1:14">
      <c r="A324" s="236"/>
      <c r="B324" s="236"/>
      <c r="C324" s="236"/>
      <c r="D324" s="240" t="s">
        <v>953</v>
      </c>
      <c r="E324" s="240" t="s">
        <v>689</v>
      </c>
      <c r="F324" s="241">
        <v>42234.680999999997</v>
      </c>
      <c r="G324" s="242">
        <v>774013.57700000005</v>
      </c>
      <c r="H324" s="242">
        <v>322956.63299999997</v>
      </c>
      <c r="I324" s="242">
        <v>1096970.21</v>
      </c>
      <c r="J324" s="242">
        <v>635</v>
      </c>
      <c r="K324" s="243">
        <v>54.47</v>
      </c>
      <c r="L324" s="243">
        <v>9.6999999999999993</v>
      </c>
      <c r="M324" s="243">
        <v>26.61</v>
      </c>
      <c r="N324" s="243">
        <v>90.78</v>
      </c>
    </row>
    <row r="325" spans="1:14">
      <c r="A325" s="236"/>
      <c r="B325" s="236"/>
      <c r="C325" s="244" t="s">
        <v>954</v>
      </c>
      <c r="D325" s="244"/>
      <c r="E325" s="244"/>
      <c r="F325" s="237">
        <v>121011.78599999999</v>
      </c>
      <c r="G325" s="245">
        <v>2113442.1490000002</v>
      </c>
      <c r="H325" s="245">
        <v>901469.79499999993</v>
      </c>
      <c r="I325" s="245">
        <v>3014911.9440000001</v>
      </c>
      <c r="J325" s="245">
        <v>1480</v>
      </c>
      <c r="K325" s="246">
        <v>133.49</v>
      </c>
      <c r="L325" s="246">
        <v>28.8</v>
      </c>
      <c r="M325" s="246">
        <v>82.490000000000009</v>
      </c>
      <c r="N325" s="246">
        <v>244.78000000000003</v>
      </c>
    </row>
    <row r="326" spans="1:14">
      <c r="A326" s="236"/>
      <c r="B326" s="236"/>
      <c r="C326" s="247"/>
      <c r="D326" s="247"/>
      <c r="E326" s="247"/>
      <c r="F326" s="237"/>
      <c r="G326" s="248"/>
      <c r="H326" s="248"/>
      <c r="I326" s="248"/>
      <c r="J326" s="248"/>
      <c r="K326" s="249"/>
      <c r="L326" s="249"/>
      <c r="M326" s="249"/>
      <c r="N326" s="249"/>
    </row>
    <row r="327" spans="1:14">
      <c r="A327" s="236"/>
      <c r="B327" s="236" t="s">
        <v>955</v>
      </c>
      <c r="C327" s="232" t="s">
        <v>352</v>
      </c>
      <c r="D327" s="232"/>
      <c r="E327" s="232"/>
      <c r="F327" s="237"/>
      <c r="G327" s="238"/>
      <c r="H327" s="238"/>
      <c r="I327" s="238"/>
      <c r="J327" s="238"/>
      <c r="K327" s="239"/>
      <c r="L327" s="239"/>
      <c r="M327" s="239"/>
      <c r="N327" s="239"/>
    </row>
    <row r="328" spans="1:14">
      <c r="A328" s="236"/>
      <c r="B328" s="236"/>
      <c r="C328" s="236"/>
      <c r="D328" s="240" t="s">
        <v>956</v>
      </c>
      <c r="E328" s="240" t="s">
        <v>689</v>
      </c>
      <c r="F328" s="241">
        <v>3876.6469999999999</v>
      </c>
      <c r="G328" s="242">
        <v>111281.03</v>
      </c>
      <c r="H328" s="242">
        <v>56367.03</v>
      </c>
      <c r="I328" s="242">
        <v>167648.06</v>
      </c>
      <c r="J328" s="242">
        <v>53</v>
      </c>
      <c r="K328" s="243">
        <v>6.25</v>
      </c>
      <c r="L328" s="243">
        <v>1.7</v>
      </c>
      <c r="M328" s="243">
        <v>4.6399999999999997</v>
      </c>
      <c r="N328" s="243">
        <v>12.59</v>
      </c>
    </row>
    <row r="329" spans="1:14">
      <c r="A329" s="236"/>
      <c r="B329" s="236"/>
      <c r="C329" s="244" t="s">
        <v>957</v>
      </c>
      <c r="D329" s="244"/>
      <c r="E329" s="244"/>
      <c r="F329" s="237">
        <v>3876.6469999999999</v>
      </c>
      <c r="G329" s="245">
        <v>111281.03</v>
      </c>
      <c r="H329" s="245">
        <v>56367.03</v>
      </c>
      <c r="I329" s="245">
        <v>167648.06</v>
      </c>
      <c r="J329" s="245">
        <v>53</v>
      </c>
      <c r="K329" s="246">
        <v>6.25</v>
      </c>
      <c r="L329" s="246">
        <v>1.7</v>
      </c>
      <c r="M329" s="246">
        <v>4.6399999999999997</v>
      </c>
      <c r="N329" s="246">
        <v>12.59</v>
      </c>
    </row>
    <row r="330" spans="1:14">
      <c r="A330" s="236"/>
      <c r="B330" s="236"/>
      <c r="C330" s="247"/>
      <c r="D330" s="247"/>
      <c r="E330" s="247"/>
      <c r="F330" s="237"/>
      <c r="G330" s="248"/>
      <c r="H330" s="248"/>
      <c r="I330" s="248"/>
      <c r="J330" s="248"/>
      <c r="K330" s="249"/>
      <c r="L330" s="249"/>
      <c r="M330" s="249"/>
      <c r="N330" s="249"/>
    </row>
    <row r="331" spans="1:14">
      <c r="A331" s="236"/>
      <c r="B331" s="236" t="s">
        <v>958</v>
      </c>
      <c r="C331" s="232" t="s">
        <v>357</v>
      </c>
      <c r="D331" s="232"/>
      <c r="E331" s="232"/>
      <c r="F331" s="237"/>
      <c r="G331" s="238"/>
      <c r="H331" s="238"/>
      <c r="I331" s="238"/>
      <c r="J331" s="238"/>
      <c r="K331" s="239"/>
      <c r="L331" s="239"/>
      <c r="M331" s="239"/>
      <c r="N331" s="239"/>
    </row>
    <row r="332" spans="1:14">
      <c r="A332" s="236"/>
      <c r="B332" s="236"/>
      <c r="C332" s="236"/>
      <c r="D332" s="240" t="s">
        <v>959</v>
      </c>
      <c r="E332" s="240" t="s">
        <v>689</v>
      </c>
      <c r="F332" s="241">
        <v>8312.7199999999993</v>
      </c>
      <c r="G332" s="242">
        <v>99943.047999999995</v>
      </c>
      <c r="H332" s="242">
        <v>82392.922999999995</v>
      </c>
      <c r="I332" s="242">
        <v>182335.97099999999</v>
      </c>
      <c r="J332" s="242">
        <v>41</v>
      </c>
      <c r="K332" s="243">
        <v>4.42</v>
      </c>
      <c r="L332" s="243">
        <v>2.25</v>
      </c>
      <c r="M332" s="243">
        <v>4.1500000000000004</v>
      </c>
      <c r="N332" s="243">
        <v>10.82</v>
      </c>
    </row>
    <row r="333" spans="1:14">
      <c r="A333" s="236"/>
      <c r="B333" s="236"/>
      <c r="C333" s="244" t="s">
        <v>960</v>
      </c>
      <c r="D333" s="244"/>
      <c r="E333" s="244"/>
      <c r="F333" s="237">
        <v>8312.7199999999993</v>
      </c>
      <c r="G333" s="245">
        <v>99943.047999999995</v>
      </c>
      <c r="H333" s="245">
        <v>82392.922999999995</v>
      </c>
      <c r="I333" s="245">
        <v>182335.97099999999</v>
      </c>
      <c r="J333" s="245">
        <v>41</v>
      </c>
      <c r="K333" s="246">
        <v>4.42</v>
      </c>
      <c r="L333" s="246">
        <v>2.25</v>
      </c>
      <c r="M333" s="246">
        <v>4.1500000000000004</v>
      </c>
      <c r="N333" s="246">
        <v>10.82</v>
      </c>
    </row>
    <row r="334" spans="1:14">
      <c r="A334" s="236"/>
      <c r="B334" s="236"/>
      <c r="C334" s="247"/>
      <c r="D334" s="247"/>
      <c r="E334" s="247"/>
      <c r="F334" s="237"/>
      <c r="G334" s="248"/>
      <c r="H334" s="248"/>
      <c r="I334" s="248"/>
      <c r="J334" s="248"/>
      <c r="K334" s="249"/>
      <c r="L334" s="249"/>
      <c r="M334" s="249"/>
      <c r="N334" s="249"/>
    </row>
    <row r="335" spans="1:14">
      <c r="A335" s="236"/>
      <c r="B335" s="236" t="s">
        <v>961</v>
      </c>
      <c r="C335" s="232" t="s">
        <v>337</v>
      </c>
      <c r="D335" s="232"/>
      <c r="E335" s="232"/>
      <c r="F335" s="237"/>
      <c r="G335" s="238"/>
      <c r="H335" s="238"/>
      <c r="I335" s="238"/>
      <c r="J335" s="238"/>
      <c r="K335" s="239"/>
      <c r="L335" s="239"/>
      <c r="M335" s="239"/>
      <c r="N335" s="239"/>
    </row>
    <row r="336" spans="1:14">
      <c r="A336" s="236"/>
      <c r="B336" s="236"/>
      <c r="C336" s="236"/>
      <c r="D336" s="240" t="s">
        <v>962</v>
      </c>
      <c r="E336" s="240" t="s">
        <v>689</v>
      </c>
      <c r="F336" s="241">
        <v>29348.405999999999</v>
      </c>
      <c r="G336" s="242">
        <v>404520.734</v>
      </c>
      <c r="H336" s="242">
        <v>199217.79800000001</v>
      </c>
      <c r="I336" s="242">
        <v>603738.53200000001</v>
      </c>
      <c r="J336" s="242">
        <v>232</v>
      </c>
      <c r="K336" s="243">
        <v>28.64</v>
      </c>
      <c r="L336" s="243">
        <v>1.9</v>
      </c>
      <c r="M336" s="243">
        <v>18.45</v>
      </c>
      <c r="N336" s="243">
        <v>48.989999999999995</v>
      </c>
    </row>
    <row r="337" spans="1:14">
      <c r="A337" s="236"/>
      <c r="B337" s="236"/>
      <c r="C337" s="244" t="s">
        <v>963</v>
      </c>
      <c r="D337" s="244"/>
      <c r="E337" s="244"/>
      <c r="F337" s="237">
        <v>29348.405999999999</v>
      </c>
      <c r="G337" s="245">
        <v>404520.734</v>
      </c>
      <c r="H337" s="245">
        <v>199217.79800000001</v>
      </c>
      <c r="I337" s="245">
        <v>603738.53200000001</v>
      </c>
      <c r="J337" s="245">
        <v>232</v>
      </c>
      <c r="K337" s="246">
        <v>28.64</v>
      </c>
      <c r="L337" s="246">
        <v>1.9</v>
      </c>
      <c r="M337" s="246">
        <v>18.45</v>
      </c>
      <c r="N337" s="246">
        <v>48.989999999999995</v>
      </c>
    </row>
    <row r="338" spans="1:14">
      <c r="A338" s="236"/>
      <c r="B338" s="236"/>
      <c r="C338" s="247"/>
      <c r="D338" s="247"/>
      <c r="E338" s="247"/>
      <c r="F338" s="237"/>
      <c r="G338" s="248"/>
      <c r="H338" s="248"/>
      <c r="I338" s="248"/>
      <c r="J338" s="248"/>
      <c r="K338" s="249"/>
      <c r="L338" s="249"/>
      <c r="M338" s="249"/>
      <c r="N338" s="249"/>
    </row>
    <row r="339" spans="1:14">
      <c r="A339" s="236"/>
      <c r="B339" s="236" t="s">
        <v>964</v>
      </c>
      <c r="C339" s="232" t="s">
        <v>339</v>
      </c>
      <c r="D339" s="232"/>
      <c r="E339" s="232"/>
      <c r="F339" s="237"/>
      <c r="G339" s="238"/>
      <c r="H339" s="238"/>
      <c r="I339" s="238"/>
      <c r="J339" s="238"/>
      <c r="K339" s="239"/>
      <c r="L339" s="239"/>
      <c r="M339" s="239"/>
      <c r="N339" s="239"/>
    </row>
    <row r="340" spans="1:14">
      <c r="A340" s="236"/>
      <c r="B340" s="236"/>
      <c r="C340" s="236"/>
      <c r="D340" s="240" t="s">
        <v>965</v>
      </c>
      <c r="E340" s="240" t="s">
        <v>689</v>
      </c>
      <c r="F340" s="241">
        <v>26013.845000000001</v>
      </c>
      <c r="G340" s="242">
        <v>214174.03899999999</v>
      </c>
      <c r="H340" s="242">
        <v>100715.515</v>
      </c>
      <c r="I340" s="242">
        <v>314889.554</v>
      </c>
      <c r="J340" s="242">
        <v>126</v>
      </c>
      <c r="K340" s="243">
        <v>14.68</v>
      </c>
      <c r="L340" s="243">
        <v>1.52</v>
      </c>
      <c r="M340" s="243">
        <v>12.91</v>
      </c>
      <c r="N340" s="243">
        <v>29.11</v>
      </c>
    </row>
    <row r="341" spans="1:14">
      <c r="A341" s="236"/>
      <c r="B341" s="236"/>
      <c r="C341" s="236"/>
      <c r="D341" s="236" t="s">
        <v>966</v>
      </c>
      <c r="E341" s="236" t="s">
        <v>689</v>
      </c>
      <c r="F341" s="237">
        <v>35794.195</v>
      </c>
      <c r="G341" s="238">
        <v>125453.014</v>
      </c>
      <c r="H341" s="238">
        <v>102140.05499999999</v>
      </c>
      <c r="I341" s="238">
        <v>227593.06899999999</v>
      </c>
      <c r="J341" s="238">
        <v>76</v>
      </c>
      <c r="K341" s="239">
        <v>10.29</v>
      </c>
      <c r="L341" s="239">
        <v>1.03</v>
      </c>
      <c r="M341" s="239">
        <v>6.33</v>
      </c>
      <c r="N341" s="239">
        <v>17.649999999999999</v>
      </c>
    </row>
    <row r="342" spans="1:14">
      <c r="A342" s="236"/>
      <c r="B342" s="236"/>
      <c r="C342" s="244" t="s">
        <v>967</v>
      </c>
      <c r="D342" s="244"/>
      <c r="E342" s="244"/>
      <c r="F342" s="237">
        <v>61808.04</v>
      </c>
      <c r="G342" s="245">
        <v>339627.05299999996</v>
      </c>
      <c r="H342" s="245">
        <v>202855.57</v>
      </c>
      <c r="I342" s="245">
        <v>542482.62299999991</v>
      </c>
      <c r="J342" s="245">
        <v>202</v>
      </c>
      <c r="K342" s="246">
        <v>24.97</v>
      </c>
      <c r="L342" s="246">
        <v>2.5499999999999998</v>
      </c>
      <c r="M342" s="246">
        <v>19.240000000000002</v>
      </c>
      <c r="N342" s="246">
        <v>46.760000000000005</v>
      </c>
    </row>
    <row r="343" spans="1:14">
      <c r="A343" s="236"/>
      <c r="B343" s="236"/>
      <c r="C343" s="247"/>
      <c r="D343" s="247"/>
      <c r="E343" s="247"/>
      <c r="F343" s="237"/>
      <c r="G343" s="248"/>
      <c r="H343" s="248"/>
      <c r="I343" s="248"/>
      <c r="J343" s="248"/>
      <c r="K343" s="249"/>
      <c r="L343" s="249"/>
      <c r="M343" s="249"/>
      <c r="N343" s="249"/>
    </row>
    <row r="344" spans="1:14">
      <c r="A344" s="236"/>
      <c r="B344" s="236" t="s">
        <v>968</v>
      </c>
      <c r="C344" s="232" t="s">
        <v>351</v>
      </c>
      <c r="D344" s="232"/>
      <c r="E344" s="232"/>
      <c r="F344" s="237"/>
      <c r="G344" s="238"/>
      <c r="H344" s="238"/>
      <c r="I344" s="238"/>
      <c r="J344" s="238"/>
      <c r="K344" s="239"/>
      <c r="L344" s="239"/>
      <c r="M344" s="239"/>
      <c r="N344" s="239"/>
    </row>
    <row r="345" spans="1:14">
      <c r="A345" s="236"/>
      <c r="B345" s="236"/>
      <c r="C345" s="236"/>
      <c r="D345" s="240" t="s">
        <v>969</v>
      </c>
      <c r="E345" s="240" t="s">
        <v>689</v>
      </c>
      <c r="F345" s="241">
        <v>54242.978000000003</v>
      </c>
      <c r="G345" s="242">
        <v>186883.20800000001</v>
      </c>
      <c r="H345" s="242">
        <v>83026.703999999998</v>
      </c>
      <c r="I345" s="242">
        <v>269909.91200000001</v>
      </c>
      <c r="J345" s="242">
        <v>89</v>
      </c>
      <c r="K345" s="243">
        <v>14.56</v>
      </c>
      <c r="L345" s="243">
        <v>0</v>
      </c>
      <c r="M345" s="243">
        <v>7.47</v>
      </c>
      <c r="N345" s="243">
        <v>22.03</v>
      </c>
    </row>
    <row r="346" spans="1:14">
      <c r="A346" s="236"/>
      <c r="B346" s="236"/>
      <c r="C346" s="244" t="s">
        <v>970</v>
      </c>
      <c r="D346" s="244"/>
      <c r="E346" s="244"/>
      <c r="F346" s="237">
        <v>54242.978000000003</v>
      </c>
      <c r="G346" s="245">
        <v>186883.20800000001</v>
      </c>
      <c r="H346" s="245">
        <v>83026.703999999998</v>
      </c>
      <c r="I346" s="245">
        <v>269909.91200000001</v>
      </c>
      <c r="J346" s="245">
        <v>89</v>
      </c>
      <c r="K346" s="246">
        <v>14.56</v>
      </c>
      <c r="L346" s="246">
        <v>0</v>
      </c>
      <c r="M346" s="246">
        <v>7.47</v>
      </c>
      <c r="N346" s="246">
        <v>22.03</v>
      </c>
    </row>
    <row r="347" spans="1:14">
      <c r="A347" s="236"/>
      <c r="B347" s="236"/>
      <c r="C347" s="247"/>
      <c r="D347" s="247"/>
      <c r="E347" s="247"/>
      <c r="F347" s="237"/>
      <c r="G347" s="248"/>
      <c r="H347" s="248"/>
      <c r="I347" s="248"/>
      <c r="J347" s="248"/>
      <c r="K347" s="249"/>
      <c r="L347" s="249"/>
      <c r="M347" s="249"/>
      <c r="N347" s="249"/>
    </row>
    <row r="348" spans="1:14">
      <c r="A348" s="236"/>
      <c r="B348" s="236" t="s">
        <v>971</v>
      </c>
      <c r="C348" s="232" t="s">
        <v>333</v>
      </c>
      <c r="D348" s="232"/>
      <c r="E348" s="232"/>
      <c r="F348" s="237"/>
      <c r="G348" s="238"/>
      <c r="H348" s="238"/>
      <c r="I348" s="238"/>
      <c r="J348" s="238"/>
      <c r="K348" s="239"/>
      <c r="L348" s="239"/>
      <c r="M348" s="239"/>
      <c r="N348" s="239"/>
    </row>
    <row r="349" spans="1:14">
      <c r="A349" s="236"/>
      <c r="B349" s="236"/>
      <c r="C349" s="236"/>
      <c r="D349" s="240" t="s">
        <v>972</v>
      </c>
      <c r="E349" s="240" t="s">
        <v>689</v>
      </c>
      <c r="F349" s="241">
        <v>98245.789000000004</v>
      </c>
      <c r="G349" s="242">
        <v>538719.80900000001</v>
      </c>
      <c r="H349" s="242">
        <v>167845.845</v>
      </c>
      <c r="I349" s="242">
        <v>706565.65399999998</v>
      </c>
      <c r="J349" s="242">
        <v>380</v>
      </c>
      <c r="K349" s="243">
        <v>37.49</v>
      </c>
      <c r="L349" s="243">
        <v>0.69</v>
      </c>
      <c r="M349" s="243">
        <v>24.01</v>
      </c>
      <c r="N349" s="243">
        <v>62.19</v>
      </c>
    </row>
    <row r="350" spans="1:14">
      <c r="A350" s="236"/>
      <c r="B350" s="236"/>
      <c r="C350" s="244" t="s">
        <v>973</v>
      </c>
      <c r="D350" s="244"/>
      <c r="E350" s="244"/>
      <c r="F350" s="237">
        <v>98245.789000000004</v>
      </c>
      <c r="G350" s="245">
        <v>538719.80900000001</v>
      </c>
      <c r="H350" s="245">
        <v>167845.845</v>
      </c>
      <c r="I350" s="245">
        <v>706565.65399999998</v>
      </c>
      <c r="J350" s="245">
        <v>380</v>
      </c>
      <c r="K350" s="246">
        <v>37.49</v>
      </c>
      <c r="L350" s="246">
        <v>0.69</v>
      </c>
      <c r="M350" s="246">
        <v>24.01</v>
      </c>
      <c r="N350" s="246">
        <v>62.19</v>
      </c>
    </row>
    <row r="351" spans="1:14">
      <c r="A351" s="236"/>
      <c r="B351" s="236"/>
      <c r="C351" s="247"/>
      <c r="D351" s="247"/>
      <c r="E351" s="247"/>
      <c r="F351" s="237"/>
      <c r="G351" s="248"/>
      <c r="H351" s="248"/>
      <c r="I351" s="248"/>
      <c r="J351" s="248"/>
      <c r="K351" s="249"/>
      <c r="L351" s="249"/>
      <c r="M351" s="249"/>
      <c r="N351" s="249"/>
    </row>
    <row r="352" spans="1:14">
      <c r="A352" s="236"/>
      <c r="B352" s="236" t="s">
        <v>974</v>
      </c>
      <c r="C352" s="232" t="s">
        <v>335</v>
      </c>
      <c r="D352" s="232"/>
      <c r="E352" s="232"/>
      <c r="F352" s="237"/>
      <c r="G352" s="238"/>
      <c r="H352" s="238"/>
      <c r="I352" s="238"/>
      <c r="J352" s="238"/>
      <c r="K352" s="239"/>
      <c r="L352" s="239"/>
      <c r="M352" s="239"/>
      <c r="N352" s="239"/>
    </row>
    <row r="353" spans="1:14">
      <c r="A353" s="236"/>
      <c r="B353" s="236"/>
      <c r="C353" s="236"/>
      <c r="D353" s="240" t="s">
        <v>975</v>
      </c>
      <c r="E353" s="240" t="s">
        <v>689</v>
      </c>
      <c r="F353" s="241">
        <v>20780.036</v>
      </c>
      <c r="G353" s="242">
        <v>375002.95600000001</v>
      </c>
      <c r="H353" s="242">
        <v>153053.82</v>
      </c>
      <c r="I353" s="242">
        <v>528056.77600000007</v>
      </c>
      <c r="J353" s="242">
        <v>237</v>
      </c>
      <c r="K353" s="243">
        <v>26.24</v>
      </c>
      <c r="L353" s="243">
        <v>5.66</v>
      </c>
      <c r="M353" s="243">
        <v>19.16</v>
      </c>
      <c r="N353" s="243">
        <v>51.06</v>
      </c>
    </row>
    <row r="354" spans="1:14">
      <c r="A354" s="236"/>
      <c r="B354" s="236"/>
      <c r="C354" s="244" t="s">
        <v>976</v>
      </c>
      <c r="D354" s="244"/>
      <c r="E354" s="244"/>
      <c r="F354" s="237">
        <v>20780.036</v>
      </c>
      <c r="G354" s="245">
        <v>375002.95600000001</v>
      </c>
      <c r="H354" s="245">
        <v>153053.82</v>
      </c>
      <c r="I354" s="245">
        <v>528056.77600000007</v>
      </c>
      <c r="J354" s="245">
        <v>237</v>
      </c>
      <c r="K354" s="246">
        <v>26.24</v>
      </c>
      <c r="L354" s="246">
        <v>5.66</v>
      </c>
      <c r="M354" s="246">
        <v>19.16</v>
      </c>
      <c r="N354" s="246">
        <v>51.06</v>
      </c>
    </row>
    <row r="355" spans="1:14">
      <c r="A355" s="236"/>
      <c r="B355" s="236"/>
      <c r="C355" s="247"/>
      <c r="D355" s="247"/>
      <c r="E355" s="247"/>
      <c r="F355" s="237"/>
      <c r="G355" s="248"/>
      <c r="H355" s="248"/>
      <c r="I355" s="248"/>
      <c r="J355" s="248"/>
      <c r="K355" s="249"/>
      <c r="L355" s="249"/>
      <c r="M355" s="249"/>
      <c r="N355" s="249"/>
    </row>
    <row r="356" spans="1:14">
      <c r="A356" s="236"/>
      <c r="B356" s="236" t="s">
        <v>977</v>
      </c>
      <c r="C356" s="232" t="s">
        <v>363</v>
      </c>
      <c r="D356" s="232"/>
      <c r="E356" s="232"/>
      <c r="F356" s="237"/>
      <c r="G356" s="238"/>
      <c r="H356" s="238"/>
      <c r="I356" s="238"/>
      <c r="J356" s="238"/>
      <c r="K356" s="239"/>
      <c r="L356" s="239"/>
      <c r="M356" s="239"/>
      <c r="N356" s="239"/>
    </row>
    <row r="357" spans="1:14">
      <c r="A357" s="236"/>
      <c r="B357" s="236"/>
      <c r="C357" s="236"/>
      <c r="D357" s="240" t="s">
        <v>978</v>
      </c>
      <c r="E357" s="240" t="s">
        <v>689</v>
      </c>
      <c r="F357" s="241">
        <v>6760.8379999999997</v>
      </c>
      <c r="G357" s="242">
        <v>123076.927</v>
      </c>
      <c r="H357" s="242">
        <v>93251.3</v>
      </c>
      <c r="I357" s="242">
        <v>216328.22700000001</v>
      </c>
      <c r="J357" s="242">
        <v>47</v>
      </c>
      <c r="K357" s="243">
        <v>8.4600000000000009</v>
      </c>
      <c r="L357" s="243">
        <v>2.6</v>
      </c>
      <c r="M357" s="243">
        <v>6.66</v>
      </c>
      <c r="N357" s="243">
        <v>17.72</v>
      </c>
    </row>
    <row r="358" spans="1:14">
      <c r="A358" s="236"/>
      <c r="B358" s="236"/>
      <c r="C358" s="244" t="s">
        <v>979</v>
      </c>
      <c r="D358" s="244"/>
      <c r="E358" s="244"/>
      <c r="F358" s="237">
        <v>6760.8379999999997</v>
      </c>
      <c r="G358" s="245">
        <v>123076.927</v>
      </c>
      <c r="H358" s="245">
        <v>93251.3</v>
      </c>
      <c r="I358" s="245">
        <v>216328.22700000001</v>
      </c>
      <c r="J358" s="245">
        <v>47</v>
      </c>
      <c r="K358" s="246">
        <v>8.4600000000000009</v>
      </c>
      <c r="L358" s="246">
        <v>2.6</v>
      </c>
      <c r="M358" s="246">
        <v>6.66</v>
      </c>
      <c r="N358" s="246">
        <v>17.72</v>
      </c>
    </row>
    <row r="359" spans="1:14">
      <c r="A359" s="236"/>
      <c r="B359" s="236"/>
      <c r="C359" s="247"/>
      <c r="D359" s="247"/>
      <c r="E359" s="247"/>
      <c r="F359" s="237"/>
      <c r="G359" s="248"/>
      <c r="H359" s="248"/>
      <c r="I359" s="248"/>
      <c r="J359" s="248"/>
      <c r="K359" s="249"/>
      <c r="L359" s="249"/>
      <c r="M359" s="249"/>
      <c r="N359" s="249"/>
    </row>
    <row r="360" spans="1:14">
      <c r="A360" s="236"/>
      <c r="B360" s="236" t="s">
        <v>980</v>
      </c>
      <c r="C360" s="232" t="s">
        <v>360</v>
      </c>
      <c r="D360" s="232"/>
      <c r="E360" s="232"/>
      <c r="F360" s="237"/>
      <c r="G360" s="238"/>
      <c r="H360" s="238"/>
      <c r="I360" s="238"/>
      <c r="J360" s="238"/>
      <c r="K360" s="239"/>
      <c r="L360" s="239"/>
      <c r="M360" s="239"/>
      <c r="N360" s="239"/>
    </row>
    <row r="361" spans="1:14">
      <c r="A361" s="236"/>
      <c r="B361" s="236"/>
      <c r="C361" s="236"/>
      <c r="D361" s="240" t="s">
        <v>981</v>
      </c>
      <c r="E361" s="240" t="s">
        <v>692</v>
      </c>
      <c r="F361" s="241">
        <v>932.375</v>
      </c>
      <c r="G361" s="242">
        <v>94883.462</v>
      </c>
      <c r="H361" s="242">
        <v>115107.22199999999</v>
      </c>
      <c r="I361" s="242">
        <v>209990.68400000001</v>
      </c>
      <c r="J361" s="242">
        <v>46</v>
      </c>
      <c r="K361" s="243">
        <v>5.0599999999999996</v>
      </c>
      <c r="L361" s="243">
        <v>2.31</v>
      </c>
      <c r="M361" s="243">
        <v>4.96</v>
      </c>
      <c r="N361" s="243">
        <v>12.329999999999998</v>
      </c>
    </row>
    <row r="362" spans="1:14">
      <c r="A362" s="236"/>
      <c r="B362" s="236"/>
      <c r="C362" s="244" t="s">
        <v>982</v>
      </c>
      <c r="D362" s="244"/>
      <c r="E362" s="244"/>
      <c r="F362" s="237">
        <v>932.375</v>
      </c>
      <c r="G362" s="245">
        <v>94883.462</v>
      </c>
      <c r="H362" s="245">
        <v>115107.22199999999</v>
      </c>
      <c r="I362" s="245">
        <v>209990.68400000001</v>
      </c>
      <c r="J362" s="245">
        <v>46</v>
      </c>
      <c r="K362" s="246">
        <v>5.0599999999999996</v>
      </c>
      <c r="L362" s="246">
        <v>2.31</v>
      </c>
      <c r="M362" s="246">
        <v>4.96</v>
      </c>
      <c r="N362" s="246">
        <v>12.329999999999998</v>
      </c>
    </row>
    <row r="363" spans="1:14">
      <c r="A363" s="236"/>
      <c r="B363" s="236"/>
      <c r="C363" s="247"/>
      <c r="D363" s="247"/>
      <c r="E363" s="247"/>
      <c r="F363" s="237"/>
      <c r="G363" s="248"/>
      <c r="H363" s="248"/>
      <c r="I363" s="248"/>
      <c r="J363" s="248"/>
      <c r="K363" s="249"/>
      <c r="L363" s="249"/>
      <c r="M363" s="249"/>
      <c r="N363" s="249"/>
    </row>
    <row r="364" spans="1:14">
      <c r="A364" s="236"/>
      <c r="B364" s="236" t="s">
        <v>983</v>
      </c>
      <c r="C364" s="232" t="s">
        <v>344</v>
      </c>
      <c r="D364" s="232"/>
      <c r="E364" s="232"/>
      <c r="F364" s="237"/>
      <c r="G364" s="238"/>
      <c r="H364" s="238"/>
      <c r="I364" s="238"/>
      <c r="J364" s="238"/>
      <c r="K364" s="239"/>
      <c r="L364" s="239"/>
      <c r="M364" s="239"/>
      <c r="N364" s="239"/>
    </row>
    <row r="365" spans="1:14">
      <c r="A365" s="236"/>
      <c r="B365" s="236"/>
      <c r="C365" s="236"/>
      <c r="D365" s="240" t="s">
        <v>984</v>
      </c>
      <c r="E365" s="240" t="s">
        <v>689</v>
      </c>
      <c r="F365" s="241">
        <v>3270.7109999999998</v>
      </c>
      <c r="G365" s="242">
        <v>103675.053</v>
      </c>
      <c r="H365" s="242">
        <v>82014.025999999998</v>
      </c>
      <c r="I365" s="242">
        <v>185689.079</v>
      </c>
      <c r="J365" s="242">
        <v>51</v>
      </c>
      <c r="K365" s="243">
        <v>8.0500000000000007</v>
      </c>
      <c r="L365" s="243">
        <v>1.25</v>
      </c>
      <c r="M365" s="243">
        <v>9.4</v>
      </c>
      <c r="N365" s="243">
        <v>18.700000000000003</v>
      </c>
    </row>
    <row r="366" spans="1:14">
      <c r="A366" s="236"/>
      <c r="B366" s="236"/>
      <c r="C366" s="236"/>
      <c r="D366" s="236" t="s">
        <v>985</v>
      </c>
      <c r="E366" s="236" t="s">
        <v>689</v>
      </c>
      <c r="F366" s="237">
        <v>24655.343000000001</v>
      </c>
      <c r="G366" s="238">
        <v>167376.103</v>
      </c>
      <c r="H366" s="238">
        <v>115469.671</v>
      </c>
      <c r="I366" s="238">
        <v>282845.77399999998</v>
      </c>
      <c r="J366" s="238">
        <v>83</v>
      </c>
      <c r="K366" s="239">
        <v>13.73</v>
      </c>
      <c r="L366" s="239">
        <v>0</v>
      </c>
      <c r="M366" s="239">
        <v>0</v>
      </c>
      <c r="N366" s="239">
        <v>13.73</v>
      </c>
    </row>
    <row r="367" spans="1:14">
      <c r="A367" s="236"/>
      <c r="B367" s="236"/>
      <c r="C367" s="244" t="s">
        <v>986</v>
      </c>
      <c r="D367" s="244"/>
      <c r="E367" s="244"/>
      <c r="F367" s="237">
        <v>27926.054</v>
      </c>
      <c r="G367" s="245">
        <v>271051.15600000002</v>
      </c>
      <c r="H367" s="245">
        <v>197483.69699999999</v>
      </c>
      <c r="I367" s="245">
        <v>468534.853</v>
      </c>
      <c r="J367" s="245">
        <v>134</v>
      </c>
      <c r="K367" s="246">
        <v>21.78</v>
      </c>
      <c r="L367" s="246">
        <v>1.25</v>
      </c>
      <c r="M367" s="246">
        <v>9.4</v>
      </c>
      <c r="N367" s="246">
        <v>32.43</v>
      </c>
    </row>
    <row r="368" spans="1:14">
      <c r="A368" s="236"/>
      <c r="B368" s="236"/>
      <c r="C368" s="247"/>
      <c r="D368" s="247"/>
      <c r="E368" s="247"/>
      <c r="F368" s="237"/>
      <c r="G368" s="248"/>
      <c r="H368" s="248"/>
      <c r="I368" s="248"/>
      <c r="J368" s="248"/>
      <c r="K368" s="249"/>
      <c r="L368" s="249"/>
      <c r="M368" s="249"/>
      <c r="N368" s="249"/>
    </row>
    <row r="369" spans="1:14">
      <c r="A369" s="236"/>
      <c r="B369" s="236" t="s">
        <v>987</v>
      </c>
      <c r="C369" s="232" t="s">
        <v>353</v>
      </c>
      <c r="D369" s="232"/>
      <c r="E369" s="232"/>
      <c r="F369" s="237"/>
      <c r="G369" s="238"/>
      <c r="H369" s="238"/>
      <c r="I369" s="238"/>
      <c r="J369" s="238"/>
      <c r="K369" s="239"/>
      <c r="L369" s="239"/>
      <c r="M369" s="239"/>
      <c r="N369" s="239"/>
    </row>
    <row r="370" spans="1:14">
      <c r="A370" s="236"/>
      <c r="B370" s="236"/>
      <c r="C370" s="236"/>
      <c r="D370" s="240" t="s">
        <v>988</v>
      </c>
      <c r="E370" s="240" t="s">
        <v>689</v>
      </c>
      <c r="F370" s="241">
        <v>23146.531999999999</v>
      </c>
      <c r="G370" s="242">
        <v>204308.44200000001</v>
      </c>
      <c r="H370" s="242">
        <v>108025.50900000001</v>
      </c>
      <c r="I370" s="242">
        <v>312333.951</v>
      </c>
      <c r="J370" s="242">
        <v>103</v>
      </c>
      <c r="K370" s="243">
        <v>7.67</v>
      </c>
      <c r="L370" s="243">
        <v>7.35</v>
      </c>
      <c r="M370" s="243">
        <v>0</v>
      </c>
      <c r="N370" s="243">
        <v>15.02</v>
      </c>
    </row>
    <row r="371" spans="1:14">
      <c r="A371" s="236"/>
      <c r="B371" s="236"/>
      <c r="C371" s="244" t="s">
        <v>989</v>
      </c>
      <c r="D371" s="244"/>
      <c r="E371" s="244"/>
      <c r="F371" s="237">
        <v>23146.531999999999</v>
      </c>
      <c r="G371" s="245">
        <v>204308.44200000001</v>
      </c>
      <c r="H371" s="245">
        <v>108025.50900000001</v>
      </c>
      <c r="I371" s="245">
        <v>312333.951</v>
      </c>
      <c r="J371" s="245">
        <v>103</v>
      </c>
      <c r="K371" s="246">
        <v>7.67</v>
      </c>
      <c r="L371" s="246">
        <v>7.35</v>
      </c>
      <c r="M371" s="246">
        <v>0</v>
      </c>
      <c r="N371" s="246">
        <v>15.02</v>
      </c>
    </row>
    <row r="372" spans="1:14">
      <c r="A372" s="236"/>
      <c r="B372" s="236"/>
      <c r="C372" s="247"/>
      <c r="D372" s="247"/>
      <c r="E372" s="247"/>
      <c r="F372" s="237"/>
      <c r="G372" s="248"/>
      <c r="H372" s="248"/>
      <c r="I372" s="248"/>
      <c r="J372" s="248"/>
      <c r="K372" s="249"/>
      <c r="L372" s="249"/>
      <c r="M372" s="249"/>
      <c r="N372" s="249"/>
    </row>
    <row r="373" spans="1:14">
      <c r="A373" s="244" t="s">
        <v>990</v>
      </c>
      <c r="B373" s="244"/>
      <c r="C373" s="244"/>
      <c r="D373" s="244"/>
      <c r="E373" s="244"/>
      <c r="F373" s="237">
        <v>501476.76199999999</v>
      </c>
      <c r="G373" s="245">
        <v>5984252.4600000009</v>
      </c>
      <c r="H373" s="245">
        <v>2789200.6439999994</v>
      </c>
      <c r="I373" s="245">
        <v>8773453.1040000003</v>
      </c>
      <c r="J373" s="245">
        <v>3808</v>
      </c>
      <c r="K373" s="246">
        <v>398.90000000000003</v>
      </c>
      <c r="L373" s="246">
        <v>66.040000000000006</v>
      </c>
      <c r="M373" s="246">
        <v>253.90999999999997</v>
      </c>
      <c r="N373" s="246">
        <v>718.85</v>
      </c>
    </row>
    <row r="374" spans="1:14" ht="7.95" customHeight="1">
      <c r="A374" s="247"/>
      <c r="B374" s="247"/>
      <c r="C374" s="247"/>
      <c r="D374" s="247"/>
      <c r="E374" s="247"/>
      <c r="F374" s="237"/>
      <c r="G374" s="248"/>
      <c r="H374" s="248"/>
      <c r="I374" s="248"/>
      <c r="J374" s="248"/>
      <c r="K374" s="249"/>
      <c r="L374" s="249"/>
      <c r="M374" s="249"/>
      <c r="N374" s="249"/>
    </row>
    <row r="375" spans="1:14">
      <c r="A375" s="250" t="s">
        <v>165</v>
      </c>
      <c r="B375" s="247"/>
      <c r="C375" s="247"/>
      <c r="D375" s="247"/>
      <c r="E375" s="247"/>
      <c r="F375" s="237">
        <v>4532381.4389999993</v>
      </c>
      <c r="G375" s="248">
        <v>63143384.642999999</v>
      </c>
      <c r="H375" s="248">
        <v>27764623.617999997</v>
      </c>
      <c r="I375" s="251">
        <v>90908008.261000007</v>
      </c>
      <c r="J375" s="251">
        <v>44972</v>
      </c>
      <c r="K375" s="252">
        <v>4263.7299999999996</v>
      </c>
      <c r="L375" s="252">
        <v>677.08</v>
      </c>
      <c r="M375" s="252">
        <v>2469.6149999999993</v>
      </c>
      <c r="N375" s="252">
        <v>7410.4249999999993</v>
      </c>
    </row>
    <row r="376" spans="1:14" ht="7.2" customHeight="1">
      <c r="A376" s="253"/>
      <c r="B376" s="247"/>
      <c r="C376" s="247"/>
      <c r="D376" s="247"/>
      <c r="E376" s="247"/>
      <c r="F376" s="254"/>
      <c r="G376" s="248"/>
      <c r="H376" s="248"/>
      <c r="I376" s="248"/>
      <c r="J376" s="248"/>
      <c r="K376" s="249"/>
      <c r="L376" s="249"/>
      <c r="M376" s="249"/>
      <c r="N376" s="249"/>
    </row>
    <row r="377" spans="1:14">
      <c r="A377" s="109"/>
      <c r="B377" s="255"/>
      <c r="C377" s="255"/>
      <c r="D377" s="105" t="s">
        <v>991</v>
      </c>
      <c r="E377" s="255"/>
      <c r="F377" s="254"/>
      <c r="G377" s="104"/>
      <c r="H377" s="104"/>
      <c r="I377" s="104"/>
      <c r="J377" s="104"/>
      <c r="K377" s="222"/>
      <c r="L377" s="222"/>
      <c r="M377" s="222"/>
      <c r="N377" s="222"/>
    </row>
    <row r="378" spans="1:14" ht="4.95" customHeight="1">
      <c r="A378" s="109"/>
      <c r="B378" s="255"/>
      <c r="C378" s="255"/>
      <c r="D378" s="105"/>
      <c r="E378" s="255"/>
      <c r="F378" s="254"/>
      <c r="G378" s="104"/>
      <c r="H378" s="104"/>
      <c r="I378" s="104"/>
      <c r="J378" s="104"/>
      <c r="K378" s="222"/>
      <c r="L378" s="222"/>
      <c r="M378" s="222"/>
      <c r="N378" s="222"/>
    </row>
    <row r="379" spans="1:14">
      <c r="A379" s="232" t="s">
        <v>687</v>
      </c>
      <c r="B379" s="232"/>
      <c r="C379" s="232"/>
      <c r="D379" s="232"/>
      <c r="E379" s="232"/>
      <c r="F379" s="233"/>
      <c r="G379" s="234"/>
      <c r="H379" s="234"/>
      <c r="I379" s="234"/>
      <c r="J379" s="234"/>
      <c r="K379" s="235"/>
      <c r="L379" s="235"/>
      <c r="M379" s="235"/>
      <c r="N379" s="235"/>
    </row>
    <row r="380" spans="1:14">
      <c r="A380" s="236"/>
      <c r="B380" s="236" t="s">
        <v>490</v>
      </c>
      <c r="C380" s="232" t="s">
        <v>314</v>
      </c>
      <c r="D380" s="232"/>
      <c r="E380" s="232"/>
      <c r="F380" s="237"/>
      <c r="G380" s="238"/>
      <c r="H380" s="238"/>
      <c r="I380" s="238"/>
      <c r="J380" s="238"/>
      <c r="K380" s="239"/>
      <c r="L380" s="239"/>
      <c r="M380" s="239"/>
      <c r="N380" s="239"/>
    </row>
    <row r="381" spans="1:14">
      <c r="A381" s="236"/>
      <c r="B381" s="236"/>
      <c r="C381" s="236"/>
      <c r="D381" s="240" t="s">
        <v>992</v>
      </c>
      <c r="E381" s="240" t="s">
        <v>766</v>
      </c>
      <c r="F381" s="241"/>
      <c r="G381" s="242"/>
      <c r="H381" s="242"/>
      <c r="I381" s="242"/>
      <c r="J381" s="242">
        <v>122</v>
      </c>
      <c r="K381" s="243">
        <v>12.59</v>
      </c>
      <c r="L381" s="243">
        <v>0.49</v>
      </c>
      <c r="M381" s="243">
        <v>2.13</v>
      </c>
      <c r="N381" s="243">
        <v>15.21</v>
      </c>
    </row>
    <row r="382" spans="1:14">
      <c r="A382" s="236"/>
      <c r="B382" s="236"/>
      <c r="C382" s="236"/>
      <c r="D382" s="236" t="s">
        <v>993</v>
      </c>
      <c r="E382" s="236" t="s">
        <v>689</v>
      </c>
      <c r="F382" s="237"/>
      <c r="G382" s="238"/>
      <c r="H382" s="238"/>
      <c r="I382" s="238"/>
      <c r="J382" s="238">
        <v>253</v>
      </c>
      <c r="K382" s="239">
        <v>27.94</v>
      </c>
      <c r="L382" s="239">
        <v>1.65</v>
      </c>
      <c r="M382" s="239">
        <v>13.39</v>
      </c>
      <c r="N382" s="239">
        <v>42.980000000000004</v>
      </c>
    </row>
    <row r="383" spans="1:14">
      <c r="A383" s="236"/>
      <c r="B383" s="236"/>
      <c r="C383" s="236"/>
      <c r="D383" s="240" t="s">
        <v>994</v>
      </c>
      <c r="E383" s="240" t="s">
        <v>766</v>
      </c>
      <c r="F383" s="241"/>
      <c r="G383" s="242"/>
      <c r="H383" s="242"/>
      <c r="I383" s="242"/>
      <c r="J383" s="242">
        <v>200</v>
      </c>
      <c r="K383" s="243">
        <v>25.33</v>
      </c>
      <c r="L383" s="243">
        <v>1</v>
      </c>
      <c r="M383" s="243">
        <v>17.600000000000001</v>
      </c>
      <c r="N383" s="243">
        <v>43.93</v>
      </c>
    </row>
    <row r="384" spans="1:14">
      <c r="A384" s="236"/>
      <c r="B384" s="236"/>
      <c r="C384" s="236"/>
      <c r="D384" s="236" t="s">
        <v>995</v>
      </c>
      <c r="E384" s="236" t="s">
        <v>689</v>
      </c>
      <c r="F384" s="237"/>
      <c r="G384" s="238"/>
      <c r="H384" s="238"/>
      <c r="I384" s="238"/>
      <c r="J384" s="238">
        <v>40</v>
      </c>
      <c r="K384" s="239">
        <v>4.59</v>
      </c>
      <c r="L384" s="239">
        <v>1.72</v>
      </c>
      <c r="M384" s="239">
        <v>3.2</v>
      </c>
      <c r="N384" s="239">
        <v>9.51</v>
      </c>
    </row>
    <row r="385" spans="1:14">
      <c r="A385" s="236"/>
      <c r="B385" s="236"/>
      <c r="C385" s="236"/>
      <c r="D385" s="240" t="s">
        <v>996</v>
      </c>
      <c r="E385" s="240" t="s">
        <v>702</v>
      </c>
      <c r="F385" s="241"/>
      <c r="G385" s="242"/>
      <c r="H385" s="242"/>
      <c r="I385" s="242"/>
      <c r="J385" s="242">
        <v>50</v>
      </c>
      <c r="K385" s="243">
        <v>6.53</v>
      </c>
      <c r="L385" s="243">
        <v>0.15</v>
      </c>
      <c r="M385" s="243">
        <v>2.12</v>
      </c>
      <c r="N385" s="243">
        <v>8.8000000000000007</v>
      </c>
    </row>
    <row r="386" spans="1:14">
      <c r="A386" s="236"/>
      <c r="B386" s="236"/>
      <c r="C386" s="236"/>
      <c r="D386" s="236" t="s">
        <v>997</v>
      </c>
      <c r="E386" s="236" t="s">
        <v>689</v>
      </c>
      <c r="F386" s="237"/>
      <c r="G386" s="238"/>
      <c r="H386" s="238"/>
      <c r="I386" s="238"/>
      <c r="J386" s="238">
        <v>98</v>
      </c>
      <c r="K386" s="239">
        <v>9.75</v>
      </c>
      <c r="L386" s="239">
        <v>1</v>
      </c>
      <c r="M386" s="239">
        <v>2</v>
      </c>
      <c r="N386" s="239">
        <v>12.75</v>
      </c>
    </row>
    <row r="387" spans="1:14">
      <c r="A387" s="236"/>
      <c r="B387" s="236"/>
      <c r="C387" s="244" t="s">
        <v>729</v>
      </c>
      <c r="D387" s="244"/>
      <c r="E387" s="244"/>
      <c r="F387" s="256"/>
      <c r="G387" s="245"/>
      <c r="H387" s="245"/>
      <c r="I387" s="245"/>
      <c r="J387" s="245">
        <v>763</v>
      </c>
      <c r="K387" s="246">
        <v>86.73</v>
      </c>
      <c r="L387" s="246">
        <v>6.01</v>
      </c>
      <c r="M387" s="246">
        <v>40.440000000000005</v>
      </c>
      <c r="N387" s="246">
        <v>133.18</v>
      </c>
    </row>
    <row r="388" spans="1:14">
      <c r="A388" s="236"/>
      <c r="B388" s="236"/>
      <c r="C388" s="247"/>
      <c r="D388" s="247"/>
      <c r="E388" s="247"/>
      <c r="F388" s="257"/>
      <c r="G388" s="248"/>
      <c r="H388" s="248"/>
      <c r="I388" s="248"/>
      <c r="J388" s="248"/>
      <c r="K388" s="249"/>
      <c r="L388" s="249"/>
      <c r="M388" s="249"/>
      <c r="N388" s="249"/>
    </row>
    <row r="389" spans="1:14">
      <c r="A389" s="236"/>
      <c r="B389" s="236" t="s">
        <v>730</v>
      </c>
      <c r="C389" s="232" t="s">
        <v>315</v>
      </c>
      <c r="D389" s="232"/>
      <c r="E389" s="232"/>
      <c r="F389" s="237"/>
      <c r="G389" s="238"/>
      <c r="H389" s="238"/>
      <c r="I389" s="238"/>
      <c r="J389" s="238"/>
      <c r="K389" s="239"/>
      <c r="L389" s="239"/>
      <c r="M389" s="239"/>
      <c r="N389" s="239"/>
    </row>
    <row r="390" spans="1:14">
      <c r="A390" s="236"/>
      <c r="B390" s="236"/>
      <c r="C390" s="236"/>
      <c r="D390" s="240" t="s">
        <v>998</v>
      </c>
      <c r="E390" s="240" t="s">
        <v>689</v>
      </c>
      <c r="F390" s="241"/>
      <c r="G390" s="242"/>
      <c r="H390" s="242"/>
      <c r="I390" s="242"/>
      <c r="J390" s="242">
        <v>59</v>
      </c>
      <c r="K390" s="243">
        <v>6.75</v>
      </c>
      <c r="L390" s="243">
        <v>3.6</v>
      </c>
      <c r="M390" s="243">
        <v>3.8</v>
      </c>
      <c r="N390" s="243">
        <v>14.149999999999999</v>
      </c>
    </row>
    <row r="391" spans="1:14">
      <c r="A391" s="236"/>
      <c r="B391" s="236"/>
      <c r="C391" s="244" t="s">
        <v>740</v>
      </c>
      <c r="D391" s="244"/>
      <c r="E391" s="244"/>
      <c r="F391" s="256"/>
      <c r="G391" s="245"/>
      <c r="H391" s="245"/>
      <c r="I391" s="245"/>
      <c r="J391" s="245">
        <v>59</v>
      </c>
      <c r="K391" s="246">
        <v>6.75</v>
      </c>
      <c r="L391" s="246">
        <v>3.6</v>
      </c>
      <c r="M391" s="246">
        <v>3.8</v>
      </c>
      <c r="N391" s="246">
        <v>14.149999999999999</v>
      </c>
    </row>
    <row r="392" spans="1:14">
      <c r="A392" s="236"/>
      <c r="B392" s="236"/>
      <c r="C392" s="247"/>
      <c r="D392" s="247"/>
      <c r="E392" s="247"/>
      <c r="F392" s="257"/>
      <c r="G392" s="248"/>
      <c r="H392" s="248"/>
      <c r="I392" s="248"/>
      <c r="J392" s="248"/>
      <c r="K392" s="249"/>
      <c r="L392" s="249"/>
      <c r="M392" s="249"/>
      <c r="N392" s="249"/>
    </row>
    <row r="393" spans="1:14">
      <c r="A393" s="236"/>
      <c r="B393" s="236" t="s">
        <v>744</v>
      </c>
      <c r="C393" s="232" t="s">
        <v>319</v>
      </c>
      <c r="D393" s="232"/>
      <c r="E393" s="232"/>
      <c r="F393" s="237"/>
      <c r="G393" s="238"/>
      <c r="H393" s="238"/>
      <c r="I393" s="238"/>
      <c r="J393" s="238"/>
      <c r="K393" s="239"/>
      <c r="L393" s="239"/>
      <c r="M393" s="239"/>
      <c r="N393" s="239"/>
    </row>
    <row r="394" spans="1:14">
      <c r="A394" s="236"/>
      <c r="B394" s="236"/>
      <c r="C394" s="236"/>
      <c r="D394" s="240" t="s">
        <v>999</v>
      </c>
      <c r="E394" s="240" t="s">
        <v>689</v>
      </c>
      <c r="F394" s="241"/>
      <c r="G394" s="242"/>
      <c r="H394" s="242"/>
      <c r="I394" s="242"/>
      <c r="J394" s="242">
        <v>97</v>
      </c>
      <c r="K394" s="243">
        <v>10.7</v>
      </c>
      <c r="L394" s="243">
        <v>2.5</v>
      </c>
      <c r="M394" s="243">
        <v>2.5499999999999998</v>
      </c>
      <c r="N394" s="243">
        <v>15.75</v>
      </c>
    </row>
    <row r="395" spans="1:14">
      <c r="A395" s="236"/>
      <c r="B395" s="236"/>
      <c r="C395" s="236"/>
      <c r="D395" s="236" t="s">
        <v>1000</v>
      </c>
      <c r="E395" s="236" t="s">
        <v>766</v>
      </c>
      <c r="F395" s="237"/>
      <c r="G395" s="238"/>
      <c r="H395" s="238"/>
      <c r="I395" s="238"/>
      <c r="J395" s="238">
        <v>82</v>
      </c>
      <c r="K395" s="239">
        <v>5.5</v>
      </c>
      <c r="L395" s="239">
        <v>0.9</v>
      </c>
      <c r="M395" s="239">
        <v>0.67</v>
      </c>
      <c r="N395" s="239">
        <v>7.07</v>
      </c>
    </row>
    <row r="396" spans="1:14">
      <c r="A396" s="236"/>
      <c r="B396" s="236"/>
      <c r="C396" s="244" t="s">
        <v>752</v>
      </c>
      <c r="D396" s="244"/>
      <c r="E396" s="244"/>
      <c r="F396" s="256"/>
      <c r="G396" s="245"/>
      <c r="H396" s="245"/>
      <c r="I396" s="245"/>
      <c r="J396" s="245">
        <v>179</v>
      </c>
      <c r="K396" s="246">
        <v>16.2</v>
      </c>
      <c r="L396" s="246">
        <v>3.4</v>
      </c>
      <c r="M396" s="246">
        <v>3.2199999999999998</v>
      </c>
      <c r="N396" s="246">
        <v>22.819999999999997</v>
      </c>
    </row>
    <row r="397" spans="1:14">
      <c r="A397" s="236"/>
      <c r="B397" s="236"/>
      <c r="C397" s="247"/>
      <c r="D397" s="247"/>
      <c r="E397" s="247"/>
      <c r="F397" s="257"/>
      <c r="G397" s="248"/>
      <c r="H397" s="248"/>
      <c r="I397" s="248"/>
      <c r="J397" s="248"/>
      <c r="K397" s="249"/>
      <c r="L397" s="249"/>
      <c r="M397" s="249"/>
      <c r="N397" s="249"/>
    </row>
    <row r="398" spans="1:14">
      <c r="A398" s="236"/>
      <c r="B398" s="236" t="s">
        <v>753</v>
      </c>
      <c r="C398" s="232" t="s">
        <v>316</v>
      </c>
      <c r="D398" s="232"/>
      <c r="E398" s="232"/>
      <c r="F398" s="237"/>
      <c r="G398" s="238"/>
      <c r="H398" s="238"/>
      <c r="I398" s="238"/>
      <c r="J398" s="238"/>
      <c r="K398" s="239"/>
      <c r="L398" s="239"/>
      <c r="M398" s="239"/>
      <c r="N398" s="239"/>
    </row>
    <row r="399" spans="1:14">
      <c r="A399" s="236"/>
      <c r="B399" s="236"/>
      <c r="C399" s="236"/>
      <c r="D399" s="240" t="s">
        <v>1001</v>
      </c>
      <c r="E399" s="240" t="s">
        <v>766</v>
      </c>
      <c r="F399" s="241"/>
      <c r="G399" s="242"/>
      <c r="H399" s="242"/>
      <c r="I399" s="242"/>
      <c r="J399" s="242">
        <v>69</v>
      </c>
      <c r="K399" s="243">
        <v>7.2</v>
      </c>
      <c r="L399" s="243">
        <v>1</v>
      </c>
      <c r="M399" s="243">
        <v>2</v>
      </c>
      <c r="N399" s="243">
        <v>10.199999999999999</v>
      </c>
    </row>
    <row r="400" spans="1:14">
      <c r="A400" s="236"/>
      <c r="B400" s="236"/>
      <c r="C400" s="236"/>
      <c r="D400" s="236" t="s">
        <v>1002</v>
      </c>
      <c r="E400" s="236" t="s">
        <v>702</v>
      </c>
      <c r="F400" s="237"/>
      <c r="G400" s="238"/>
      <c r="H400" s="238"/>
      <c r="I400" s="238"/>
      <c r="J400" s="238">
        <v>59</v>
      </c>
      <c r="K400" s="239">
        <v>1.65</v>
      </c>
      <c r="L400" s="239">
        <v>1.88</v>
      </c>
      <c r="M400" s="239">
        <v>1.1499999999999999</v>
      </c>
      <c r="N400" s="239">
        <v>4.68</v>
      </c>
    </row>
    <row r="401" spans="1:14">
      <c r="A401" s="236"/>
      <c r="B401" s="236"/>
      <c r="C401" s="244" t="s">
        <v>762</v>
      </c>
      <c r="D401" s="244"/>
      <c r="E401" s="244"/>
      <c r="F401" s="256"/>
      <c r="G401" s="245"/>
      <c r="H401" s="245"/>
      <c r="I401" s="245"/>
      <c r="J401" s="245">
        <v>128</v>
      </c>
      <c r="K401" s="246">
        <v>8.85</v>
      </c>
      <c r="L401" s="246">
        <v>2.88</v>
      </c>
      <c r="M401" s="246">
        <v>3.15</v>
      </c>
      <c r="N401" s="246">
        <v>14.88</v>
      </c>
    </row>
    <row r="402" spans="1:14">
      <c r="A402" s="236"/>
      <c r="B402" s="236"/>
      <c r="C402" s="247"/>
      <c r="D402" s="247"/>
      <c r="E402" s="247"/>
      <c r="F402" s="257"/>
      <c r="G402" s="248"/>
      <c r="H402" s="248"/>
      <c r="I402" s="248"/>
      <c r="J402" s="248"/>
      <c r="K402" s="249"/>
      <c r="L402" s="249"/>
      <c r="M402" s="249"/>
      <c r="N402" s="249"/>
    </row>
    <row r="403" spans="1:14">
      <c r="A403" s="244" t="s">
        <v>770</v>
      </c>
      <c r="B403" s="244"/>
      <c r="C403" s="244"/>
      <c r="D403" s="244"/>
      <c r="E403" s="244"/>
      <c r="F403" s="256"/>
      <c r="G403" s="245"/>
      <c r="H403" s="245"/>
      <c r="I403" s="245"/>
      <c r="J403" s="245">
        <v>1129</v>
      </c>
      <c r="K403" s="246">
        <v>118.53000000000002</v>
      </c>
      <c r="L403" s="246">
        <v>15.89</v>
      </c>
      <c r="M403" s="246">
        <v>50.61</v>
      </c>
      <c r="N403" s="246">
        <v>185.03000000000003</v>
      </c>
    </row>
    <row r="404" spans="1:14">
      <c r="A404" s="247"/>
      <c r="B404" s="247"/>
      <c r="C404" s="247"/>
      <c r="D404" s="247"/>
      <c r="E404" s="247"/>
      <c r="F404" s="257"/>
      <c r="G404" s="248"/>
      <c r="H404" s="248"/>
      <c r="I404" s="248"/>
      <c r="J404" s="248"/>
      <c r="K404" s="249"/>
      <c r="L404" s="249"/>
      <c r="M404" s="249"/>
      <c r="N404" s="249"/>
    </row>
    <row r="405" spans="1:14">
      <c r="A405" s="258" t="s">
        <v>1003</v>
      </c>
      <c r="B405" s="247"/>
      <c r="C405" s="247"/>
      <c r="D405" s="247"/>
      <c r="E405" s="247"/>
      <c r="F405" s="256"/>
      <c r="G405" s="245"/>
      <c r="H405" s="245"/>
      <c r="I405" s="245"/>
      <c r="J405" s="245">
        <v>1129</v>
      </c>
      <c r="K405" s="246">
        <v>118.53000000000002</v>
      </c>
      <c r="L405" s="246">
        <v>15.89</v>
      </c>
      <c r="M405" s="246">
        <v>50.61</v>
      </c>
      <c r="N405" s="246">
        <v>185.03000000000003</v>
      </c>
    </row>
    <row r="406" spans="1:14">
      <c r="A406" s="259"/>
      <c r="B406" s="247"/>
      <c r="C406" s="247"/>
      <c r="D406" s="247"/>
      <c r="E406" s="247"/>
      <c r="F406" s="256"/>
      <c r="G406" s="245"/>
      <c r="H406" s="245"/>
      <c r="I406" s="245"/>
      <c r="J406" s="245"/>
      <c r="K406" s="246"/>
      <c r="L406" s="246"/>
      <c r="M406" s="246"/>
      <c r="N406" s="246"/>
    </row>
    <row r="407" spans="1:14">
      <c r="A407" s="258" t="s">
        <v>18</v>
      </c>
      <c r="B407" s="260"/>
      <c r="C407" s="260"/>
      <c r="D407" s="260"/>
      <c r="E407" s="260"/>
      <c r="F407" s="261">
        <v>4532381.4389999993</v>
      </c>
      <c r="G407" s="262">
        <v>63143384.642999999</v>
      </c>
      <c r="H407" s="262">
        <v>27764623.617999997</v>
      </c>
      <c r="I407" s="262">
        <v>90908008.261000007</v>
      </c>
      <c r="J407" s="262">
        <v>46101</v>
      </c>
      <c r="K407" s="263">
        <v>4382.2599999999984</v>
      </c>
      <c r="L407" s="263">
        <v>692.97</v>
      </c>
      <c r="M407" s="263">
        <v>2520.2249999999995</v>
      </c>
      <c r="N407" s="263">
        <v>7595.4549999999981</v>
      </c>
    </row>
    <row r="409" spans="1:14">
      <c r="A409" s="264" t="s">
        <v>1004</v>
      </c>
    </row>
    <row r="410" spans="1:14">
      <c r="A410" s="264" t="s">
        <v>1005</v>
      </c>
    </row>
    <row r="411" spans="1:14" ht="7.95" customHeight="1">
      <c r="A411" s="264"/>
    </row>
    <row r="412" spans="1:14">
      <c r="A412" s="265" t="s">
        <v>1006</v>
      </c>
    </row>
  </sheetData>
  <hyperlinks>
    <hyperlink ref="D1" location="Efnisyfirlit!A1" display="Efnisyfirlit" xr:uid="{ADD100AC-549F-487A-85AD-E97E12985B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5DE6-C757-4698-ADA9-43EA85C2CAB8}">
  <dimension ref="A1:L54"/>
  <sheetViews>
    <sheetView workbookViewId="0"/>
  </sheetViews>
  <sheetFormatPr defaultRowHeight="14.4"/>
  <cols>
    <col min="1" max="1" width="34.109375" customWidth="1"/>
    <col min="2" max="3" width="14.88671875" customWidth="1"/>
    <col min="4" max="4" width="1" customWidth="1"/>
    <col min="5" max="6" width="14.88671875" customWidth="1"/>
    <col min="7" max="7" width="1" customWidth="1"/>
    <col min="8" max="9" width="14.88671875" customWidth="1"/>
    <col min="10" max="10" width="1" customWidth="1"/>
    <col min="11" max="12" width="14.88671875" customWidth="1"/>
  </cols>
  <sheetData>
    <row r="1" spans="1:12">
      <c r="A1" s="311" t="s">
        <v>1293</v>
      </c>
    </row>
    <row r="2" spans="1:12" ht="15.6">
      <c r="B2" s="1" t="s">
        <v>15</v>
      </c>
    </row>
    <row r="3" spans="1:12">
      <c r="B3" s="312"/>
      <c r="C3" s="313"/>
      <c r="D3" s="2"/>
      <c r="E3" s="314"/>
      <c r="F3" s="315"/>
      <c r="G3" s="2"/>
      <c r="H3" s="312" t="s">
        <v>16</v>
      </c>
      <c r="I3" s="313"/>
      <c r="J3" s="2"/>
      <c r="K3" s="314" t="s">
        <v>17</v>
      </c>
      <c r="L3" s="315"/>
    </row>
    <row r="4" spans="1:12">
      <c r="B4" s="316" t="s">
        <v>18</v>
      </c>
      <c r="C4" s="317"/>
      <c r="D4" s="2"/>
      <c r="E4" s="318" t="s">
        <v>19</v>
      </c>
      <c r="F4" s="319"/>
      <c r="G4" s="2"/>
      <c r="H4" s="316" t="s">
        <v>20</v>
      </c>
      <c r="I4" s="317"/>
      <c r="J4" s="2"/>
      <c r="K4" s="318" t="s">
        <v>21</v>
      </c>
      <c r="L4" s="319"/>
    </row>
    <row r="5" spans="1:12">
      <c r="A5" s="3" t="s">
        <v>22</v>
      </c>
      <c r="B5" s="4">
        <v>364134</v>
      </c>
      <c r="C5" s="4">
        <v>364134</v>
      </c>
      <c r="D5" s="2"/>
      <c r="E5" s="5">
        <v>131136</v>
      </c>
      <c r="F5" s="5">
        <v>131136</v>
      </c>
      <c r="G5" s="2"/>
      <c r="H5" s="4">
        <v>101898</v>
      </c>
      <c r="I5" s="4">
        <v>101898</v>
      </c>
      <c r="J5" s="2"/>
      <c r="K5" s="5">
        <v>131100</v>
      </c>
      <c r="L5" s="5">
        <v>131100</v>
      </c>
    </row>
    <row r="6" spans="1:12">
      <c r="A6" s="3"/>
      <c r="B6" s="6"/>
      <c r="C6" s="6"/>
      <c r="D6" s="2"/>
      <c r="E6" s="7"/>
      <c r="F6" s="8"/>
      <c r="G6" s="2"/>
      <c r="H6" s="9"/>
      <c r="I6" s="10"/>
      <c r="J6" s="2"/>
      <c r="K6" s="7"/>
      <c r="L6" s="8"/>
    </row>
    <row r="7" spans="1:12">
      <c r="B7" s="11" t="s">
        <v>23</v>
      </c>
      <c r="C7" s="11" t="s">
        <v>24</v>
      </c>
      <c r="D7" s="2"/>
      <c r="E7" s="12" t="s">
        <v>23</v>
      </c>
      <c r="F7" s="13" t="s">
        <v>24</v>
      </c>
      <c r="G7" s="2"/>
      <c r="H7" s="11" t="s">
        <v>23</v>
      </c>
      <c r="I7" s="11" t="s">
        <v>24</v>
      </c>
      <c r="J7" s="2"/>
      <c r="K7" s="12" t="s">
        <v>23</v>
      </c>
      <c r="L7" s="13" t="s">
        <v>24</v>
      </c>
    </row>
    <row r="8" spans="1:12" ht="6.6" customHeight="1">
      <c r="B8" s="14"/>
      <c r="C8" s="14"/>
      <c r="H8" s="14"/>
      <c r="I8" s="14"/>
    </row>
    <row r="9" spans="1:12">
      <c r="A9" s="15" t="s">
        <v>25</v>
      </c>
      <c r="B9" s="14"/>
      <c r="C9" s="14"/>
      <c r="H9" s="14"/>
      <c r="I9" s="14"/>
    </row>
    <row r="10" spans="1:12">
      <c r="A10" s="3" t="s">
        <v>26</v>
      </c>
      <c r="B10" s="16">
        <v>259830413.303</v>
      </c>
      <c r="C10" s="16">
        <v>258616191.215</v>
      </c>
      <c r="E10" s="17">
        <v>99313039.260000005</v>
      </c>
      <c r="F10" s="17">
        <v>98642200.390000001</v>
      </c>
      <c r="H10" s="16">
        <v>71768003.100000009</v>
      </c>
      <c r="I10" s="16">
        <v>71638926.700000003</v>
      </c>
      <c r="K10" s="17">
        <v>88749370.943000019</v>
      </c>
      <c r="L10" s="17">
        <v>88335064.125</v>
      </c>
    </row>
    <row r="11" spans="1:12">
      <c r="A11" s="3" t="s">
        <v>27</v>
      </c>
      <c r="B11" s="16">
        <v>45544717.883000001</v>
      </c>
      <c r="C11" s="16">
        <v>45544718.682999998</v>
      </c>
      <c r="E11" s="17">
        <v>7493930.7699999996</v>
      </c>
      <c r="F11" s="17">
        <v>7493930.7699999996</v>
      </c>
      <c r="H11" s="16">
        <v>7853956.5</v>
      </c>
      <c r="I11" s="16">
        <v>7853956.5</v>
      </c>
      <c r="K11" s="17">
        <v>30196830.612999998</v>
      </c>
      <c r="L11" s="17">
        <v>30196831.412999999</v>
      </c>
    </row>
    <row r="12" spans="1:12">
      <c r="A12" s="18" t="s">
        <v>28</v>
      </c>
      <c r="B12" s="19">
        <v>48626169.828999996</v>
      </c>
      <c r="C12" s="19">
        <v>149527642.45899999</v>
      </c>
      <c r="D12" s="20"/>
      <c r="E12" s="21">
        <v>16542604.84</v>
      </c>
      <c r="F12" s="21">
        <v>79075328.469999999</v>
      </c>
      <c r="G12" s="20"/>
      <c r="H12" s="19">
        <v>11000671.800000001</v>
      </c>
      <c r="I12" s="19">
        <v>16857834</v>
      </c>
      <c r="J12" s="20"/>
      <c r="K12" s="21">
        <v>21082893.189000003</v>
      </c>
      <c r="L12" s="21">
        <v>53594479.989</v>
      </c>
    </row>
    <row r="13" spans="1:12" s="23" customFormat="1">
      <c r="A13" s="15" t="s">
        <v>29</v>
      </c>
      <c r="B13" s="22">
        <v>354001301.01499999</v>
      </c>
      <c r="C13" s="22">
        <v>453688552.35699999</v>
      </c>
      <c r="E13" s="24">
        <v>123349574.87</v>
      </c>
      <c r="F13" s="24">
        <v>185211459.63</v>
      </c>
      <c r="H13" s="22">
        <v>90622631.400000006</v>
      </c>
      <c r="I13" s="22">
        <v>96350717.200000003</v>
      </c>
      <c r="K13" s="24">
        <v>140029094.74500003</v>
      </c>
      <c r="L13" s="24">
        <v>172126375.52700001</v>
      </c>
    </row>
    <row r="14" spans="1:12" ht="7.2" customHeight="1">
      <c r="A14" s="3"/>
      <c r="B14" s="16"/>
      <c r="C14" s="16"/>
      <c r="E14" s="17"/>
      <c r="F14" s="17"/>
      <c r="H14" s="16"/>
      <c r="I14" s="16"/>
      <c r="K14" s="17"/>
      <c r="L14" s="17"/>
    </row>
    <row r="15" spans="1:12">
      <c r="A15" s="3" t="s">
        <v>30</v>
      </c>
      <c r="B15" s="16">
        <v>188709547.29400006</v>
      </c>
      <c r="C15" s="16">
        <v>214984611.68800005</v>
      </c>
      <c r="E15" s="17">
        <v>68167388.280000001</v>
      </c>
      <c r="F15" s="17">
        <v>83294290.200000003</v>
      </c>
      <c r="H15" s="16">
        <v>46936350</v>
      </c>
      <c r="I15" s="16">
        <v>47451702.399999999</v>
      </c>
      <c r="K15" s="17">
        <v>73605809.013999999</v>
      </c>
      <c r="L15" s="17">
        <v>84238619.088</v>
      </c>
    </row>
    <row r="16" spans="1:12">
      <c r="A16" s="3" t="s">
        <v>31</v>
      </c>
      <c r="B16" s="16">
        <v>7272114.9000000004</v>
      </c>
      <c r="C16" s="16">
        <v>7458776.7999999998</v>
      </c>
      <c r="E16" s="17">
        <v>3198942.8</v>
      </c>
      <c r="F16" s="17">
        <v>3272785.6</v>
      </c>
      <c r="H16" s="16">
        <v>1252136.2</v>
      </c>
      <c r="I16" s="16">
        <v>1265183.5</v>
      </c>
      <c r="K16" s="17">
        <v>2821035.9</v>
      </c>
      <c r="L16" s="17">
        <v>2920807.7</v>
      </c>
    </row>
    <row r="17" spans="1:12">
      <c r="A17" s="3" t="s">
        <v>32</v>
      </c>
      <c r="B17" s="16">
        <v>127367689.37000002</v>
      </c>
      <c r="C17" s="16">
        <v>152217395.60699999</v>
      </c>
      <c r="E17" s="17">
        <v>45724167.899999999</v>
      </c>
      <c r="F17" s="17">
        <v>59241436.100000001</v>
      </c>
      <c r="H17" s="16">
        <v>33407608</v>
      </c>
      <c r="I17" s="16">
        <v>35203940.100000001</v>
      </c>
      <c r="K17" s="17">
        <v>48235913.469999999</v>
      </c>
      <c r="L17" s="17">
        <v>57772019.407000005</v>
      </c>
    </row>
    <row r="18" spans="1:12">
      <c r="A18" s="18" t="s">
        <v>33</v>
      </c>
      <c r="B18" s="19">
        <v>13845328.982999999</v>
      </c>
      <c r="C18" s="19">
        <v>32369816.777999997</v>
      </c>
      <c r="D18" s="20"/>
      <c r="E18" s="21">
        <v>5329220.8</v>
      </c>
      <c r="F18" s="21">
        <v>18988531.199999999</v>
      </c>
      <c r="G18" s="20"/>
      <c r="H18" s="19">
        <v>3381354.9</v>
      </c>
      <c r="I18" s="19">
        <v>4148792.4</v>
      </c>
      <c r="J18" s="20"/>
      <c r="K18" s="21">
        <v>5134753.2829999998</v>
      </c>
      <c r="L18" s="21">
        <v>9232493.1779999994</v>
      </c>
    </row>
    <row r="19" spans="1:12" s="23" customFormat="1">
      <c r="A19" s="15" t="s">
        <v>34</v>
      </c>
      <c r="B19" s="22">
        <v>337194680.54700005</v>
      </c>
      <c r="C19" s="22">
        <v>407030600.87300003</v>
      </c>
      <c r="E19" s="24">
        <v>122419719.77999999</v>
      </c>
      <c r="F19" s="24">
        <v>164797043.09999999</v>
      </c>
      <c r="H19" s="22">
        <v>84977449.100000009</v>
      </c>
      <c r="I19" s="22">
        <v>88069618.400000006</v>
      </c>
      <c r="K19" s="24">
        <v>129797511.667</v>
      </c>
      <c r="L19" s="24">
        <v>154163939.373</v>
      </c>
    </row>
    <row r="20" spans="1:12" ht="7.2" customHeight="1">
      <c r="A20" s="3"/>
      <c r="B20" s="16"/>
      <c r="C20" s="16"/>
      <c r="E20" s="17"/>
      <c r="F20" s="17"/>
      <c r="H20" s="16"/>
      <c r="I20" s="16"/>
      <c r="K20" s="17"/>
      <c r="L20" s="17"/>
    </row>
    <row r="21" spans="1:12" s="23" customFormat="1">
      <c r="A21" s="25" t="s">
        <v>35</v>
      </c>
      <c r="B21" s="22">
        <f>B13-B19</f>
        <v>16806620.467999935</v>
      </c>
      <c r="C21" s="22">
        <f>C13-C19</f>
        <v>46657951.483999968</v>
      </c>
      <c r="E21" s="24">
        <f>E13-E19</f>
        <v>929855.09000001848</v>
      </c>
      <c r="F21" s="24">
        <f t="shared" ref="F21" si="0">F13-F19</f>
        <v>20414416.530000001</v>
      </c>
      <c r="H21" s="22">
        <f>H13-H19</f>
        <v>5645182.299999997</v>
      </c>
      <c r="I21" s="22">
        <f>I13-I19</f>
        <v>8281098.799999997</v>
      </c>
      <c r="K21" s="24">
        <f>K13-K19</f>
        <v>10231583.078000039</v>
      </c>
      <c r="L21" s="24">
        <f>L13-L19</f>
        <v>17962436.154000014</v>
      </c>
    </row>
    <row r="22" spans="1:12" ht="7.95" customHeight="1">
      <c r="A22" s="3"/>
      <c r="B22" s="16"/>
      <c r="C22" s="16"/>
      <c r="E22" s="17"/>
      <c r="F22" s="17"/>
      <c r="H22" s="16"/>
      <c r="I22" s="16"/>
      <c r="K22" s="17"/>
      <c r="L22" s="17"/>
    </row>
    <row r="23" spans="1:12">
      <c r="A23" s="3" t="s">
        <v>36</v>
      </c>
      <c r="B23" s="16">
        <v>-3287347.8049999969</v>
      </c>
      <c r="C23" s="16">
        <v>-20656965.109000005</v>
      </c>
      <c r="E23" s="17">
        <v>428429.89999999991</v>
      </c>
      <c r="F23" s="17">
        <v>-12857633.6</v>
      </c>
      <c r="H23" s="16">
        <v>-3364281</v>
      </c>
      <c r="I23" s="16">
        <v>-4423102.7</v>
      </c>
      <c r="K23" s="17">
        <v>-351496.70499999926</v>
      </c>
      <c r="L23" s="17">
        <v>-3376228.808999999</v>
      </c>
    </row>
    <row r="24" spans="1:12" ht="7.95" customHeight="1">
      <c r="A24" s="3"/>
      <c r="B24" s="16"/>
      <c r="C24" s="16"/>
      <c r="E24" s="17"/>
      <c r="F24" s="17"/>
      <c r="H24" s="16"/>
      <c r="I24" s="16"/>
      <c r="K24" s="17"/>
      <c r="L24" s="17"/>
    </row>
    <row r="25" spans="1:12" s="23" customFormat="1">
      <c r="A25" s="25" t="s">
        <v>37</v>
      </c>
      <c r="B25" s="22">
        <f>B21+B23</f>
        <v>13519272.662999939</v>
      </c>
      <c r="C25" s="22">
        <f>C21+C23</f>
        <v>26000986.374999963</v>
      </c>
      <c r="E25" s="24">
        <f>E21+E23</f>
        <v>1358284.9900000184</v>
      </c>
      <c r="F25" s="24">
        <f t="shared" ref="F25" si="1">F21+F23</f>
        <v>7556782.9300000016</v>
      </c>
      <c r="H25" s="22">
        <f>H21+H23</f>
        <v>2280901.299999997</v>
      </c>
      <c r="I25" s="22">
        <f>I21+I23</f>
        <v>3857996.0999999968</v>
      </c>
      <c r="K25" s="24">
        <f>K21+K23</f>
        <v>9880086.3730000388</v>
      </c>
      <c r="L25" s="24">
        <f>L21+L23</f>
        <v>14586207.345000016</v>
      </c>
    </row>
    <row r="26" spans="1:12" ht="7.95" customHeight="1">
      <c r="A26" s="3"/>
      <c r="B26" s="16"/>
      <c r="C26" s="16"/>
      <c r="E26" s="17"/>
      <c r="F26" s="17"/>
      <c r="H26" s="16"/>
      <c r="I26" s="16"/>
      <c r="K26" s="17"/>
      <c r="L26" s="17"/>
    </row>
    <row r="27" spans="1:12">
      <c r="A27" s="3" t="s">
        <v>38</v>
      </c>
      <c r="B27" s="16">
        <v>1090847.1000000001</v>
      </c>
      <c r="C27" s="16">
        <v>3647127.8</v>
      </c>
      <c r="E27" s="17">
        <v>0</v>
      </c>
      <c r="F27" s="17">
        <v>3642601</v>
      </c>
      <c r="H27" s="16">
        <v>0</v>
      </c>
      <c r="I27" s="16">
        <v>76975.7</v>
      </c>
      <c r="K27" s="17">
        <v>1090847.1000000001</v>
      </c>
      <c r="L27" s="17">
        <v>-72448.899999999907</v>
      </c>
    </row>
    <row r="28" spans="1:12" ht="7.2" customHeight="1">
      <c r="A28" s="3"/>
      <c r="B28" s="16"/>
      <c r="C28" s="16"/>
      <c r="E28" s="17"/>
      <c r="F28" s="17"/>
      <c r="H28" s="16"/>
      <c r="I28" s="16"/>
      <c r="K28" s="17"/>
      <c r="L28" s="17"/>
    </row>
    <row r="29" spans="1:12" s="23" customFormat="1" ht="15" thickBot="1">
      <c r="A29" s="26" t="s">
        <v>39</v>
      </c>
      <c r="B29" s="27">
        <v>14610119.762999939</v>
      </c>
      <c r="C29" s="27">
        <v>29648114.174999963</v>
      </c>
      <c r="D29" s="28"/>
      <c r="E29" s="29">
        <v>1358284.9900000184</v>
      </c>
      <c r="F29" s="29">
        <v>11199383.930000002</v>
      </c>
      <c r="G29" s="28"/>
      <c r="H29" s="27">
        <v>2280901.299999997</v>
      </c>
      <c r="I29" s="27">
        <v>3934971.799999997</v>
      </c>
      <c r="J29" s="28"/>
      <c r="K29" s="29">
        <v>10970933.473000038</v>
      </c>
      <c r="L29" s="29">
        <v>14513758.445000015</v>
      </c>
    </row>
    <row r="30" spans="1:12" ht="8.4" customHeight="1" thickTop="1">
      <c r="B30" s="16"/>
      <c r="C30" s="16"/>
      <c r="E30" s="17"/>
      <c r="F30" s="17"/>
      <c r="H30" s="16"/>
      <c r="I30" s="16"/>
      <c r="K30" s="17"/>
      <c r="L30" s="17"/>
    </row>
    <row r="31" spans="1:12">
      <c r="A31" s="15" t="s">
        <v>40</v>
      </c>
      <c r="B31" s="16"/>
      <c r="C31" s="16"/>
      <c r="E31" s="17"/>
      <c r="F31" s="17"/>
      <c r="H31" s="16"/>
      <c r="I31" s="16"/>
      <c r="K31" s="17"/>
      <c r="L31" s="17"/>
    </row>
    <row r="32" spans="1:12">
      <c r="A32" s="3" t="s">
        <v>41</v>
      </c>
      <c r="B32" s="16">
        <v>462393852.76999986</v>
      </c>
      <c r="C32" s="16">
        <v>1051932242.8049998</v>
      </c>
      <c r="E32" s="17">
        <v>153885738.79999998</v>
      </c>
      <c r="F32" s="17">
        <v>604358481.20000005</v>
      </c>
      <c r="H32" s="16">
        <v>134773270.40000001</v>
      </c>
      <c r="I32" s="16">
        <v>173528069.69999999</v>
      </c>
      <c r="K32" s="17">
        <v>173734843.57000002</v>
      </c>
      <c r="L32" s="17">
        <v>274045691.90499997</v>
      </c>
    </row>
    <row r="33" spans="1:12">
      <c r="A33" s="18" t="s">
        <v>42</v>
      </c>
      <c r="B33" s="19">
        <v>88255981.832399994</v>
      </c>
      <c r="C33" s="19">
        <v>72779043.789000005</v>
      </c>
      <c r="D33" s="20"/>
      <c r="E33" s="21">
        <v>32105222</v>
      </c>
      <c r="F33" s="21">
        <v>28553929.399999999</v>
      </c>
      <c r="G33" s="20"/>
      <c r="H33" s="19">
        <v>20189356.399999999</v>
      </c>
      <c r="I33" s="19">
        <v>15111873.699999999</v>
      </c>
      <c r="J33" s="20"/>
      <c r="K33" s="21">
        <v>35961403.432399996</v>
      </c>
      <c r="L33" s="21">
        <v>29113240.688999996</v>
      </c>
    </row>
    <row r="34" spans="1:12">
      <c r="A34" s="3" t="s">
        <v>43</v>
      </c>
      <c r="B34" s="16">
        <f>B32+B33</f>
        <v>550649834.60239983</v>
      </c>
      <c r="C34" s="16">
        <f>C32+C33</f>
        <v>1124711286.5939999</v>
      </c>
      <c r="E34" s="17">
        <f>E32+E33</f>
        <v>185990960.79999998</v>
      </c>
      <c r="F34" s="17">
        <f t="shared" ref="F34" si="2">F32+F33</f>
        <v>632912410.60000002</v>
      </c>
      <c r="H34" s="16">
        <f>H32+H33</f>
        <v>154962626.80000001</v>
      </c>
      <c r="I34" s="16">
        <f>I32+I33</f>
        <v>188639943.39999998</v>
      </c>
      <c r="K34" s="17">
        <f>K32+K33</f>
        <v>209696247.00240001</v>
      </c>
      <c r="L34" s="17">
        <f>L32+L33</f>
        <v>303158932.59399998</v>
      </c>
    </row>
    <row r="35" spans="1:12">
      <c r="A35" s="3" t="s">
        <v>44</v>
      </c>
      <c r="B35" s="16">
        <v>84300056.7016</v>
      </c>
      <c r="C35" s="16">
        <v>115109575.977</v>
      </c>
      <c r="E35" s="17">
        <v>23876804.010000002</v>
      </c>
      <c r="F35" s="17">
        <v>56002511.5</v>
      </c>
      <c r="H35" s="16">
        <v>13340386.1</v>
      </c>
      <c r="I35" s="16">
        <v>12546706.5</v>
      </c>
      <c r="K35" s="17">
        <v>47082866.591600001</v>
      </c>
      <c r="L35" s="17">
        <v>46560357.977000006</v>
      </c>
    </row>
    <row r="36" spans="1:12" s="23" customFormat="1">
      <c r="A36" s="15" t="s">
        <v>45</v>
      </c>
      <c r="B36" s="22">
        <v>634949891.30399978</v>
      </c>
      <c r="C36" s="22">
        <v>1239820862.5709999</v>
      </c>
      <c r="E36" s="24">
        <v>209867764.81</v>
      </c>
      <c r="F36" s="24">
        <v>688914922.10000002</v>
      </c>
      <c r="H36" s="22">
        <v>168303012.90000004</v>
      </c>
      <c r="I36" s="22">
        <v>201186649.90000001</v>
      </c>
      <c r="K36" s="24">
        <v>256779113.59400001</v>
      </c>
      <c r="L36" s="24">
        <v>349719290.5710001</v>
      </c>
    </row>
    <row r="37" spans="1:12" ht="7.2" customHeight="1">
      <c r="A37" s="3"/>
      <c r="B37" s="16"/>
      <c r="C37" s="16"/>
      <c r="E37" s="17"/>
      <c r="F37" s="17"/>
      <c r="H37" s="16"/>
      <c r="I37" s="16"/>
      <c r="K37" s="17"/>
      <c r="L37" s="17"/>
    </row>
    <row r="38" spans="1:12">
      <c r="A38" s="3" t="s">
        <v>46</v>
      </c>
      <c r="B38" s="16">
        <v>265745009.02000004</v>
      </c>
      <c r="C38" s="16">
        <v>578974240.39199996</v>
      </c>
      <c r="E38" s="17">
        <v>97666374.400000006</v>
      </c>
      <c r="F38" s="17">
        <v>343892527.39999998</v>
      </c>
      <c r="H38" s="16">
        <v>53494024</v>
      </c>
      <c r="I38" s="16">
        <v>74234877</v>
      </c>
      <c r="K38" s="17">
        <v>114584610.61999999</v>
      </c>
      <c r="L38" s="17">
        <v>160846835.99199998</v>
      </c>
    </row>
    <row r="39" spans="1:12">
      <c r="A39" s="3" t="s">
        <v>47</v>
      </c>
      <c r="B39" s="16">
        <v>99061000.828999996</v>
      </c>
      <c r="C39" s="16">
        <v>121175880.529</v>
      </c>
      <c r="E39" s="17">
        <v>36312318</v>
      </c>
      <c r="F39" s="17">
        <v>53413668.799999997</v>
      </c>
      <c r="H39" s="16">
        <v>26708461.300000001</v>
      </c>
      <c r="I39" s="16">
        <v>27010946</v>
      </c>
      <c r="K39" s="17">
        <v>36040221.528999999</v>
      </c>
      <c r="L39" s="17">
        <v>40751265.729000002</v>
      </c>
    </row>
    <row r="40" spans="1:12">
      <c r="A40" s="3" t="s">
        <v>48</v>
      </c>
      <c r="B40" s="16">
        <v>190198170.58540002</v>
      </c>
      <c r="C40" s="16">
        <v>436731266.88739997</v>
      </c>
      <c r="E40" s="17">
        <v>55425401.899999999</v>
      </c>
      <c r="F40" s="17">
        <v>242555828.70000002</v>
      </c>
      <c r="H40" s="16">
        <v>62942204.399999999</v>
      </c>
      <c r="I40" s="16">
        <v>76575962.399999991</v>
      </c>
      <c r="K40" s="17">
        <v>71830564.285400003</v>
      </c>
      <c r="L40" s="17">
        <v>117599475.78740001</v>
      </c>
    </row>
    <row r="41" spans="1:12">
      <c r="A41" s="18" t="s">
        <v>49</v>
      </c>
      <c r="B41" s="19">
        <v>79945711.059599996</v>
      </c>
      <c r="C41" s="19">
        <v>102939474.43260002</v>
      </c>
      <c r="D41" s="20"/>
      <c r="E41" s="21">
        <v>20463670.400000002</v>
      </c>
      <c r="F41" s="21">
        <v>49052897.269999996</v>
      </c>
      <c r="G41" s="20"/>
      <c r="H41" s="19">
        <v>25158323.199999999</v>
      </c>
      <c r="I41" s="19">
        <v>23364864.199999999</v>
      </c>
      <c r="J41" s="20"/>
      <c r="K41" s="21">
        <v>34323717.459599994</v>
      </c>
      <c r="L41" s="21">
        <v>30521712.9626</v>
      </c>
    </row>
    <row r="42" spans="1:12" s="23" customFormat="1">
      <c r="A42" s="15" t="s">
        <v>50</v>
      </c>
      <c r="B42" s="22">
        <f>B40+B41</f>
        <v>270143881.64499998</v>
      </c>
      <c r="C42" s="22">
        <f>C40+C41</f>
        <v>539670741.31999993</v>
      </c>
      <c r="E42" s="24">
        <f>E40+E41</f>
        <v>75889072.299999997</v>
      </c>
      <c r="F42" s="24">
        <f t="shared" ref="F42" si="3">F40+F41</f>
        <v>291608725.97000003</v>
      </c>
      <c r="H42" s="22">
        <f>H40+H41</f>
        <v>88100527.599999994</v>
      </c>
      <c r="I42" s="22">
        <f>I40+I41</f>
        <v>99940826.599999994</v>
      </c>
      <c r="K42" s="24">
        <f>K40+K41</f>
        <v>106154281.745</v>
      </c>
      <c r="L42" s="24">
        <f>L40+L41</f>
        <v>148121188.75</v>
      </c>
    </row>
    <row r="43" spans="1:12" s="23" customFormat="1">
      <c r="A43" s="15" t="s">
        <v>51</v>
      </c>
      <c r="B43" s="22">
        <f>B42+B39</f>
        <v>369204882.47399998</v>
      </c>
      <c r="C43" s="22">
        <f>C42+C39</f>
        <v>660846621.84899998</v>
      </c>
      <c r="E43" s="24">
        <f>E42+E39</f>
        <v>112201390.3</v>
      </c>
      <c r="F43" s="24">
        <f t="shared" ref="F43" si="4">F42+F39</f>
        <v>345022394.77000004</v>
      </c>
      <c r="H43" s="22">
        <f>H42+H39</f>
        <v>114808988.89999999</v>
      </c>
      <c r="I43" s="22">
        <f>I42+I39</f>
        <v>126951772.59999999</v>
      </c>
      <c r="K43" s="24">
        <f>K42+K39</f>
        <v>142194503.27399999</v>
      </c>
      <c r="L43" s="24">
        <f>L42+L39</f>
        <v>188872454.479</v>
      </c>
    </row>
    <row r="44" spans="1:12" s="23" customFormat="1">
      <c r="A44" s="15" t="s">
        <v>52</v>
      </c>
      <c r="B44" s="22">
        <v>634949891.49399996</v>
      </c>
      <c r="C44" s="22">
        <v>1239820862.2409999</v>
      </c>
      <c r="E44" s="24">
        <v>209867764.70000005</v>
      </c>
      <c r="F44" s="24">
        <v>688914922.17000008</v>
      </c>
      <c r="H44" s="22">
        <v>168303012.90000001</v>
      </c>
      <c r="I44" s="22">
        <v>201186649.59999999</v>
      </c>
      <c r="K44" s="24">
        <v>256779113.89399996</v>
      </c>
      <c r="L44" s="24">
        <v>349719290.47100002</v>
      </c>
    </row>
    <row r="45" spans="1:12" ht="7.95" customHeight="1">
      <c r="B45" s="16"/>
      <c r="C45" s="16"/>
      <c r="E45" s="17"/>
      <c r="F45" s="17"/>
      <c r="H45" s="16"/>
      <c r="I45" s="16"/>
      <c r="K45" s="17"/>
      <c r="L45" s="17"/>
    </row>
    <row r="46" spans="1:12">
      <c r="A46" s="15" t="s">
        <v>53</v>
      </c>
      <c r="B46" s="16"/>
      <c r="C46" s="16"/>
      <c r="E46" s="17"/>
      <c r="F46" s="17"/>
      <c r="H46" s="16"/>
      <c r="I46" s="16"/>
      <c r="K46" s="17"/>
      <c r="L46" s="17"/>
    </row>
    <row r="47" spans="1:12">
      <c r="A47" s="3" t="s">
        <v>54</v>
      </c>
      <c r="B47" s="16">
        <v>14610119.273</v>
      </c>
      <c r="C47" s="16">
        <v>29648114.044999998</v>
      </c>
      <c r="E47" s="17">
        <v>1358284.9</v>
      </c>
      <c r="F47" s="17">
        <v>11199384.199999999</v>
      </c>
      <c r="H47" s="16">
        <v>2280901</v>
      </c>
      <c r="I47" s="16">
        <v>3934972</v>
      </c>
      <c r="K47" s="17">
        <v>10970933.373</v>
      </c>
      <c r="L47" s="17">
        <v>14513757.845000003</v>
      </c>
    </row>
    <row r="48" spans="1:12">
      <c r="A48" s="18" t="s">
        <v>55</v>
      </c>
      <c r="B48" s="19">
        <v>20001700.282000002</v>
      </c>
      <c r="C48" s="19">
        <v>40492507.442000002</v>
      </c>
      <c r="D48" s="20"/>
      <c r="E48" s="21">
        <v>11045403.699999999</v>
      </c>
      <c r="F48" s="21">
        <v>24968274.100000001</v>
      </c>
      <c r="G48" s="20"/>
      <c r="H48" s="19">
        <v>5737299</v>
      </c>
      <c r="I48" s="19">
        <v>6962438</v>
      </c>
      <c r="J48" s="20"/>
      <c r="K48" s="21">
        <v>3218997.5819999999</v>
      </c>
      <c r="L48" s="21">
        <v>8561795.3419999983</v>
      </c>
    </row>
    <row r="49" spans="1:12" s="23" customFormat="1">
      <c r="A49" s="15" t="s">
        <v>56</v>
      </c>
      <c r="B49" s="22">
        <v>34611819.555</v>
      </c>
      <c r="C49" s="22">
        <v>70140621.486999989</v>
      </c>
      <c r="E49" s="24">
        <v>12403688.6</v>
      </c>
      <c r="F49" s="24">
        <v>36167658.300000004</v>
      </c>
      <c r="H49" s="22">
        <v>8018200</v>
      </c>
      <c r="I49" s="22">
        <v>10897410</v>
      </c>
      <c r="K49" s="24">
        <v>14189930.955</v>
      </c>
      <c r="L49" s="24">
        <v>23075553.187000003</v>
      </c>
    </row>
    <row r="50" spans="1:12">
      <c r="A50" s="18" t="s">
        <v>57</v>
      </c>
      <c r="B50" s="19">
        <v>793908.41399999952</v>
      </c>
      <c r="C50" s="19">
        <v>1137172.2349999996</v>
      </c>
      <c r="D50" s="20"/>
      <c r="E50" s="21">
        <v>1156839.1000000001</v>
      </c>
      <c r="F50" s="21">
        <v>2615558.7000000002</v>
      </c>
      <c r="G50" s="20"/>
      <c r="H50" s="19">
        <v>-519386</v>
      </c>
      <c r="I50" s="19">
        <v>-993811</v>
      </c>
      <c r="J50" s="20"/>
      <c r="K50" s="21">
        <v>156455.31400000001</v>
      </c>
      <c r="L50" s="21">
        <v>-484575.46499999997</v>
      </c>
    </row>
    <row r="51" spans="1:12" s="23" customFormat="1">
      <c r="A51" s="15" t="s">
        <v>58</v>
      </c>
      <c r="B51" s="22">
        <v>35405727.968999997</v>
      </c>
      <c r="C51" s="22">
        <v>71277793.721999988</v>
      </c>
      <c r="E51" s="24">
        <v>13560527.699999999</v>
      </c>
      <c r="F51" s="24">
        <v>38783217.000000007</v>
      </c>
      <c r="H51" s="22">
        <v>7498814</v>
      </c>
      <c r="I51" s="22">
        <v>9903599</v>
      </c>
      <c r="K51" s="24">
        <v>14346386.268999999</v>
      </c>
      <c r="L51" s="24">
        <v>22590977.722000003</v>
      </c>
    </row>
    <row r="52" spans="1:12">
      <c r="A52" s="3" t="s">
        <v>59</v>
      </c>
      <c r="B52" s="16">
        <v>-36092666.150000013</v>
      </c>
      <c r="C52" s="16">
        <v>-81322220.016000018</v>
      </c>
      <c r="E52" s="17">
        <v>-13914544.199999999</v>
      </c>
      <c r="F52" s="17">
        <v>-48811242</v>
      </c>
      <c r="H52" s="16">
        <v>-11927405</v>
      </c>
      <c r="I52" s="16">
        <v>-13515712</v>
      </c>
      <c r="K52" s="17">
        <v>-10250716.950000001</v>
      </c>
      <c r="L52" s="17">
        <v>-18995266.015999999</v>
      </c>
    </row>
    <row r="53" spans="1:12">
      <c r="A53" s="18" t="s">
        <v>60</v>
      </c>
      <c r="B53" s="19">
        <v>886406.22700000054</v>
      </c>
      <c r="C53" s="19">
        <v>5373308.9350000024</v>
      </c>
      <c r="D53" s="20"/>
      <c r="E53" s="21">
        <v>-845993</v>
      </c>
      <c r="F53" s="21">
        <v>5806732.3000000026</v>
      </c>
      <c r="G53" s="20"/>
      <c r="H53" s="19">
        <v>4007849.2</v>
      </c>
      <c r="I53" s="19">
        <v>3225081.2</v>
      </c>
      <c r="J53" s="20"/>
      <c r="K53" s="21">
        <v>-2275449.9729999998</v>
      </c>
      <c r="L53" s="21">
        <v>-3658504.564999999</v>
      </c>
    </row>
    <row r="54" spans="1:12" s="23" customFormat="1">
      <c r="A54" s="15" t="s">
        <v>61</v>
      </c>
      <c r="B54" s="22">
        <v>199468.04599999508</v>
      </c>
      <c r="C54" s="22">
        <v>-4671117.3590000272</v>
      </c>
      <c r="E54" s="24">
        <v>-1200009.5000000005</v>
      </c>
      <c r="F54" s="24">
        <v>-4221292.6999999899</v>
      </c>
      <c r="H54" s="22">
        <v>-420741.8</v>
      </c>
      <c r="I54" s="22">
        <v>-387031.8</v>
      </c>
      <c r="K54" s="24">
        <v>1820219.3460000004</v>
      </c>
      <c r="L54" s="24">
        <v>-62792.858999995398</v>
      </c>
    </row>
  </sheetData>
  <mergeCells count="8">
    <mergeCell ref="B3:C3"/>
    <mergeCell ref="E3:F3"/>
    <mergeCell ref="H3:I3"/>
    <mergeCell ref="K3:L3"/>
    <mergeCell ref="B4:C4"/>
    <mergeCell ref="E4:F4"/>
    <mergeCell ref="H4:I4"/>
    <mergeCell ref="K4:L4"/>
  </mergeCells>
  <hyperlinks>
    <hyperlink ref="A1" location="Efnisyfirlit!A1" display="Efnisyfirlit" xr:uid="{B78742A3-CD79-4E34-A354-5D0C85D8568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F148-E0BA-4C98-AA2E-C5E3D1AE466F}">
  <dimension ref="A1:Q520"/>
  <sheetViews>
    <sheetView workbookViewId="0">
      <selection activeCell="D1" sqref="D1"/>
    </sheetView>
  </sheetViews>
  <sheetFormatPr defaultRowHeight="14.4"/>
  <cols>
    <col min="1" max="1" width="1" customWidth="1"/>
    <col min="2" max="2" width="0" hidden="1" customWidth="1"/>
    <col min="3" max="3" width="1.44140625" customWidth="1"/>
    <col min="4" max="4" width="30.6640625" customWidth="1"/>
    <col min="5" max="6" width="0" hidden="1" customWidth="1"/>
    <col min="7" max="7" width="11.109375" customWidth="1"/>
    <col min="8" max="8" width="10.33203125" customWidth="1"/>
    <col min="9" max="9" width="4.6640625" customWidth="1"/>
    <col min="10" max="10" width="5.44140625" customWidth="1"/>
    <col min="11" max="11" width="6.88671875" customWidth="1"/>
    <col min="12" max="12" width="7.33203125" customWidth="1"/>
    <col min="13" max="13" width="8.6640625" customWidth="1"/>
    <col min="14" max="14" width="7.44140625" customWidth="1"/>
    <col min="15" max="15" width="7" customWidth="1"/>
    <col min="16" max="16" width="7.44140625" customWidth="1"/>
    <col min="17" max="17" width="8.44140625" customWidth="1"/>
  </cols>
  <sheetData>
    <row r="1" spans="1:17">
      <c r="D1" s="311" t="s">
        <v>1293</v>
      </c>
    </row>
    <row r="2" spans="1:17" ht="15.6">
      <c r="A2" s="224" t="s">
        <v>1007</v>
      </c>
    </row>
    <row r="4" spans="1:17">
      <c r="D4" s="266"/>
      <c r="E4" s="266"/>
      <c r="F4" s="266"/>
      <c r="I4" s="334" t="s">
        <v>1008</v>
      </c>
      <c r="J4" s="335"/>
      <c r="K4" s="335"/>
      <c r="L4" s="335"/>
      <c r="M4" s="336"/>
      <c r="N4" s="337" t="s">
        <v>1009</v>
      </c>
      <c r="O4" s="338"/>
      <c r="P4" s="338"/>
      <c r="Q4" s="339"/>
    </row>
    <row r="5" spans="1:17">
      <c r="D5" s="267"/>
      <c r="E5" s="60"/>
      <c r="F5" s="60"/>
      <c r="G5" s="268"/>
      <c r="H5" s="268"/>
      <c r="I5" s="269"/>
      <c r="J5" s="269"/>
      <c r="K5" s="270" t="s">
        <v>1010</v>
      </c>
      <c r="L5" s="269"/>
      <c r="M5" s="270" t="s">
        <v>1011</v>
      </c>
      <c r="N5" s="271" t="s">
        <v>1012</v>
      </c>
      <c r="O5" s="271" t="s">
        <v>17</v>
      </c>
      <c r="P5" s="271" t="s">
        <v>1013</v>
      </c>
      <c r="Q5" s="272"/>
    </row>
    <row r="6" spans="1:17">
      <c r="D6" s="273"/>
      <c r="E6" s="60"/>
      <c r="F6" s="60"/>
      <c r="G6" s="274" t="s">
        <v>34</v>
      </c>
      <c r="H6" s="275" t="s">
        <v>29</v>
      </c>
      <c r="I6" s="276">
        <v>4</v>
      </c>
      <c r="J6" s="276" t="s">
        <v>1014</v>
      </c>
      <c r="K6" s="276" t="s">
        <v>1015</v>
      </c>
      <c r="L6" s="276" t="s">
        <v>1016</v>
      </c>
      <c r="M6" s="276" t="s">
        <v>313</v>
      </c>
      <c r="N6" s="277" t="s">
        <v>1017</v>
      </c>
      <c r="O6" s="277" t="s">
        <v>1018</v>
      </c>
      <c r="P6" s="277" t="s">
        <v>1019</v>
      </c>
      <c r="Q6" s="277" t="s">
        <v>1020</v>
      </c>
    </row>
    <row r="7" spans="1:17">
      <c r="D7" s="278" t="s">
        <v>1021</v>
      </c>
      <c r="E7" s="60" t="s">
        <v>30</v>
      </c>
      <c r="F7" t="s">
        <v>682</v>
      </c>
      <c r="G7" s="279" t="s">
        <v>440</v>
      </c>
      <c r="H7" s="279" t="s">
        <v>440</v>
      </c>
      <c r="I7" s="280" t="s">
        <v>1022</v>
      </c>
      <c r="J7" s="281" t="s">
        <v>1022</v>
      </c>
      <c r="K7" s="281" t="s">
        <v>1023</v>
      </c>
      <c r="L7" s="281" t="s">
        <v>1024</v>
      </c>
      <c r="M7" s="280" t="s">
        <v>1024</v>
      </c>
      <c r="N7" s="282" t="s">
        <v>1025</v>
      </c>
      <c r="O7" s="282" t="s">
        <v>1026</v>
      </c>
      <c r="P7" s="282" t="s">
        <v>1027</v>
      </c>
      <c r="Q7" s="282" t="s">
        <v>1028</v>
      </c>
    </row>
    <row r="8" spans="1:17" ht="7.95" customHeight="1">
      <c r="Q8" s="283"/>
    </row>
    <row r="9" spans="1:17">
      <c r="A9" s="284" t="s">
        <v>687</v>
      </c>
      <c r="B9" s="284"/>
      <c r="C9" s="284"/>
      <c r="D9" s="284"/>
      <c r="E9" s="285"/>
      <c r="F9" s="285"/>
      <c r="G9" s="285"/>
      <c r="H9" s="285"/>
      <c r="I9" s="285"/>
      <c r="J9" s="285"/>
      <c r="K9" s="285"/>
      <c r="L9" s="285"/>
      <c r="M9" s="286"/>
      <c r="N9" s="286"/>
      <c r="O9" s="286"/>
      <c r="P9" s="286"/>
      <c r="Q9" s="286"/>
    </row>
    <row r="10" spans="1:17">
      <c r="A10" s="287"/>
      <c r="B10" s="287" t="s">
        <v>490</v>
      </c>
      <c r="C10" s="284" t="s">
        <v>314</v>
      </c>
      <c r="D10" s="284"/>
      <c r="E10" s="288"/>
      <c r="F10" s="288"/>
      <c r="G10" s="288"/>
      <c r="H10" s="288"/>
      <c r="I10" s="288"/>
      <c r="J10" s="288"/>
      <c r="K10" s="288"/>
      <c r="L10" s="288"/>
      <c r="M10" s="289"/>
      <c r="N10" s="289"/>
      <c r="O10" s="289"/>
      <c r="P10" s="289"/>
      <c r="Q10" s="289"/>
    </row>
    <row r="11" spans="1:17">
      <c r="A11" s="287"/>
      <c r="B11" s="287"/>
      <c r="C11" s="287"/>
      <c r="D11" s="290" t="s">
        <v>1029</v>
      </c>
      <c r="E11" s="291">
        <v>208247</v>
      </c>
      <c r="F11" s="291">
        <v>52680</v>
      </c>
      <c r="G11" s="291">
        <v>260927</v>
      </c>
      <c r="H11" s="291">
        <v>24060</v>
      </c>
      <c r="I11" s="291"/>
      <c r="J11" s="291">
        <v>2</v>
      </c>
      <c r="K11" s="291">
        <v>94</v>
      </c>
      <c r="L11" s="291">
        <v>96</v>
      </c>
      <c r="M11" s="292">
        <v>98</v>
      </c>
      <c r="N11" s="292">
        <v>5</v>
      </c>
      <c r="O11" s="292">
        <v>8.6000003814697266</v>
      </c>
      <c r="P11" s="292">
        <v>14.920000076293945</v>
      </c>
      <c r="Q11" s="292">
        <v>28.520000457763672</v>
      </c>
    </row>
    <row r="12" spans="1:17">
      <c r="A12" s="287"/>
      <c r="B12" s="287"/>
      <c r="C12" s="287"/>
      <c r="D12" s="287" t="s">
        <v>1030</v>
      </c>
      <c r="E12" s="288">
        <v>181467</v>
      </c>
      <c r="F12" s="288">
        <v>58772</v>
      </c>
      <c r="G12" s="288">
        <v>240239</v>
      </c>
      <c r="H12" s="288">
        <v>22646</v>
      </c>
      <c r="I12" s="288"/>
      <c r="J12" s="288">
        <v>1</v>
      </c>
      <c r="K12" s="288">
        <v>80</v>
      </c>
      <c r="L12" s="288">
        <v>81</v>
      </c>
      <c r="M12" s="289">
        <v>83.5</v>
      </c>
      <c r="N12" s="289">
        <v>8.75</v>
      </c>
      <c r="O12" s="289">
        <v>2.940000057220459</v>
      </c>
      <c r="P12" s="289">
        <v>13.810000419616699</v>
      </c>
      <c r="Q12" s="289">
        <v>25.500000476837158</v>
      </c>
    </row>
    <row r="13" spans="1:17">
      <c r="A13" s="287"/>
      <c r="B13" s="287"/>
      <c r="C13" s="287"/>
      <c r="D13" s="290" t="s">
        <v>1031</v>
      </c>
      <c r="E13" s="291">
        <v>119780</v>
      </c>
      <c r="F13" s="291">
        <v>39977</v>
      </c>
      <c r="G13" s="291">
        <v>159757</v>
      </c>
      <c r="H13" s="291">
        <v>14556</v>
      </c>
      <c r="I13" s="291"/>
      <c r="J13" s="291">
        <v>1</v>
      </c>
      <c r="K13" s="291">
        <v>48</v>
      </c>
      <c r="L13" s="291">
        <v>49</v>
      </c>
      <c r="M13" s="292">
        <v>50.5</v>
      </c>
      <c r="N13" s="292">
        <v>4</v>
      </c>
      <c r="O13" s="292">
        <v>3.2999999523162842</v>
      </c>
      <c r="P13" s="292">
        <v>5.9899997711181641</v>
      </c>
      <c r="Q13" s="292">
        <v>13.289999723434448</v>
      </c>
    </row>
    <row r="14" spans="1:17">
      <c r="A14" s="287"/>
      <c r="B14" s="287"/>
      <c r="C14" s="287"/>
      <c r="D14" s="287" t="s">
        <v>1032</v>
      </c>
      <c r="E14" s="288">
        <v>189482</v>
      </c>
      <c r="F14" s="288">
        <v>37167</v>
      </c>
      <c r="G14" s="288">
        <v>226649</v>
      </c>
      <c r="H14" s="288">
        <v>20821</v>
      </c>
      <c r="I14" s="288"/>
      <c r="J14" s="288">
        <v>1</v>
      </c>
      <c r="K14" s="288">
        <v>48</v>
      </c>
      <c r="L14" s="288">
        <v>49</v>
      </c>
      <c r="M14" s="289">
        <v>50.75</v>
      </c>
      <c r="N14" s="289">
        <v>3.1600000858306885</v>
      </c>
      <c r="O14" s="289">
        <v>0.25</v>
      </c>
      <c r="P14" s="289">
        <v>10.800000190734863</v>
      </c>
      <c r="Q14" s="289">
        <v>14.210000276565552</v>
      </c>
    </row>
    <row r="15" spans="1:17">
      <c r="A15" s="287"/>
      <c r="B15" s="287"/>
      <c r="C15" s="287"/>
      <c r="D15" s="290" t="s">
        <v>1033</v>
      </c>
      <c r="E15" s="291">
        <v>237543</v>
      </c>
      <c r="F15" s="291">
        <v>53128</v>
      </c>
      <c r="G15" s="291">
        <v>290671</v>
      </c>
      <c r="H15" s="291">
        <v>27077</v>
      </c>
      <c r="I15" s="291"/>
      <c r="J15" s="291">
        <v>2</v>
      </c>
      <c r="K15" s="291">
        <v>100</v>
      </c>
      <c r="L15" s="291">
        <v>102</v>
      </c>
      <c r="M15" s="292">
        <v>104.875</v>
      </c>
      <c r="N15" s="292">
        <v>4</v>
      </c>
      <c r="O15" s="292">
        <v>3</v>
      </c>
      <c r="P15" s="292">
        <v>27.010000228881836</v>
      </c>
      <c r="Q15" s="292">
        <v>34.010000228881836</v>
      </c>
    </row>
    <row r="16" spans="1:17">
      <c r="A16" s="287"/>
      <c r="B16" s="287"/>
      <c r="C16" s="287"/>
      <c r="D16" s="287" t="s">
        <v>1034</v>
      </c>
      <c r="E16" s="288">
        <v>83525</v>
      </c>
      <c r="F16" s="288">
        <v>29689</v>
      </c>
      <c r="G16" s="288">
        <v>113214</v>
      </c>
      <c r="H16" s="288">
        <v>11028</v>
      </c>
      <c r="I16" s="288"/>
      <c r="J16" s="288">
        <v>0</v>
      </c>
      <c r="K16" s="288">
        <v>38</v>
      </c>
      <c r="L16" s="288">
        <v>38</v>
      </c>
      <c r="M16" s="289">
        <v>39.75</v>
      </c>
      <c r="N16" s="289">
        <v>1.7799999713897705</v>
      </c>
      <c r="O16" s="289">
        <v>2.4000000953674316</v>
      </c>
      <c r="P16" s="289">
        <v>5.0300002098083496</v>
      </c>
      <c r="Q16" s="289">
        <v>9.2100002765655518</v>
      </c>
    </row>
    <row r="17" spans="1:17">
      <c r="A17" s="287"/>
      <c r="B17" s="287"/>
      <c r="C17" s="287"/>
      <c r="D17" s="290" t="s">
        <v>1035</v>
      </c>
      <c r="E17" s="291">
        <v>87983</v>
      </c>
      <c r="F17" s="291">
        <v>25849</v>
      </c>
      <c r="G17" s="291">
        <v>113832</v>
      </c>
      <c r="H17" s="291">
        <v>11027</v>
      </c>
      <c r="I17" s="291"/>
      <c r="J17" s="291">
        <v>1</v>
      </c>
      <c r="K17" s="291">
        <v>39</v>
      </c>
      <c r="L17" s="291">
        <v>40</v>
      </c>
      <c r="M17" s="292">
        <v>41</v>
      </c>
      <c r="N17" s="292">
        <v>2</v>
      </c>
      <c r="O17" s="292">
        <v>3.2000000476837158</v>
      </c>
      <c r="P17" s="292">
        <v>9.4300003051757813</v>
      </c>
      <c r="Q17" s="292">
        <v>14.630000352859497</v>
      </c>
    </row>
    <row r="18" spans="1:17">
      <c r="A18" s="287"/>
      <c r="B18" s="287"/>
      <c r="C18" s="287"/>
      <c r="D18" s="287" t="s">
        <v>1036</v>
      </c>
      <c r="E18" s="288">
        <v>243857</v>
      </c>
      <c r="F18" s="288">
        <v>63461</v>
      </c>
      <c r="G18" s="288">
        <v>307318</v>
      </c>
      <c r="H18" s="288">
        <v>30463</v>
      </c>
      <c r="I18" s="288">
        <v>1</v>
      </c>
      <c r="J18" s="288">
        <v>0</v>
      </c>
      <c r="K18" s="288">
        <v>113</v>
      </c>
      <c r="L18" s="288">
        <v>114</v>
      </c>
      <c r="M18" s="289">
        <v>116.75</v>
      </c>
      <c r="N18" s="289">
        <v>8.1000003814697266</v>
      </c>
      <c r="O18" s="289">
        <v>7.0799999237060547</v>
      </c>
      <c r="P18" s="289">
        <v>14.5</v>
      </c>
      <c r="Q18" s="289">
        <v>29.680000305175781</v>
      </c>
    </row>
    <row r="19" spans="1:17">
      <c r="A19" s="287"/>
      <c r="B19" s="287"/>
      <c r="C19" s="287"/>
      <c r="D19" s="290" t="s">
        <v>1037</v>
      </c>
      <c r="E19" s="291">
        <v>132916</v>
      </c>
      <c r="F19" s="291">
        <v>40324</v>
      </c>
      <c r="G19" s="291">
        <v>173240</v>
      </c>
      <c r="H19" s="291">
        <v>16684</v>
      </c>
      <c r="I19" s="291"/>
      <c r="J19" s="291">
        <v>1</v>
      </c>
      <c r="K19" s="291">
        <v>60</v>
      </c>
      <c r="L19" s="291">
        <v>61</v>
      </c>
      <c r="M19" s="292">
        <v>63.75</v>
      </c>
      <c r="N19" s="292">
        <v>4.8000001907348633</v>
      </c>
      <c r="O19" s="292">
        <v>2.5</v>
      </c>
      <c r="P19" s="292">
        <v>10.779999732971191</v>
      </c>
      <c r="Q19" s="292">
        <v>18.079999923706055</v>
      </c>
    </row>
    <row r="20" spans="1:17">
      <c r="A20" s="287"/>
      <c r="B20" s="287"/>
      <c r="C20" s="287"/>
      <c r="D20" s="287" t="s">
        <v>1038</v>
      </c>
      <c r="E20" s="288">
        <v>254707</v>
      </c>
      <c r="F20" s="288">
        <v>65312</v>
      </c>
      <c r="G20" s="288">
        <v>320019</v>
      </c>
      <c r="H20" s="288">
        <v>27312</v>
      </c>
      <c r="I20" s="288"/>
      <c r="J20" s="288">
        <v>6</v>
      </c>
      <c r="K20" s="288">
        <v>107</v>
      </c>
      <c r="L20" s="288">
        <v>113</v>
      </c>
      <c r="M20" s="289">
        <v>116.125</v>
      </c>
      <c r="N20" s="289">
        <v>4.9000000953674316</v>
      </c>
      <c r="O20" s="289">
        <v>4.5</v>
      </c>
      <c r="P20" s="289">
        <v>23.260000228881836</v>
      </c>
      <c r="Q20" s="289">
        <v>32.660000324249268</v>
      </c>
    </row>
    <row r="21" spans="1:17">
      <c r="A21" s="287"/>
      <c r="B21" s="287"/>
      <c r="C21" s="287"/>
      <c r="D21" s="290" t="s">
        <v>1039</v>
      </c>
      <c r="E21" s="291">
        <v>111692</v>
      </c>
      <c r="F21" s="291">
        <v>26570</v>
      </c>
      <c r="G21" s="291">
        <v>138262</v>
      </c>
      <c r="H21" s="291">
        <v>10954</v>
      </c>
      <c r="I21" s="291"/>
      <c r="J21" s="291">
        <v>0</v>
      </c>
      <c r="K21" s="291">
        <v>45</v>
      </c>
      <c r="L21" s="291">
        <v>45</v>
      </c>
      <c r="M21" s="292">
        <v>46.25</v>
      </c>
      <c r="N21" s="292">
        <v>6.0500001907348633</v>
      </c>
      <c r="O21" s="292">
        <v>2.9500000476837158</v>
      </c>
      <c r="P21" s="292">
        <v>5.3299999237060547</v>
      </c>
      <c r="Q21" s="292">
        <v>14.330000162124634</v>
      </c>
    </row>
    <row r="22" spans="1:17">
      <c r="A22" s="287"/>
      <c r="B22" s="287"/>
      <c r="C22" s="287"/>
      <c r="D22" s="287" t="s">
        <v>1040</v>
      </c>
      <c r="E22" s="288">
        <v>142441</v>
      </c>
      <c r="F22" s="288">
        <v>30439</v>
      </c>
      <c r="G22" s="288">
        <v>172880</v>
      </c>
      <c r="H22" s="288">
        <v>18840</v>
      </c>
      <c r="I22" s="288"/>
      <c r="J22" s="288">
        <v>0</v>
      </c>
      <c r="K22" s="288">
        <v>64</v>
      </c>
      <c r="L22" s="288">
        <v>64</v>
      </c>
      <c r="M22" s="289">
        <v>68.25</v>
      </c>
      <c r="N22" s="289">
        <v>8.380000114440918</v>
      </c>
      <c r="O22" s="289">
        <v>2.4600000381469727</v>
      </c>
      <c r="P22" s="289">
        <v>5.25</v>
      </c>
      <c r="Q22" s="289">
        <v>16.090000152587891</v>
      </c>
    </row>
    <row r="23" spans="1:17">
      <c r="A23" s="287"/>
      <c r="B23" s="287"/>
      <c r="C23" s="287"/>
      <c r="D23" s="290" t="s">
        <v>1041</v>
      </c>
      <c r="E23" s="291">
        <v>298965</v>
      </c>
      <c r="F23" s="291">
        <v>63221</v>
      </c>
      <c r="G23" s="291">
        <v>362186</v>
      </c>
      <c r="H23" s="291">
        <v>28441</v>
      </c>
      <c r="I23" s="291"/>
      <c r="J23" s="291">
        <v>1</v>
      </c>
      <c r="K23" s="291">
        <v>91</v>
      </c>
      <c r="L23" s="291">
        <v>92</v>
      </c>
      <c r="M23" s="292">
        <v>94.125</v>
      </c>
      <c r="N23" s="292">
        <v>9.4099998474121094</v>
      </c>
      <c r="O23" s="292">
        <v>7.0999999046325684</v>
      </c>
      <c r="P23" s="292">
        <v>17.829999923706055</v>
      </c>
      <c r="Q23" s="292">
        <v>34.339999675750732</v>
      </c>
    </row>
    <row r="24" spans="1:17">
      <c r="A24" s="287"/>
      <c r="B24" s="287"/>
      <c r="C24" s="287"/>
      <c r="D24" s="287" t="s">
        <v>1042</v>
      </c>
      <c r="E24" s="288">
        <v>229455</v>
      </c>
      <c r="F24" s="288">
        <v>51430</v>
      </c>
      <c r="G24" s="288">
        <v>280885</v>
      </c>
      <c r="H24" s="288">
        <v>37709</v>
      </c>
      <c r="I24" s="288"/>
      <c r="J24" s="288">
        <v>5</v>
      </c>
      <c r="K24" s="288">
        <v>106</v>
      </c>
      <c r="L24" s="288">
        <v>111</v>
      </c>
      <c r="M24" s="289">
        <v>111</v>
      </c>
      <c r="N24" s="289">
        <v>5</v>
      </c>
      <c r="O24" s="289">
        <v>3</v>
      </c>
      <c r="P24" s="289">
        <v>24.399999618530273</v>
      </c>
      <c r="Q24" s="289">
        <v>32.399999618530273</v>
      </c>
    </row>
    <row r="25" spans="1:17">
      <c r="A25" s="287"/>
      <c r="B25" s="287"/>
      <c r="C25" s="287"/>
      <c r="D25" s="290" t="s">
        <v>1043</v>
      </c>
      <c r="E25" s="291">
        <v>132686</v>
      </c>
      <c r="F25" s="291">
        <v>43089</v>
      </c>
      <c r="G25" s="291">
        <v>175775</v>
      </c>
      <c r="H25" s="291">
        <v>16743</v>
      </c>
      <c r="I25" s="291"/>
      <c r="J25" s="291">
        <v>1</v>
      </c>
      <c r="K25" s="291">
        <v>63</v>
      </c>
      <c r="L25" s="291">
        <v>64</v>
      </c>
      <c r="M25" s="292">
        <v>66.375</v>
      </c>
      <c r="N25" s="292">
        <v>4</v>
      </c>
      <c r="O25" s="292">
        <v>1</v>
      </c>
      <c r="P25" s="292">
        <v>12.680000305175781</v>
      </c>
      <c r="Q25" s="292">
        <v>17.680000305175781</v>
      </c>
    </row>
    <row r="26" spans="1:17">
      <c r="A26" s="287"/>
      <c r="B26" s="287"/>
      <c r="C26" s="287"/>
      <c r="D26" s="287" t="s">
        <v>1044</v>
      </c>
      <c r="E26" s="288">
        <v>164640</v>
      </c>
      <c r="F26" s="288">
        <v>40311</v>
      </c>
      <c r="G26" s="288">
        <v>204951</v>
      </c>
      <c r="H26" s="288">
        <v>19595</v>
      </c>
      <c r="I26" s="288"/>
      <c r="J26" s="288">
        <v>2</v>
      </c>
      <c r="K26" s="288">
        <v>75</v>
      </c>
      <c r="L26" s="288">
        <v>77</v>
      </c>
      <c r="M26" s="289">
        <v>80.25</v>
      </c>
      <c r="N26" s="289">
        <v>10.619999885559082</v>
      </c>
      <c r="O26" s="289">
        <v>3</v>
      </c>
      <c r="P26" s="289">
        <v>7.6399998664855957</v>
      </c>
      <c r="Q26" s="289">
        <v>21.259999752044678</v>
      </c>
    </row>
    <row r="27" spans="1:17">
      <c r="A27" s="287"/>
      <c r="B27" s="287"/>
      <c r="C27" s="287"/>
      <c r="D27" s="290" t="s">
        <v>1045</v>
      </c>
      <c r="E27" s="291">
        <v>56264</v>
      </c>
      <c r="F27" s="291">
        <v>15652</v>
      </c>
      <c r="G27" s="291">
        <v>71916</v>
      </c>
      <c r="H27" s="291">
        <v>6611</v>
      </c>
      <c r="I27" s="291">
        <v>1</v>
      </c>
      <c r="J27" s="291">
        <v>3</v>
      </c>
      <c r="K27" s="291">
        <v>35</v>
      </c>
      <c r="L27" s="291">
        <v>39</v>
      </c>
      <c r="M27" s="292">
        <v>38.875</v>
      </c>
      <c r="N27" s="292">
        <v>3.440000057220459</v>
      </c>
      <c r="O27" s="292">
        <v>3</v>
      </c>
      <c r="P27" s="292">
        <v>5.5300002098083496</v>
      </c>
      <c r="Q27" s="292">
        <v>11.970000267028809</v>
      </c>
    </row>
    <row r="28" spans="1:17">
      <c r="A28" s="287"/>
      <c r="B28" s="287"/>
      <c r="C28" s="287"/>
      <c r="D28" s="287" t="s">
        <v>1046</v>
      </c>
      <c r="E28" s="288">
        <v>238803</v>
      </c>
      <c r="F28" s="288">
        <v>59309</v>
      </c>
      <c r="G28" s="288">
        <v>298112</v>
      </c>
      <c r="H28" s="288">
        <v>30767</v>
      </c>
      <c r="I28" s="288"/>
      <c r="J28" s="288">
        <v>1</v>
      </c>
      <c r="K28" s="288">
        <v>110</v>
      </c>
      <c r="L28" s="288">
        <v>111</v>
      </c>
      <c r="M28" s="289">
        <v>116</v>
      </c>
      <c r="N28" s="289">
        <v>14.960000038146973</v>
      </c>
      <c r="O28" s="289">
        <v>2</v>
      </c>
      <c r="P28" s="289">
        <v>11.600000381469727</v>
      </c>
      <c r="Q28" s="289">
        <v>28.560000419616699</v>
      </c>
    </row>
    <row r="29" spans="1:17">
      <c r="A29" s="287"/>
      <c r="B29" s="287"/>
      <c r="C29" s="287"/>
      <c r="D29" s="290" t="s">
        <v>1047</v>
      </c>
      <c r="E29" s="291">
        <v>93462</v>
      </c>
      <c r="F29" s="291">
        <v>25843</v>
      </c>
      <c r="G29" s="291">
        <v>119305</v>
      </c>
      <c r="H29" s="291">
        <v>12795</v>
      </c>
      <c r="I29" s="291"/>
      <c r="J29" s="291">
        <v>0</v>
      </c>
      <c r="K29" s="291">
        <v>46</v>
      </c>
      <c r="L29" s="291">
        <v>46</v>
      </c>
      <c r="M29" s="292">
        <v>47.875</v>
      </c>
      <c r="N29" s="292">
        <v>3.25</v>
      </c>
      <c r="O29" s="292">
        <v>1</v>
      </c>
      <c r="P29" s="292">
        <v>7.8400001525878906</v>
      </c>
      <c r="Q29" s="292">
        <v>12.090000152587891</v>
      </c>
    </row>
    <row r="30" spans="1:17">
      <c r="A30" s="287"/>
      <c r="B30" s="287"/>
      <c r="C30" s="287"/>
      <c r="D30" s="287" t="s">
        <v>1048</v>
      </c>
      <c r="E30" s="288">
        <v>220679</v>
      </c>
      <c r="F30" s="288">
        <v>57561</v>
      </c>
      <c r="G30" s="288">
        <v>278240</v>
      </c>
      <c r="H30" s="288">
        <v>30110</v>
      </c>
      <c r="I30" s="288"/>
      <c r="J30" s="288">
        <v>1</v>
      </c>
      <c r="K30" s="288">
        <v>111</v>
      </c>
      <c r="L30" s="288">
        <v>112</v>
      </c>
      <c r="M30" s="289">
        <v>115</v>
      </c>
      <c r="N30" s="289">
        <v>3.7300000190734863</v>
      </c>
      <c r="O30" s="289">
        <v>5.809999942779541</v>
      </c>
      <c r="P30" s="289">
        <v>20.659999847412109</v>
      </c>
      <c r="Q30" s="289">
        <v>30.199999809265137</v>
      </c>
    </row>
    <row r="31" spans="1:17">
      <c r="A31" s="287"/>
      <c r="B31" s="287"/>
      <c r="C31" s="287"/>
      <c r="D31" s="290" t="s">
        <v>1049</v>
      </c>
      <c r="E31" s="291">
        <v>161026</v>
      </c>
      <c r="F31" s="291">
        <v>50940</v>
      </c>
      <c r="G31" s="291">
        <v>211966</v>
      </c>
      <c r="H31" s="291">
        <v>19646</v>
      </c>
      <c r="I31" s="291"/>
      <c r="J31" s="291">
        <v>2</v>
      </c>
      <c r="K31" s="291">
        <v>71</v>
      </c>
      <c r="L31" s="291">
        <v>73</v>
      </c>
      <c r="M31" s="292">
        <v>76.125</v>
      </c>
      <c r="N31" s="292">
        <v>2.5</v>
      </c>
      <c r="O31" s="292">
        <v>3.7999999523162842</v>
      </c>
      <c r="P31" s="292">
        <v>15.100000381469727</v>
      </c>
      <c r="Q31" s="292">
        <v>21.400000333786011</v>
      </c>
    </row>
    <row r="32" spans="1:17">
      <c r="A32" s="287"/>
      <c r="B32" s="287"/>
      <c r="C32" s="287"/>
      <c r="D32" s="287" t="s">
        <v>1050</v>
      </c>
      <c r="E32" s="288">
        <v>126042</v>
      </c>
      <c r="F32" s="288">
        <v>45850</v>
      </c>
      <c r="G32" s="288">
        <v>171892</v>
      </c>
      <c r="H32" s="288">
        <v>19023</v>
      </c>
      <c r="I32" s="288">
        <v>1</v>
      </c>
      <c r="J32" s="288">
        <v>3</v>
      </c>
      <c r="K32" s="288">
        <v>68</v>
      </c>
      <c r="L32" s="288">
        <v>72</v>
      </c>
      <c r="M32" s="289">
        <v>73.75</v>
      </c>
      <c r="N32" s="289">
        <v>3.5</v>
      </c>
      <c r="O32" s="289">
        <v>2.3299999237060547</v>
      </c>
      <c r="P32" s="289">
        <v>12.460000038146973</v>
      </c>
      <c r="Q32" s="289">
        <v>18.289999961853027</v>
      </c>
    </row>
    <row r="33" spans="1:17">
      <c r="A33" s="287"/>
      <c r="B33" s="287"/>
      <c r="C33" s="287"/>
      <c r="D33" s="290" t="s">
        <v>1051</v>
      </c>
      <c r="E33" s="291">
        <v>160240</v>
      </c>
      <c r="F33" s="291">
        <v>40648</v>
      </c>
      <c r="G33" s="291">
        <v>200888</v>
      </c>
      <c r="H33" s="291">
        <v>19842</v>
      </c>
      <c r="I33" s="291"/>
      <c r="J33" s="291">
        <v>0</v>
      </c>
      <c r="K33" s="291">
        <v>76</v>
      </c>
      <c r="L33" s="291">
        <v>76</v>
      </c>
      <c r="M33" s="292">
        <v>78.125</v>
      </c>
      <c r="N33" s="292">
        <v>1</v>
      </c>
      <c r="O33" s="292">
        <v>10.590000152587891</v>
      </c>
      <c r="P33" s="292">
        <v>9.5699996948242188</v>
      </c>
      <c r="Q33" s="292">
        <v>21.159999847412109</v>
      </c>
    </row>
    <row r="34" spans="1:17">
      <c r="A34" s="287"/>
      <c r="B34" s="287"/>
      <c r="C34" s="287"/>
      <c r="D34" s="287" t="s">
        <v>1052</v>
      </c>
      <c r="E34" s="288">
        <v>178774</v>
      </c>
      <c r="F34" s="288">
        <v>52959</v>
      </c>
      <c r="G34" s="288">
        <v>231733</v>
      </c>
      <c r="H34" s="288">
        <v>31429</v>
      </c>
      <c r="I34" s="288"/>
      <c r="J34" s="288">
        <v>0</v>
      </c>
      <c r="K34" s="288">
        <v>96</v>
      </c>
      <c r="L34" s="288">
        <v>96</v>
      </c>
      <c r="M34" s="289">
        <v>99.625</v>
      </c>
      <c r="N34" s="289">
        <v>6.1700000762939453</v>
      </c>
      <c r="O34" s="289">
        <v>3.940000057220459</v>
      </c>
      <c r="P34" s="289">
        <v>14.5</v>
      </c>
      <c r="Q34" s="289">
        <v>24.610000133514404</v>
      </c>
    </row>
    <row r="35" spans="1:17">
      <c r="A35" s="287"/>
      <c r="B35" s="287"/>
      <c r="C35" s="287"/>
      <c r="D35" s="290" t="s">
        <v>1053</v>
      </c>
      <c r="E35" s="291">
        <v>180674</v>
      </c>
      <c r="F35" s="291">
        <v>42222</v>
      </c>
      <c r="G35" s="291">
        <v>222896</v>
      </c>
      <c r="H35" s="291">
        <v>23383</v>
      </c>
      <c r="I35" s="291"/>
      <c r="J35" s="291">
        <v>0</v>
      </c>
      <c r="K35" s="291">
        <v>82</v>
      </c>
      <c r="L35" s="291">
        <v>82</v>
      </c>
      <c r="M35" s="292">
        <v>85.75</v>
      </c>
      <c r="N35" s="292">
        <v>7</v>
      </c>
      <c r="O35" s="292">
        <v>7.630000114440918</v>
      </c>
      <c r="P35" s="292">
        <v>7.9000000953674316</v>
      </c>
      <c r="Q35" s="292">
        <v>22.53000020980835</v>
      </c>
    </row>
    <row r="36" spans="1:17">
      <c r="A36" s="287"/>
      <c r="B36" s="287"/>
      <c r="C36" s="287"/>
      <c r="D36" s="287" t="s">
        <v>1054</v>
      </c>
      <c r="E36" s="288">
        <v>265077</v>
      </c>
      <c r="F36" s="288">
        <v>61665</v>
      </c>
      <c r="G36" s="288">
        <v>326742</v>
      </c>
      <c r="H36" s="288">
        <v>34545</v>
      </c>
      <c r="I36" s="288"/>
      <c r="J36" s="288">
        <v>2</v>
      </c>
      <c r="K36" s="288">
        <v>125</v>
      </c>
      <c r="L36" s="288">
        <v>127</v>
      </c>
      <c r="M36" s="289">
        <v>131.875</v>
      </c>
      <c r="N36" s="289">
        <v>7</v>
      </c>
      <c r="O36" s="289">
        <v>10.930000305175781</v>
      </c>
      <c r="P36" s="289">
        <v>17.729999542236328</v>
      </c>
      <c r="Q36" s="289">
        <v>35.659999847412109</v>
      </c>
    </row>
    <row r="37" spans="1:17">
      <c r="A37" s="287"/>
      <c r="B37" s="287"/>
      <c r="C37" s="287"/>
      <c r="D37" s="290" t="s">
        <v>1055</v>
      </c>
      <c r="E37" s="291">
        <v>175964</v>
      </c>
      <c r="F37" s="291">
        <v>40492</v>
      </c>
      <c r="G37" s="291">
        <v>216456</v>
      </c>
      <c r="H37" s="291">
        <v>21173</v>
      </c>
      <c r="I37" s="291"/>
      <c r="J37" s="291">
        <v>2</v>
      </c>
      <c r="K37" s="291">
        <v>72</v>
      </c>
      <c r="L37" s="291">
        <v>74</v>
      </c>
      <c r="M37" s="292">
        <v>77</v>
      </c>
      <c r="N37" s="292">
        <v>3.5</v>
      </c>
      <c r="O37" s="292">
        <v>9.8900003433227539</v>
      </c>
      <c r="P37" s="292">
        <v>10.390000343322754</v>
      </c>
      <c r="Q37" s="292">
        <v>23.780000686645508</v>
      </c>
    </row>
    <row r="38" spans="1:17">
      <c r="A38" s="287"/>
      <c r="B38" s="287"/>
      <c r="C38" s="287"/>
      <c r="D38" s="287" t="s">
        <v>1056</v>
      </c>
      <c r="E38" s="288">
        <v>228618</v>
      </c>
      <c r="F38" s="288">
        <v>64291</v>
      </c>
      <c r="G38" s="288">
        <v>292909</v>
      </c>
      <c r="H38" s="288">
        <v>27665</v>
      </c>
      <c r="I38" s="288"/>
      <c r="J38" s="288">
        <v>1</v>
      </c>
      <c r="K38" s="288">
        <v>103</v>
      </c>
      <c r="L38" s="288">
        <v>104</v>
      </c>
      <c r="M38" s="289">
        <v>107.75</v>
      </c>
      <c r="N38" s="289">
        <v>6.8000001907348633</v>
      </c>
      <c r="O38" s="289">
        <v>7</v>
      </c>
      <c r="P38" s="289">
        <v>20</v>
      </c>
      <c r="Q38" s="289">
        <v>33.800000190734863</v>
      </c>
    </row>
    <row r="39" spans="1:17">
      <c r="A39" s="287"/>
      <c r="B39" s="287"/>
      <c r="C39" s="287"/>
      <c r="D39" s="290" t="s">
        <v>1057</v>
      </c>
      <c r="E39" s="291">
        <v>227022</v>
      </c>
      <c r="F39" s="291">
        <v>52379</v>
      </c>
      <c r="G39" s="291">
        <v>279401</v>
      </c>
      <c r="H39" s="291">
        <v>34534</v>
      </c>
      <c r="I39" s="291"/>
      <c r="J39" s="291">
        <v>2</v>
      </c>
      <c r="K39" s="291">
        <v>134</v>
      </c>
      <c r="L39" s="291">
        <v>136</v>
      </c>
      <c r="M39" s="292">
        <v>140.125</v>
      </c>
      <c r="N39" s="292">
        <v>9.8500003814697266</v>
      </c>
      <c r="O39" s="292">
        <v>7.9000000953674316</v>
      </c>
      <c r="P39" s="292">
        <v>16.25</v>
      </c>
      <c r="Q39" s="292">
        <v>34.000000476837158</v>
      </c>
    </row>
    <row r="40" spans="1:17">
      <c r="A40" s="287"/>
      <c r="B40" s="287"/>
      <c r="C40" s="287"/>
      <c r="D40" s="287" t="s">
        <v>1058</v>
      </c>
      <c r="E40" s="288">
        <v>207000</v>
      </c>
      <c r="F40" s="288">
        <v>57516</v>
      </c>
      <c r="G40" s="288">
        <v>264516</v>
      </c>
      <c r="H40" s="288">
        <v>26274</v>
      </c>
      <c r="I40" s="288"/>
      <c r="J40" s="288">
        <v>1</v>
      </c>
      <c r="K40" s="288">
        <v>77</v>
      </c>
      <c r="L40" s="288">
        <v>78</v>
      </c>
      <c r="M40" s="289">
        <v>80</v>
      </c>
      <c r="N40" s="289">
        <v>4</v>
      </c>
      <c r="O40" s="289">
        <v>10.75</v>
      </c>
      <c r="P40" s="289">
        <v>12.510000228881836</v>
      </c>
      <c r="Q40" s="289">
        <v>27.260000228881836</v>
      </c>
    </row>
    <row r="41" spans="1:17">
      <c r="A41" s="287"/>
      <c r="B41" s="287"/>
      <c r="C41" s="287"/>
      <c r="D41" s="290" t="s">
        <v>1059</v>
      </c>
      <c r="E41" s="291">
        <v>119892</v>
      </c>
      <c r="F41" s="291">
        <v>28892</v>
      </c>
      <c r="G41" s="291">
        <v>148784</v>
      </c>
      <c r="H41" s="291">
        <v>12109</v>
      </c>
      <c r="I41" s="291">
        <v>1</v>
      </c>
      <c r="J41" s="291">
        <v>1</v>
      </c>
      <c r="K41" s="291">
        <v>46</v>
      </c>
      <c r="L41" s="291">
        <v>48</v>
      </c>
      <c r="M41" s="292">
        <v>48.625</v>
      </c>
      <c r="N41" s="292">
        <v>2</v>
      </c>
      <c r="O41" s="292">
        <v>4.440000057220459</v>
      </c>
      <c r="P41" s="292">
        <v>8</v>
      </c>
      <c r="Q41" s="292">
        <v>14.440000057220459</v>
      </c>
    </row>
    <row r="42" spans="1:17">
      <c r="A42" s="287"/>
      <c r="B42" s="287"/>
      <c r="C42" s="287"/>
      <c r="D42" s="287" t="s">
        <v>1060</v>
      </c>
      <c r="E42" s="288">
        <v>149179</v>
      </c>
      <c r="F42" s="288">
        <v>43318</v>
      </c>
      <c r="G42" s="288">
        <v>192497</v>
      </c>
      <c r="H42" s="288">
        <v>16691</v>
      </c>
      <c r="I42" s="288"/>
      <c r="J42" s="288">
        <v>1</v>
      </c>
      <c r="K42" s="288">
        <v>59</v>
      </c>
      <c r="L42" s="288">
        <v>60</v>
      </c>
      <c r="M42" s="289">
        <v>62.5</v>
      </c>
      <c r="N42" s="289">
        <v>3</v>
      </c>
      <c r="O42" s="289">
        <v>4.4899997711181641</v>
      </c>
      <c r="P42" s="289">
        <v>12.039999961853027</v>
      </c>
      <c r="Q42" s="289">
        <v>19.529999732971191</v>
      </c>
    </row>
    <row r="43" spans="1:17">
      <c r="A43" s="287"/>
      <c r="B43" s="287"/>
      <c r="C43" s="287"/>
      <c r="D43" s="290" t="s">
        <v>1061</v>
      </c>
      <c r="E43" s="291">
        <v>157005</v>
      </c>
      <c r="F43" s="291">
        <v>47216</v>
      </c>
      <c r="G43" s="291">
        <v>204221</v>
      </c>
      <c r="H43" s="291">
        <v>19885</v>
      </c>
      <c r="I43" s="291"/>
      <c r="J43" s="291">
        <v>1</v>
      </c>
      <c r="K43" s="291">
        <v>78</v>
      </c>
      <c r="L43" s="291">
        <v>79</v>
      </c>
      <c r="M43" s="292">
        <v>82.875</v>
      </c>
      <c r="N43" s="292">
        <v>7.880000114440918</v>
      </c>
      <c r="O43" s="292">
        <v>1.75</v>
      </c>
      <c r="P43" s="292">
        <v>11.520000457763672</v>
      </c>
      <c r="Q43" s="292">
        <v>21.15000057220459</v>
      </c>
    </row>
    <row r="44" spans="1:17">
      <c r="A44" s="287"/>
      <c r="B44" s="287"/>
      <c r="C44" s="287"/>
      <c r="D44" s="287" t="s">
        <v>1062</v>
      </c>
      <c r="E44" s="288">
        <v>191916</v>
      </c>
      <c r="F44" s="288">
        <v>47249</v>
      </c>
      <c r="G44" s="288">
        <v>239165</v>
      </c>
      <c r="H44" s="288">
        <v>25402</v>
      </c>
      <c r="I44" s="288"/>
      <c r="J44" s="288">
        <v>3</v>
      </c>
      <c r="K44" s="288">
        <v>92</v>
      </c>
      <c r="L44" s="288">
        <v>95</v>
      </c>
      <c r="M44" s="289">
        <v>98.75</v>
      </c>
      <c r="N44" s="289">
        <v>4.9499998092651367</v>
      </c>
      <c r="O44" s="289">
        <v>9</v>
      </c>
      <c r="P44" s="289">
        <v>12.770000457763672</v>
      </c>
      <c r="Q44" s="289">
        <v>26.720000267028809</v>
      </c>
    </row>
    <row r="45" spans="1:17">
      <c r="A45" s="287"/>
      <c r="B45" s="287"/>
      <c r="C45" s="287"/>
      <c r="D45" s="290" t="s">
        <v>1063</v>
      </c>
      <c r="E45" s="291">
        <v>174499</v>
      </c>
      <c r="F45" s="291">
        <v>53846</v>
      </c>
      <c r="G45" s="291">
        <v>228345</v>
      </c>
      <c r="H45" s="291">
        <v>25764</v>
      </c>
      <c r="I45" s="291">
        <v>1</v>
      </c>
      <c r="J45" s="291">
        <v>0</v>
      </c>
      <c r="K45" s="291">
        <v>95</v>
      </c>
      <c r="L45" s="291">
        <v>96</v>
      </c>
      <c r="M45" s="292">
        <v>98.125</v>
      </c>
      <c r="N45" s="292">
        <v>3.7000000476837158</v>
      </c>
      <c r="O45" s="292">
        <v>2</v>
      </c>
      <c r="P45" s="292">
        <v>16.739999771118164</v>
      </c>
      <c r="Q45" s="292">
        <v>22.43999981880188</v>
      </c>
    </row>
    <row r="46" spans="1:17">
      <c r="A46" s="287"/>
      <c r="B46" s="287"/>
      <c r="C46" s="287"/>
      <c r="D46" s="287" t="s">
        <v>1064</v>
      </c>
      <c r="E46" s="288">
        <v>137445</v>
      </c>
      <c r="F46" s="288">
        <v>37193</v>
      </c>
      <c r="G46" s="288">
        <v>174638</v>
      </c>
      <c r="H46" s="288">
        <v>13387</v>
      </c>
      <c r="I46" s="288"/>
      <c r="J46" s="288">
        <v>0</v>
      </c>
      <c r="K46" s="288">
        <v>53</v>
      </c>
      <c r="L46" s="288">
        <v>53</v>
      </c>
      <c r="M46" s="289">
        <v>53.25</v>
      </c>
      <c r="N46" s="289">
        <v>2</v>
      </c>
      <c r="O46" s="289">
        <v>2</v>
      </c>
      <c r="P46" s="289">
        <v>12.039999961853027</v>
      </c>
      <c r="Q46" s="289">
        <v>16.039999961853027</v>
      </c>
    </row>
    <row r="47" spans="1:17">
      <c r="A47" s="287"/>
      <c r="B47" s="287"/>
      <c r="C47" s="287"/>
      <c r="D47" s="290" t="s">
        <v>1065</v>
      </c>
      <c r="E47" s="291">
        <v>160394</v>
      </c>
      <c r="F47" s="291">
        <v>43420</v>
      </c>
      <c r="G47" s="291">
        <v>203814</v>
      </c>
      <c r="H47" s="291">
        <v>18849</v>
      </c>
      <c r="I47" s="291"/>
      <c r="J47" s="291">
        <v>0</v>
      </c>
      <c r="K47" s="291">
        <v>76</v>
      </c>
      <c r="L47" s="291">
        <v>76</v>
      </c>
      <c r="M47" s="292">
        <v>78.5</v>
      </c>
      <c r="N47" s="292">
        <v>8.6599998474121094</v>
      </c>
      <c r="O47" s="292">
        <v>3.6500000953674316</v>
      </c>
      <c r="P47" s="292">
        <v>7.3499999046325684</v>
      </c>
      <c r="Q47" s="292">
        <v>19.659999847412109</v>
      </c>
    </row>
    <row r="48" spans="1:17">
      <c r="A48" s="287"/>
      <c r="B48" s="287"/>
      <c r="C48" s="287"/>
      <c r="D48" s="287" t="s">
        <v>1066</v>
      </c>
      <c r="E48" s="288">
        <v>140266</v>
      </c>
      <c r="F48" s="288">
        <v>35345</v>
      </c>
      <c r="G48" s="288">
        <v>175611</v>
      </c>
      <c r="H48" s="288">
        <v>19694</v>
      </c>
      <c r="I48" s="288"/>
      <c r="J48" s="288">
        <v>0</v>
      </c>
      <c r="K48" s="288">
        <v>76</v>
      </c>
      <c r="L48" s="288">
        <v>76</v>
      </c>
      <c r="M48" s="289">
        <v>80.125</v>
      </c>
      <c r="N48" s="289">
        <v>4.3000001907348633</v>
      </c>
      <c r="O48" s="289">
        <v>4.6999998092651367</v>
      </c>
      <c r="P48" s="289">
        <v>10.579999923706055</v>
      </c>
      <c r="Q48" s="289">
        <v>19.579999923706055</v>
      </c>
    </row>
    <row r="49" spans="1:17">
      <c r="A49" s="287"/>
      <c r="B49" s="287"/>
      <c r="C49" s="287"/>
      <c r="D49" s="290" t="s">
        <v>1067</v>
      </c>
      <c r="E49" s="291">
        <v>329324</v>
      </c>
      <c r="F49" s="291">
        <v>86796</v>
      </c>
      <c r="G49" s="291">
        <v>416120</v>
      </c>
      <c r="H49" s="291">
        <v>56054</v>
      </c>
      <c r="I49" s="291"/>
      <c r="J49" s="291">
        <v>1</v>
      </c>
      <c r="K49" s="291">
        <v>164</v>
      </c>
      <c r="L49" s="291">
        <v>165</v>
      </c>
      <c r="M49" s="292">
        <v>170.5</v>
      </c>
      <c r="N49" s="292">
        <v>14.5</v>
      </c>
      <c r="O49" s="292">
        <v>4.4499998092651367</v>
      </c>
      <c r="P49" s="292">
        <v>24.930000305175781</v>
      </c>
      <c r="Q49" s="292">
        <v>43.880000114440918</v>
      </c>
    </row>
    <row r="50" spans="1:17">
      <c r="A50" s="287"/>
      <c r="B50" s="287"/>
      <c r="C50" s="287"/>
      <c r="D50" s="287" t="s">
        <v>1068</v>
      </c>
      <c r="E50" s="288">
        <v>177751</v>
      </c>
      <c r="F50" s="288">
        <v>39335</v>
      </c>
      <c r="G50" s="288">
        <v>217086</v>
      </c>
      <c r="H50" s="288">
        <v>23560</v>
      </c>
      <c r="I50" s="288">
        <v>1</v>
      </c>
      <c r="J50" s="288">
        <v>0</v>
      </c>
      <c r="K50" s="288">
        <v>82</v>
      </c>
      <c r="L50" s="288">
        <v>83</v>
      </c>
      <c r="M50" s="289">
        <v>86.625</v>
      </c>
      <c r="N50" s="289">
        <v>8.5600004196166992</v>
      </c>
      <c r="O50" s="289">
        <v>1.3899999856948853</v>
      </c>
      <c r="P50" s="289">
        <v>13.159999847412109</v>
      </c>
      <c r="Q50" s="289">
        <v>23.110000252723694</v>
      </c>
    </row>
    <row r="51" spans="1:17">
      <c r="A51" s="287"/>
      <c r="B51" s="287"/>
      <c r="C51" s="287"/>
      <c r="D51" s="290" t="s">
        <v>1069</v>
      </c>
      <c r="E51" s="291">
        <v>327534</v>
      </c>
      <c r="F51" s="291">
        <v>82437</v>
      </c>
      <c r="G51" s="291">
        <v>409971</v>
      </c>
      <c r="H51" s="291">
        <v>38685</v>
      </c>
      <c r="I51" s="291"/>
      <c r="J51" s="291">
        <v>3</v>
      </c>
      <c r="K51" s="291">
        <v>143</v>
      </c>
      <c r="L51" s="291">
        <v>146</v>
      </c>
      <c r="M51" s="292">
        <v>150.875</v>
      </c>
      <c r="N51" s="292">
        <v>15.75</v>
      </c>
      <c r="O51" s="292">
        <v>5.2800002098083496</v>
      </c>
      <c r="P51" s="292">
        <v>19.309999465942383</v>
      </c>
      <c r="Q51" s="292">
        <v>40.339999675750732</v>
      </c>
    </row>
    <row r="52" spans="1:17">
      <c r="A52" s="287"/>
      <c r="B52" s="287"/>
      <c r="C52" s="287"/>
      <c r="D52" s="287" t="s">
        <v>1070</v>
      </c>
      <c r="E52" s="288">
        <v>180177</v>
      </c>
      <c r="F52" s="288">
        <v>39847</v>
      </c>
      <c r="G52" s="288">
        <v>220024</v>
      </c>
      <c r="H52" s="288">
        <v>21462</v>
      </c>
      <c r="I52" s="288"/>
      <c r="J52" s="288">
        <v>1</v>
      </c>
      <c r="K52" s="288">
        <v>77</v>
      </c>
      <c r="L52" s="288">
        <v>78</v>
      </c>
      <c r="M52" s="289">
        <v>81.375</v>
      </c>
      <c r="N52" s="289">
        <v>8.7200002670288086</v>
      </c>
      <c r="O52" s="289">
        <v>1</v>
      </c>
      <c r="P52" s="289">
        <v>14.020000457763672</v>
      </c>
      <c r="Q52" s="289">
        <v>23.74000072479248</v>
      </c>
    </row>
    <row r="53" spans="1:17">
      <c r="A53" s="287"/>
      <c r="B53" s="287"/>
      <c r="C53" s="287"/>
      <c r="D53" s="290" t="s">
        <v>1071</v>
      </c>
      <c r="E53" s="291">
        <v>200437</v>
      </c>
      <c r="F53" s="291">
        <v>40120</v>
      </c>
      <c r="G53" s="291">
        <v>240557</v>
      </c>
      <c r="H53" s="291">
        <v>25431</v>
      </c>
      <c r="I53" s="291"/>
      <c r="J53" s="291">
        <v>3</v>
      </c>
      <c r="K53" s="291">
        <v>86</v>
      </c>
      <c r="L53" s="291">
        <v>89</v>
      </c>
      <c r="M53" s="292">
        <v>91.75</v>
      </c>
      <c r="N53" s="292">
        <v>6.4800000190734863</v>
      </c>
      <c r="O53" s="292">
        <v>9.0299997329711914</v>
      </c>
      <c r="P53" s="292">
        <v>12.180000305175781</v>
      </c>
      <c r="Q53" s="292">
        <v>27.690000057220459</v>
      </c>
    </row>
    <row r="54" spans="1:17">
      <c r="A54" s="287"/>
      <c r="B54" s="287"/>
      <c r="C54" s="287"/>
      <c r="D54" s="287" t="s">
        <v>1072</v>
      </c>
      <c r="E54" s="288">
        <v>267109</v>
      </c>
      <c r="F54" s="288">
        <v>68565</v>
      </c>
      <c r="G54" s="288">
        <v>335674</v>
      </c>
      <c r="H54" s="288">
        <v>29794</v>
      </c>
      <c r="I54" s="288"/>
      <c r="J54" s="288">
        <v>4</v>
      </c>
      <c r="K54" s="288">
        <v>102</v>
      </c>
      <c r="L54" s="288">
        <v>106</v>
      </c>
      <c r="M54" s="289">
        <v>106.625</v>
      </c>
      <c r="N54" s="289">
        <v>9.4499998092651367</v>
      </c>
      <c r="O54" s="289">
        <v>4</v>
      </c>
      <c r="P54" s="289">
        <v>23.399999618530273</v>
      </c>
      <c r="Q54" s="289">
        <v>36.84999942779541</v>
      </c>
    </row>
    <row r="55" spans="1:17">
      <c r="A55" s="287"/>
      <c r="B55" s="287"/>
      <c r="C55" s="287"/>
      <c r="D55" s="290" t="s">
        <v>1073</v>
      </c>
      <c r="E55" s="291">
        <v>225619</v>
      </c>
      <c r="F55" s="291">
        <v>45777</v>
      </c>
      <c r="G55" s="291">
        <v>271396</v>
      </c>
      <c r="H55" s="291">
        <v>22588</v>
      </c>
      <c r="I55" s="291"/>
      <c r="J55" s="291">
        <v>1</v>
      </c>
      <c r="K55" s="291">
        <v>76</v>
      </c>
      <c r="L55" s="291">
        <v>77</v>
      </c>
      <c r="M55" s="292">
        <v>78.375</v>
      </c>
      <c r="N55" s="292">
        <v>4</v>
      </c>
      <c r="O55" s="292">
        <v>3.880000114440918</v>
      </c>
      <c r="P55" s="292">
        <v>23.790000915527344</v>
      </c>
      <c r="Q55" s="292">
        <v>31.670001029968262</v>
      </c>
    </row>
    <row r="56" spans="1:17">
      <c r="A56" s="287"/>
      <c r="B56" s="287"/>
      <c r="C56" s="287"/>
      <c r="D56" s="287" t="s">
        <v>1074</v>
      </c>
      <c r="E56" s="288">
        <v>159133</v>
      </c>
      <c r="F56" s="288">
        <v>46079</v>
      </c>
      <c r="G56" s="288">
        <v>205212</v>
      </c>
      <c r="H56" s="288">
        <v>22878</v>
      </c>
      <c r="I56" s="288"/>
      <c r="J56" s="288">
        <v>0</v>
      </c>
      <c r="K56" s="288">
        <v>81</v>
      </c>
      <c r="L56" s="288">
        <v>81</v>
      </c>
      <c r="M56" s="289">
        <v>83.875</v>
      </c>
      <c r="N56" s="289">
        <v>3</v>
      </c>
      <c r="O56" s="289">
        <v>7.9499998092651367</v>
      </c>
      <c r="P56" s="289">
        <v>10.899999618530273</v>
      </c>
      <c r="Q56" s="289">
        <v>21.84999942779541</v>
      </c>
    </row>
    <row r="57" spans="1:17">
      <c r="A57" s="287"/>
      <c r="B57" s="287"/>
      <c r="C57" s="287"/>
      <c r="D57" s="290" t="s">
        <v>1075</v>
      </c>
      <c r="E57" s="291">
        <v>133918</v>
      </c>
      <c r="F57" s="291">
        <v>27336</v>
      </c>
      <c r="G57" s="291">
        <v>161254</v>
      </c>
      <c r="H57" s="291">
        <v>15275</v>
      </c>
      <c r="I57" s="291"/>
      <c r="J57" s="291">
        <v>0</v>
      </c>
      <c r="K57" s="291">
        <v>58</v>
      </c>
      <c r="L57" s="291">
        <v>58</v>
      </c>
      <c r="M57" s="292">
        <v>61.75</v>
      </c>
      <c r="N57" s="292">
        <v>5.8000001907348633</v>
      </c>
      <c r="O57" s="292">
        <v>0.20000000298023224</v>
      </c>
      <c r="P57" s="292">
        <v>11.949999809265137</v>
      </c>
      <c r="Q57" s="292">
        <v>17.950000002980232</v>
      </c>
    </row>
    <row r="58" spans="1:17">
      <c r="A58" s="287"/>
      <c r="B58" s="287"/>
      <c r="C58" s="287"/>
      <c r="D58" s="287" t="s">
        <v>1076</v>
      </c>
      <c r="E58" s="288">
        <v>414547</v>
      </c>
      <c r="F58" s="288">
        <v>123928</v>
      </c>
      <c r="G58" s="288">
        <v>538475</v>
      </c>
      <c r="H58" s="288">
        <v>49676</v>
      </c>
      <c r="I58" s="288"/>
      <c r="J58" s="288">
        <v>5</v>
      </c>
      <c r="K58" s="288">
        <v>179</v>
      </c>
      <c r="L58" s="288">
        <v>184</v>
      </c>
      <c r="M58" s="289">
        <v>190</v>
      </c>
      <c r="N58" s="289">
        <v>16.680000305175781</v>
      </c>
      <c r="O58" s="289">
        <v>15.399999618530273</v>
      </c>
      <c r="P58" s="289">
        <v>25.760000228881836</v>
      </c>
      <c r="Q58" s="289">
        <v>57.840000152587891</v>
      </c>
    </row>
    <row r="59" spans="1:17">
      <c r="A59" s="287"/>
      <c r="B59" s="287"/>
      <c r="C59" s="287"/>
      <c r="D59" s="290" t="s">
        <v>1077</v>
      </c>
      <c r="E59" s="291">
        <v>170440</v>
      </c>
      <c r="F59" s="291">
        <v>41702</v>
      </c>
      <c r="G59" s="291">
        <v>212142</v>
      </c>
      <c r="H59" s="291">
        <v>23300</v>
      </c>
      <c r="I59" s="291"/>
      <c r="J59" s="291">
        <v>0</v>
      </c>
      <c r="K59" s="291">
        <v>83</v>
      </c>
      <c r="L59" s="291">
        <v>83</v>
      </c>
      <c r="M59" s="292">
        <v>87.25</v>
      </c>
      <c r="N59" s="292">
        <v>8.8999996185302734</v>
      </c>
      <c r="O59" s="292">
        <v>5.5</v>
      </c>
      <c r="P59" s="292">
        <v>6</v>
      </c>
      <c r="Q59" s="292">
        <v>20.399999618530273</v>
      </c>
    </row>
    <row r="60" spans="1:17">
      <c r="A60" s="287"/>
      <c r="B60" s="287"/>
      <c r="C60" s="287"/>
      <c r="D60" s="287" t="s">
        <v>1078</v>
      </c>
      <c r="E60" s="288">
        <v>212757</v>
      </c>
      <c r="F60" s="288">
        <v>59573</v>
      </c>
      <c r="G60" s="288">
        <v>272330</v>
      </c>
      <c r="H60" s="288">
        <v>25025</v>
      </c>
      <c r="I60" s="288"/>
      <c r="J60" s="288">
        <v>2</v>
      </c>
      <c r="K60" s="288">
        <v>96</v>
      </c>
      <c r="L60" s="288">
        <v>98</v>
      </c>
      <c r="M60" s="289">
        <v>102</v>
      </c>
      <c r="N60" s="289">
        <v>5.4899997711181641</v>
      </c>
      <c r="O60" s="289">
        <v>1</v>
      </c>
      <c r="P60" s="289">
        <v>20.819999694824219</v>
      </c>
      <c r="Q60" s="289">
        <v>27.309999465942383</v>
      </c>
    </row>
    <row r="61" spans="1:17">
      <c r="A61" s="287"/>
      <c r="B61" s="287"/>
      <c r="C61" s="287"/>
      <c r="D61" s="290" t="s">
        <v>1079</v>
      </c>
      <c r="E61" s="291">
        <v>113011</v>
      </c>
      <c r="F61" s="291">
        <v>23291</v>
      </c>
      <c r="G61" s="291">
        <v>136302</v>
      </c>
      <c r="H61" s="291">
        <v>14482</v>
      </c>
      <c r="I61" s="291"/>
      <c r="J61" s="291">
        <v>1</v>
      </c>
      <c r="K61" s="291">
        <v>54</v>
      </c>
      <c r="L61" s="291">
        <v>55</v>
      </c>
      <c r="M61" s="292">
        <v>58</v>
      </c>
      <c r="N61" s="292">
        <v>3</v>
      </c>
      <c r="O61" s="292">
        <v>2.75</v>
      </c>
      <c r="P61" s="292">
        <v>9.630000114440918</v>
      </c>
      <c r="Q61" s="292">
        <v>15.380000114440918</v>
      </c>
    </row>
    <row r="62" spans="1:17">
      <c r="A62" s="287"/>
      <c r="B62" s="287"/>
      <c r="C62" s="287"/>
      <c r="D62" s="287" t="s">
        <v>1080</v>
      </c>
      <c r="E62" s="288">
        <v>149660</v>
      </c>
      <c r="F62" s="288">
        <v>38651</v>
      </c>
      <c r="G62" s="288">
        <v>188311</v>
      </c>
      <c r="H62" s="288">
        <v>16509</v>
      </c>
      <c r="I62" s="288"/>
      <c r="J62" s="288">
        <v>0</v>
      </c>
      <c r="K62" s="288">
        <v>71</v>
      </c>
      <c r="L62" s="288">
        <v>71</v>
      </c>
      <c r="M62" s="289">
        <v>74.125</v>
      </c>
      <c r="N62" s="289">
        <v>6.3000001907348633</v>
      </c>
      <c r="O62" s="289">
        <v>2.5999999046325684</v>
      </c>
      <c r="P62" s="289">
        <v>11.010000228881836</v>
      </c>
      <c r="Q62" s="289">
        <v>19.910000324249268</v>
      </c>
    </row>
    <row r="63" spans="1:17">
      <c r="A63" s="287"/>
      <c r="B63" s="287"/>
      <c r="C63" s="287"/>
      <c r="D63" s="290" t="s">
        <v>1081</v>
      </c>
      <c r="E63" s="291">
        <v>277518</v>
      </c>
      <c r="F63" s="291">
        <v>53725</v>
      </c>
      <c r="G63" s="291">
        <v>331243</v>
      </c>
      <c r="H63" s="291">
        <v>19007</v>
      </c>
      <c r="I63" s="291"/>
      <c r="J63" s="291">
        <v>2</v>
      </c>
      <c r="K63" s="291">
        <v>70</v>
      </c>
      <c r="L63" s="291">
        <v>72</v>
      </c>
      <c r="M63" s="292">
        <v>72.75</v>
      </c>
      <c r="N63" s="292">
        <v>8.9499998092651367</v>
      </c>
      <c r="O63" s="292">
        <v>8</v>
      </c>
      <c r="P63" s="292">
        <v>16.739999771118164</v>
      </c>
      <c r="Q63" s="292">
        <v>33.689999580383301</v>
      </c>
    </row>
    <row r="64" spans="1:17">
      <c r="A64" s="287"/>
      <c r="B64" s="287"/>
      <c r="C64" s="287"/>
      <c r="D64" s="287" t="s">
        <v>1082</v>
      </c>
      <c r="E64" s="288">
        <v>150099</v>
      </c>
      <c r="F64" s="288">
        <v>36417</v>
      </c>
      <c r="G64" s="288">
        <v>186516</v>
      </c>
      <c r="H64" s="288">
        <v>15750</v>
      </c>
      <c r="I64" s="288"/>
      <c r="J64" s="288">
        <v>2</v>
      </c>
      <c r="K64" s="288">
        <v>65</v>
      </c>
      <c r="L64" s="288">
        <v>67</v>
      </c>
      <c r="M64" s="289">
        <v>67.875</v>
      </c>
      <c r="N64" s="289">
        <v>5</v>
      </c>
      <c r="O64" s="289">
        <v>4</v>
      </c>
      <c r="P64" s="289">
        <v>10.890000343322754</v>
      </c>
      <c r="Q64" s="289">
        <v>19.890000343322754</v>
      </c>
    </row>
    <row r="65" spans="1:17">
      <c r="A65" s="287"/>
      <c r="B65" s="287"/>
      <c r="C65" s="287"/>
      <c r="D65" s="290" t="s">
        <v>1083</v>
      </c>
      <c r="E65" s="291">
        <v>96424</v>
      </c>
      <c r="F65" s="291">
        <v>45578</v>
      </c>
      <c r="G65" s="291">
        <v>142002</v>
      </c>
      <c r="H65" s="291">
        <v>16664</v>
      </c>
      <c r="I65" s="291"/>
      <c r="J65" s="291">
        <v>1</v>
      </c>
      <c r="K65" s="291">
        <v>49</v>
      </c>
      <c r="L65" s="291">
        <v>50</v>
      </c>
      <c r="M65" s="292">
        <v>51.625</v>
      </c>
      <c r="N65" s="292">
        <v>5.1500000953674316</v>
      </c>
      <c r="O65" s="292">
        <v>3.880000114440918</v>
      </c>
      <c r="P65" s="292">
        <v>4.5999999046325684</v>
      </c>
      <c r="Q65" s="292">
        <v>13.630000114440918</v>
      </c>
    </row>
    <row r="66" spans="1:17">
      <c r="A66" s="287"/>
      <c r="B66" s="287"/>
      <c r="C66" s="287"/>
      <c r="D66" s="287" t="s">
        <v>1084</v>
      </c>
      <c r="E66" s="288">
        <v>243157</v>
      </c>
      <c r="F66" s="288">
        <v>64313</v>
      </c>
      <c r="G66" s="288">
        <v>307470</v>
      </c>
      <c r="H66" s="288">
        <v>27392</v>
      </c>
      <c r="I66" s="288"/>
      <c r="J66" s="288">
        <v>2</v>
      </c>
      <c r="K66" s="288">
        <v>91</v>
      </c>
      <c r="L66" s="288">
        <v>93</v>
      </c>
      <c r="M66" s="289">
        <v>97.625</v>
      </c>
      <c r="N66" s="289">
        <v>2</v>
      </c>
      <c r="O66" s="289">
        <v>7.7899999618530273</v>
      </c>
      <c r="P66" s="289">
        <v>19.049999237060547</v>
      </c>
      <c r="Q66" s="289">
        <v>28.839999198913574</v>
      </c>
    </row>
    <row r="67" spans="1:17">
      <c r="A67" s="287"/>
      <c r="B67" s="287"/>
      <c r="C67" s="287"/>
      <c r="D67" s="290" t="s">
        <v>1085</v>
      </c>
      <c r="E67" s="291">
        <v>239592</v>
      </c>
      <c r="F67" s="291">
        <v>88334</v>
      </c>
      <c r="G67" s="291">
        <v>327926</v>
      </c>
      <c r="H67" s="291">
        <v>25176</v>
      </c>
      <c r="I67" s="291"/>
      <c r="J67" s="291">
        <v>3</v>
      </c>
      <c r="K67" s="291">
        <v>86</v>
      </c>
      <c r="L67" s="291">
        <v>89</v>
      </c>
      <c r="M67" s="292">
        <v>90.875</v>
      </c>
      <c r="N67" s="292">
        <v>3</v>
      </c>
      <c r="O67" s="292">
        <v>12.199999809265137</v>
      </c>
      <c r="P67" s="292">
        <v>15.020000457763672</v>
      </c>
      <c r="Q67" s="292">
        <v>30.220000267028809</v>
      </c>
    </row>
    <row r="68" spans="1:17">
      <c r="A68" s="287"/>
      <c r="B68" s="287"/>
      <c r="C68" s="287"/>
      <c r="D68" s="287" t="s">
        <v>1086</v>
      </c>
      <c r="E68" s="288">
        <v>242067</v>
      </c>
      <c r="F68" s="288">
        <v>61995</v>
      </c>
      <c r="G68" s="288">
        <v>304062</v>
      </c>
      <c r="H68" s="288">
        <v>28758</v>
      </c>
      <c r="I68" s="288"/>
      <c r="J68" s="288">
        <v>0</v>
      </c>
      <c r="K68" s="288">
        <v>90</v>
      </c>
      <c r="L68" s="288">
        <v>90</v>
      </c>
      <c r="M68" s="289">
        <v>93.875</v>
      </c>
      <c r="N68" s="289">
        <v>5.9600000381469727</v>
      </c>
      <c r="O68" s="289">
        <v>3</v>
      </c>
      <c r="P68" s="289">
        <v>20.590000152587891</v>
      </c>
      <c r="Q68" s="289">
        <v>29.550000190734863</v>
      </c>
    </row>
    <row r="69" spans="1:17">
      <c r="A69" s="287"/>
      <c r="B69" s="287"/>
      <c r="C69" s="287"/>
      <c r="D69" s="290" t="s">
        <v>1087</v>
      </c>
      <c r="E69" s="291">
        <v>143120</v>
      </c>
      <c r="F69" s="291">
        <v>41389</v>
      </c>
      <c r="G69" s="291">
        <v>184509</v>
      </c>
      <c r="H69" s="291">
        <v>19556</v>
      </c>
      <c r="I69" s="291"/>
      <c r="J69" s="291">
        <v>2</v>
      </c>
      <c r="K69" s="291">
        <v>70</v>
      </c>
      <c r="L69" s="291">
        <v>72</v>
      </c>
      <c r="M69" s="292">
        <v>73.5</v>
      </c>
      <c r="N69" s="292">
        <v>7.6100001335144043</v>
      </c>
      <c r="O69" s="292">
        <v>1.7000000476837158</v>
      </c>
      <c r="P69" s="292">
        <v>14.899999618530273</v>
      </c>
      <c r="Q69" s="292">
        <v>24.209999799728394</v>
      </c>
    </row>
    <row r="70" spans="1:17">
      <c r="A70" s="287"/>
      <c r="B70" s="287"/>
      <c r="C70" s="287"/>
      <c r="D70" s="287" t="s">
        <v>1088</v>
      </c>
      <c r="E70" s="288">
        <v>189923</v>
      </c>
      <c r="F70" s="288">
        <v>41438</v>
      </c>
      <c r="G70" s="288">
        <v>231361</v>
      </c>
      <c r="H70" s="288">
        <v>19498</v>
      </c>
      <c r="I70" s="288"/>
      <c r="J70" s="288">
        <v>0</v>
      </c>
      <c r="K70" s="288">
        <v>71</v>
      </c>
      <c r="L70" s="288">
        <v>71</v>
      </c>
      <c r="M70" s="289">
        <v>71.875</v>
      </c>
      <c r="N70" s="289">
        <v>7.0999999046325684</v>
      </c>
      <c r="O70" s="289">
        <v>0.80000001192092896</v>
      </c>
      <c r="P70" s="289">
        <v>13.850000381469727</v>
      </c>
      <c r="Q70" s="289">
        <v>21.750000298023224</v>
      </c>
    </row>
    <row r="71" spans="1:17">
      <c r="A71" s="287"/>
      <c r="B71" s="287"/>
      <c r="C71" s="287"/>
      <c r="D71" s="290" t="s">
        <v>1089</v>
      </c>
      <c r="E71" s="291">
        <v>133248</v>
      </c>
      <c r="F71" s="291">
        <v>32847</v>
      </c>
      <c r="G71" s="291">
        <v>166095</v>
      </c>
      <c r="H71" s="291">
        <v>15553</v>
      </c>
      <c r="I71" s="291"/>
      <c r="J71" s="291">
        <v>0</v>
      </c>
      <c r="K71" s="291">
        <v>57</v>
      </c>
      <c r="L71" s="291">
        <v>57</v>
      </c>
      <c r="M71" s="292">
        <v>59.375</v>
      </c>
      <c r="N71" s="292">
        <v>1.1499999761581421</v>
      </c>
      <c r="O71" s="292">
        <v>3.4500000476837158</v>
      </c>
      <c r="P71" s="292">
        <v>9.9399995803833008</v>
      </c>
      <c r="Q71" s="292">
        <v>14.539999604225159</v>
      </c>
    </row>
    <row r="72" spans="1:17">
      <c r="A72" s="287"/>
      <c r="B72" s="287"/>
      <c r="C72" s="287"/>
      <c r="D72" s="287" t="s">
        <v>1090</v>
      </c>
      <c r="E72" s="288">
        <v>126427</v>
      </c>
      <c r="F72" s="288">
        <v>57474</v>
      </c>
      <c r="G72" s="288">
        <v>183901</v>
      </c>
      <c r="H72" s="288">
        <v>15836</v>
      </c>
      <c r="I72" s="288"/>
      <c r="J72" s="288">
        <v>1</v>
      </c>
      <c r="K72" s="288">
        <v>58</v>
      </c>
      <c r="L72" s="288">
        <v>59</v>
      </c>
      <c r="M72" s="289">
        <v>61.625</v>
      </c>
      <c r="N72" s="289">
        <v>4.2899999618530273</v>
      </c>
      <c r="O72" s="289">
        <v>4.4000000953674316</v>
      </c>
      <c r="P72" s="289">
        <v>7.5999999046325684</v>
      </c>
      <c r="Q72" s="289">
        <v>16.289999961853027</v>
      </c>
    </row>
    <row r="73" spans="1:17">
      <c r="A73" s="287"/>
      <c r="B73" s="287"/>
      <c r="C73" s="287"/>
      <c r="D73" s="290" t="s">
        <v>1091</v>
      </c>
      <c r="E73" s="291">
        <v>175929</v>
      </c>
      <c r="F73" s="291">
        <v>33470</v>
      </c>
      <c r="G73" s="291">
        <v>209399</v>
      </c>
      <c r="H73" s="291">
        <v>21762</v>
      </c>
      <c r="I73" s="291">
        <v>1</v>
      </c>
      <c r="J73" s="291">
        <v>0</v>
      </c>
      <c r="K73" s="291">
        <v>77</v>
      </c>
      <c r="L73" s="291">
        <v>78</v>
      </c>
      <c r="M73" s="292">
        <v>81.125</v>
      </c>
      <c r="N73" s="292">
        <v>6.880000114440918</v>
      </c>
      <c r="O73" s="292">
        <v>2.2000000476837158</v>
      </c>
      <c r="P73" s="292">
        <v>12.630000114440918</v>
      </c>
      <c r="Q73" s="292">
        <v>21.710000276565552</v>
      </c>
    </row>
    <row r="74" spans="1:17">
      <c r="A74" s="287"/>
      <c r="B74" s="287"/>
      <c r="C74" s="287"/>
      <c r="D74" s="287" t="s">
        <v>1092</v>
      </c>
      <c r="E74" s="288">
        <v>127663</v>
      </c>
      <c r="F74" s="288">
        <v>32587</v>
      </c>
      <c r="G74" s="288">
        <v>160250</v>
      </c>
      <c r="H74" s="288">
        <v>15385</v>
      </c>
      <c r="I74" s="288"/>
      <c r="J74" s="288">
        <v>1</v>
      </c>
      <c r="K74" s="288">
        <v>49</v>
      </c>
      <c r="L74" s="288">
        <v>50</v>
      </c>
      <c r="M74" s="289">
        <v>51.25</v>
      </c>
      <c r="N74" s="289">
        <v>4.3299999237060547</v>
      </c>
      <c r="O74" s="289">
        <v>0</v>
      </c>
      <c r="P74" s="289">
        <v>12.550000190734863</v>
      </c>
      <c r="Q74" s="289">
        <v>16.880000114440918</v>
      </c>
    </row>
    <row r="75" spans="1:17">
      <c r="A75" s="287"/>
      <c r="B75" s="287"/>
      <c r="C75" s="293" t="s">
        <v>729</v>
      </c>
      <c r="D75" s="293"/>
      <c r="E75" s="294">
        <v>11776211</v>
      </c>
      <c r="F75" s="294">
        <v>3078229</v>
      </c>
      <c r="G75" s="294">
        <v>14854440</v>
      </c>
      <c r="H75" s="294">
        <v>1452590</v>
      </c>
      <c r="I75" s="294">
        <v>7</v>
      </c>
      <c r="J75" s="294">
        <v>83</v>
      </c>
      <c r="K75" s="294">
        <v>5137</v>
      </c>
      <c r="L75" s="294">
        <v>5227</v>
      </c>
      <c r="M75" s="295">
        <v>5398.375</v>
      </c>
      <c r="N75" s="295">
        <v>381.19000208377838</v>
      </c>
      <c r="O75" s="295">
        <v>291.73000039160252</v>
      </c>
      <c r="P75" s="295">
        <v>866.96000242233276</v>
      </c>
      <c r="Q75" s="295">
        <v>1539.8800048977137</v>
      </c>
    </row>
    <row r="76" spans="1:17">
      <c r="A76" s="287"/>
      <c r="B76" s="287"/>
      <c r="C76" s="296"/>
      <c r="D76" s="296"/>
      <c r="E76" s="297"/>
      <c r="F76" s="297"/>
      <c r="G76" s="297"/>
      <c r="H76" s="297"/>
      <c r="I76" s="297"/>
      <c r="J76" s="297"/>
      <c r="K76" s="297"/>
      <c r="L76" s="297"/>
      <c r="M76" s="298"/>
      <c r="N76" s="298"/>
      <c r="O76" s="298"/>
      <c r="P76" s="298"/>
      <c r="Q76" s="298"/>
    </row>
    <row r="77" spans="1:17">
      <c r="A77" s="287"/>
      <c r="B77" s="287" t="s">
        <v>730</v>
      </c>
      <c r="C77" s="284" t="s">
        <v>315</v>
      </c>
      <c r="D77" s="284"/>
      <c r="E77" s="288"/>
      <c r="F77" s="288"/>
      <c r="G77" s="288"/>
      <c r="H77" s="288"/>
      <c r="I77" s="288"/>
      <c r="J77" s="288"/>
      <c r="K77" s="288"/>
      <c r="L77" s="288"/>
      <c r="M77" s="289"/>
      <c r="N77" s="289"/>
      <c r="O77" s="289"/>
      <c r="P77" s="289"/>
      <c r="Q77" s="289"/>
    </row>
    <row r="78" spans="1:17">
      <c r="A78" s="287"/>
      <c r="B78" s="287"/>
      <c r="C78" s="287"/>
      <c r="D78" s="290" t="s">
        <v>1093</v>
      </c>
      <c r="E78" s="291">
        <v>206175</v>
      </c>
      <c r="F78" s="291">
        <v>41204</v>
      </c>
      <c r="G78" s="291">
        <v>247379</v>
      </c>
      <c r="H78" s="291">
        <v>31919</v>
      </c>
      <c r="I78" s="291"/>
      <c r="J78" s="291">
        <v>0</v>
      </c>
      <c r="K78" s="291">
        <v>82</v>
      </c>
      <c r="L78" s="291">
        <v>82</v>
      </c>
      <c r="M78" s="292">
        <v>83.125</v>
      </c>
      <c r="N78" s="292">
        <v>11.949999809265137</v>
      </c>
      <c r="O78" s="292">
        <v>5.0900001525878906</v>
      </c>
      <c r="P78" s="292">
        <v>12.649999618530273</v>
      </c>
      <c r="Q78" s="292">
        <v>29.689999580383301</v>
      </c>
    </row>
    <row r="79" spans="1:17">
      <c r="A79" s="287"/>
      <c r="B79" s="287"/>
      <c r="C79" s="287"/>
      <c r="D79" s="287" t="s">
        <v>1094</v>
      </c>
      <c r="E79" s="288">
        <v>159080</v>
      </c>
      <c r="F79" s="288">
        <v>55701</v>
      </c>
      <c r="G79" s="288">
        <v>214781</v>
      </c>
      <c r="H79" s="288">
        <v>29215</v>
      </c>
      <c r="I79" s="288">
        <v>1</v>
      </c>
      <c r="J79" s="288">
        <v>0</v>
      </c>
      <c r="K79" s="288">
        <v>71</v>
      </c>
      <c r="L79" s="288">
        <v>72</v>
      </c>
      <c r="M79" s="289">
        <v>73.875</v>
      </c>
      <c r="N79" s="289">
        <v>7.5300002098083496</v>
      </c>
      <c r="O79" s="289">
        <v>1</v>
      </c>
      <c r="P79" s="289">
        <v>14.5</v>
      </c>
      <c r="Q79" s="289">
        <v>23.03000020980835</v>
      </c>
    </row>
    <row r="80" spans="1:17">
      <c r="A80" s="287"/>
      <c r="B80" s="287"/>
      <c r="C80" s="287"/>
      <c r="D80" s="290" t="s">
        <v>1095</v>
      </c>
      <c r="E80" s="291">
        <v>195492</v>
      </c>
      <c r="F80" s="291">
        <v>37881</v>
      </c>
      <c r="G80" s="291">
        <v>233373</v>
      </c>
      <c r="H80" s="291">
        <v>29647</v>
      </c>
      <c r="I80" s="291"/>
      <c r="J80" s="291">
        <v>4</v>
      </c>
      <c r="K80" s="291">
        <v>76</v>
      </c>
      <c r="L80" s="291">
        <v>80</v>
      </c>
      <c r="M80" s="292">
        <v>79.875</v>
      </c>
      <c r="N80" s="292">
        <v>6.7800002098083496</v>
      </c>
      <c r="O80" s="292">
        <v>4.3000001907348633</v>
      </c>
      <c r="P80" s="292">
        <v>14.109999656677246</v>
      </c>
      <c r="Q80" s="292">
        <v>25.190000057220459</v>
      </c>
    </row>
    <row r="81" spans="1:17">
      <c r="A81" s="287"/>
      <c r="B81" s="287"/>
      <c r="C81" s="287"/>
      <c r="D81" s="287" t="s">
        <v>1096</v>
      </c>
      <c r="E81" s="288">
        <v>177755</v>
      </c>
      <c r="F81" s="288">
        <v>38911</v>
      </c>
      <c r="G81" s="288">
        <v>216666</v>
      </c>
      <c r="H81" s="288">
        <v>22576</v>
      </c>
      <c r="I81" s="288"/>
      <c r="J81" s="288">
        <v>5</v>
      </c>
      <c r="K81" s="288">
        <v>58</v>
      </c>
      <c r="L81" s="288">
        <v>63</v>
      </c>
      <c r="M81" s="289">
        <v>62.25</v>
      </c>
      <c r="N81" s="289">
        <v>7.4499998092651367</v>
      </c>
      <c r="O81" s="289">
        <v>1.5</v>
      </c>
      <c r="P81" s="289">
        <v>13.350000381469727</v>
      </c>
      <c r="Q81" s="289">
        <v>22.300000190734863</v>
      </c>
    </row>
    <row r="82" spans="1:17">
      <c r="A82" s="287"/>
      <c r="B82" s="287"/>
      <c r="C82" s="287"/>
      <c r="D82" s="290" t="s">
        <v>1097</v>
      </c>
      <c r="E82" s="291">
        <v>311440</v>
      </c>
      <c r="F82" s="291">
        <v>78483</v>
      </c>
      <c r="G82" s="291">
        <v>389923</v>
      </c>
      <c r="H82" s="291">
        <v>50870</v>
      </c>
      <c r="I82" s="291"/>
      <c r="J82" s="291">
        <v>3</v>
      </c>
      <c r="K82" s="291">
        <v>131</v>
      </c>
      <c r="L82" s="291">
        <v>134</v>
      </c>
      <c r="M82" s="292">
        <v>135.875</v>
      </c>
      <c r="N82" s="292">
        <v>9.7700004577636719</v>
      </c>
      <c r="O82" s="292">
        <v>6.630000114440918</v>
      </c>
      <c r="P82" s="292">
        <v>28.229999542236328</v>
      </c>
      <c r="Q82" s="292">
        <v>44.630000114440918</v>
      </c>
    </row>
    <row r="83" spans="1:17">
      <c r="A83" s="287"/>
      <c r="B83" s="287"/>
      <c r="C83" s="287"/>
      <c r="D83" s="287" t="s">
        <v>1098</v>
      </c>
      <c r="E83" s="288">
        <v>186278</v>
      </c>
      <c r="F83" s="288">
        <v>42692</v>
      </c>
      <c r="G83" s="288">
        <v>228970</v>
      </c>
      <c r="H83" s="288">
        <v>32955</v>
      </c>
      <c r="I83" s="288"/>
      <c r="J83" s="288">
        <v>1</v>
      </c>
      <c r="K83" s="288">
        <v>79</v>
      </c>
      <c r="L83" s="288">
        <v>80</v>
      </c>
      <c r="M83" s="289">
        <v>80.875</v>
      </c>
      <c r="N83" s="289">
        <v>9.4600000381469727</v>
      </c>
      <c r="O83" s="289">
        <v>2.2999999523162842</v>
      </c>
      <c r="P83" s="289">
        <v>11.819999694824219</v>
      </c>
      <c r="Q83" s="289">
        <v>23.579999685287476</v>
      </c>
    </row>
    <row r="84" spans="1:17">
      <c r="A84" s="287"/>
      <c r="B84" s="287"/>
      <c r="C84" s="287"/>
      <c r="D84" s="290" t="s">
        <v>1099</v>
      </c>
      <c r="E84" s="291">
        <v>220176</v>
      </c>
      <c r="F84" s="291">
        <v>46850</v>
      </c>
      <c r="G84" s="291">
        <v>267026</v>
      </c>
      <c r="H84" s="291">
        <v>29076</v>
      </c>
      <c r="I84" s="291"/>
      <c r="J84" s="291">
        <v>6</v>
      </c>
      <c r="K84" s="291">
        <v>67</v>
      </c>
      <c r="L84" s="291">
        <v>73</v>
      </c>
      <c r="M84" s="292">
        <v>72.25</v>
      </c>
      <c r="N84" s="292">
        <v>9.8599996566772461</v>
      </c>
      <c r="O84" s="292">
        <v>1.7400000095367432</v>
      </c>
      <c r="P84" s="292">
        <v>16.909999847412109</v>
      </c>
      <c r="Q84" s="292">
        <v>28.509999513626099</v>
      </c>
    </row>
    <row r="85" spans="1:17">
      <c r="A85" s="287"/>
      <c r="B85" s="287"/>
      <c r="C85" s="287"/>
      <c r="D85" s="287" t="s">
        <v>1100</v>
      </c>
      <c r="E85" s="288">
        <v>167350</v>
      </c>
      <c r="F85" s="288">
        <v>33485</v>
      </c>
      <c r="G85" s="288">
        <v>200835</v>
      </c>
      <c r="H85" s="288">
        <v>26693</v>
      </c>
      <c r="I85" s="288"/>
      <c r="J85" s="288">
        <v>2</v>
      </c>
      <c r="K85" s="288">
        <v>67</v>
      </c>
      <c r="L85" s="288">
        <v>69</v>
      </c>
      <c r="M85" s="289">
        <v>71.375</v>
      </c>
      <c r="N85" s="289">
        <v>4.5399999618530273</v>
      </c>
      <c r="O85" s="289">
        <v>3.75</v>
      </c>
      <c r="P85" s="289">
        <v>12.810000419616699</v>
      </c>
      <c r="Q85" s="289">
        <v>21.100000381469727</v>
      </c>
    </row>
    <row r="86" spans="1:17">
      <c r="A86" s="287"/>
      <c r="B86" s="287"/>
      <c r="C86" s="287"/>
      <c r="D86" s="290" t="s">
        <v>1101</v>
      </c>
      <c r="E86" s="291">
        <v>262304</v>
      </c>
      <c r="F86" s="291">
        <v>57984</v>
      </c>
      <c r="G86" s="291">
        <v>320288</v>
      </c>
      <c r="H86" s="291">
        <v>45147</v>
      </c>
      <c r="I86" s="291"/>
      <c r="J86" s="291">
        <v>0</v>
      </c>
      <c r="K86" s="291">
        <v>106</v>
      </c>
      <c r="L86" s="291">
        <v>106</v>
      </c>
      <c r="M86" s="292">
        <v>109</v>
      </c>
      <c r="N86" s="292">
        <v>7.5</v>
      </c>
      <c r="O86" s="292">
        <v>3.2999999523162842</v>
      </c>
      <c r="P86" s="292">
        <v>21.989999771118164</v>
      </c>
      <c r="Q86" s="292">
        <v>32.789999723434448</v>
      </c>
    </row>
    <row r="87" spans="1:17">
      <c r="A87" s="287"/>
      <c r="B87" s="287"/>
      <c r="C87" s="287"/>
      <c r="D87" s="287" t="s">
        <v>1102</v>
      </c>
      <c r="E87" s="288">
        <v>197806</v>
      </c>
      <c r="F87" s="288">
        <v>31884</v>
      </c>
      <c r="G87" s="288">
        <v>229690</v>
      </c>
      <c r="H87" s="288">
        <v>25957</v>
      </c>
      <c r="I87" s="288"/>
      <c r="J87" s="288">
        <v>2</v>
      </c>
      <c r="K87" s="288">
        <v>69</v>
      </c>
      <c r="L87" s="288">
        <v>71</v>
      </c>
      <c r="M87" s="289">
        <v>72</v>
      </c>
      <c r="N87" s="289">
        <v>10.869999885559082</v>
      </c>
      <c r="O87" s="289">
        <v>2.25</v>
      </c>
      <c r="P87" s="289">
        <v>9.5</v>
      </c>
      <c r="Q87" s="289">
        <v>22.619999885559082</v>
      </c>
    </row>
    <row r="88" spans="1:17">
      <c r="A88" s="287"/>
      <c r="B88" s="287"/>
      <c r="C88" s="287"/>
      <c r="D88" s="290" t="s">
        <v>1103</v>
      </c>
      <c r="E88" s="291">
        <v>146938</v>
      </c>
      <c r="F88" s="291">
        <v>31603</v>
      </c>
      <c r="G88" s="291">
        <v>178541</v>
      </c>
      <c r="H88" s="291">
        <v>24105</v>
      </c>
      <c r="I88" s="291"/>
      <c r="J88" s="291">
        <v>0</v>
      </c>
      <c r="K88" s="291">
        <v>60</v>
      </c>
      <c r="L88" s="291">
        <v>60</v>
      </c>
      <c r="M88" s="292">
        <v>61.875</v>
      </c>
      <c r="N88" s="292">
        <v>3.7599999904632568</v>
      </c>
      <c r="O88" s="292">
        <v>0</v>
      </c>
      <c r="P88" s="292">
        <v>15.029999732971191</v>
      </c>
      <c r="Q88" s="292">
        <v>18.789999723434448</v>
      </c>
    </row>
    <row r="89" spans="1:17">
      <c r="A89" s="287"/>
      <c r="B89" s="287"/>
      <c r="C89" s="287"/>
      <c r="D89" s="287" t="s">
        <v>1104</v>
      </c>
      <c r="E89" s="288">
        <v>192147</v>
      </c>
      <c r="F89" s="288">
        <v>35350</v>
      </c>
      <c r="G89" s="288">
        <v>227497</v>
      </c>
      <c r="H89" s="288">
        <v>28887</v>
      </c>
      <c r="I89" s="288"/>
      <c r="J89" s="288">
        <v>0</v>
      </c>
      <c r="K89" s="288">
        <v>74</v>
      </c>
      <c r="L89" s="288">
        <v>74</v>
      </c>
      <c r="M89" s="289">
        <v>76.375</v>
      </c>
      <c r="N89" s="289">
        <v>6.5300002098083496</v>
      </c>
      <c r="O89" s="289">
        <v>2.2999999523162842</v>
      </c>
      <c r="P89" s="289">
        <v>16.239999771118164</v>
      </c>
      <c r="Q89" s="289">
        <v>25.069999933242798</v>
      </c>
    </row>
    <row r="90" spans="1:17">
      <c r="A90" s="287"/>
      <c r="B90" s="287"/>
      <c r="C90" s="287"/>
      <c r="D90" s="290" t="s">
        <v>1105</v>
      </c>
      <c r="E90" s="291">
        <v>175987</v>
      </c>
      <c r="F90" s="291">
        <v>37794</v>
      </c>
      <c r="G90" s="291">
        <v>213781</v>
      </c>
      <c r="H90" s="291">
        <v>25315</v>
      </c>
      <c r="I90" s="291"/>
      <c r="J90" s="291">
        <v>6</v>
      </c>
      <c r="K90" s="291">
        <v>64</v>
      </c>
      <c r="L90" s="291">
        <v>70</v>
      </c>
      <c r="M90" s="292">
        <v>69.125</v>
      </c>
      <c r="N90" s="292">
        <v>6.4600000381469727</v>
      </c>
      <c r="O90" s="292">
        <v>2</v>
      </c>
      <c r="P90" s="292">
        <v>10.810000419616699</v>
      </c>
      <c r="Q90" s="292">
        <v>19.270000457763672</v>
      </c>
    </row>
    <row r="91" spans="1:17">
      <c r="A91" s="287"/>
      <c r="B91" s="287"/>
      <c r="C91" s="287"/>
      <c r="D91" s="287" t="s">
        <v>1106</v>
      </c>
      <c r="E91" s="288">
        <v>227257</v>
      </c>
      <c r="F91" s="288">
        <v>64981</v>
      </c>
      <c r="G91" s="288">
        <v>292238</v>
      </c>
      <c r="H91" s="288">
        <v>35789</v>
      </c>
      <c r="I91" s="288">
        <v>2</v>
      </c>
      <c r="J91" s="288">
        <v>2</v>
      </c>
      <c r="K91" s="288">
        <v>91</v>
      </c>
      <c r="L91" s="288">
        <v>95</v>
      </c>
      <c r="M91" s="289">
        <v>96.125</v>
      </c>
      <c r="N91" s="289">
        <v>6.6500000953674316</v>
      </c>
      <c r="O91" s="289">
        <v>6.130000114440918</v>
      </c>
      <c r="P91" s="289">
        <v>18.489999771118164</v>
      </c>
      <c r="Q91" s="289">
        <v>31.269999980926514</v>
      </c>
    </row>
    <row r="92" spans="1:17">
      <c r="A92" s="287"/>
      <c r="B92" s="287"/>
      <c r="C92" s="287"/>
      <c r="D92" s="290" t="s">
        <v>1107</v>
      </c>
      <c r="E92" s="291">
        <v>238760</v>
      </c>
      <c r="F92" s="291">
        <v>59674</v>
      </c>
      <c r="G92" s="291">
        <v>298434</v>
      </c>
      <c r="H92" s="291">
        <v>36326</v>
      </c>
      <c r="I92" s="291"/>
      <c r="J92" s="291">
        <v>3</v>
      </c>
      <c r="K92" s="291">
        <v>95</v>
      </c>
      <c r="L92" s="291">
        <v>98</v>
      </c>
      <c r="M92" s="292">
        <v>98.75</v>
      </c>
      <c r="N92" s="292">
        <v>6.940000057220459</v>
      </c>
      <c r="O92" s="292">
        <v>2.7699999809265137</v>
      </c>
      <c r="P92" s="292">
        <v>17.889999389648438</v>
      </c>
      <c r="Q92" s="292">
        <v>27.59999942779541</v>
      </c>
    </row>
    <row r="93" spans="1:17">
      <c r="A93" s="287"/>
      <c r="B93" s="287"/>
      <c r="C93" s="287"/>
      <c r="D93" s="287" t="s">
        <v>1108</v>
      </c>
      <c r="E93" s="288">
        <v>220239</v>
      </c>
      <c r="F93" s="288">
        <v>52885</v>
      </c>
      <c r="G93" s="288">
        <v>273124</v>
      </c>
      <c r="H93" s="288">
        <v>35871</v>
      </c>
      <c r="I93" s="288">
        <v>1</v>
      </c>
      <c r="J93" s="288">
        <v>5</v>
      </c>
      <c r="K93" s="288">
        <v>85</v>
      </c>
      <c r="L93" s="288">
        <v>91</v>
      </c>
      <c r="M93" s="289">
        <v>92</v>
      </c>
      <c r="N93" s="289">
        <v>10.340000152587891</v>
      </c>
      <c r="O93" s="289">
        <v>1.809999942779541</v>
      </c>
      <c r="P93" s="289">
        <v>14.569999694824219</v>
      </c>
      <c r="Q93" s="289">
        <v>26.71999979019165</v>
      </c>
    </row>
    <row r="94" spans="1:17">
      <c r="A94" s="287"/>
      <c r="B94" s="287"/>
      <c r="C94" s="287"/>
      <c r="D94" s="290" t="s">
        <v>1109</v>
      </c>
      <c r="E94" s="291">
        <v>251443</v>
      </c>
      <c r="F94" s="291">
        <v>52853</v>
      </c>
      <c r="G94" s="291">
        <v>304296</v>
      </c>
      <c r="H94" s="291">
        <v>39488</v>
      </c>
      <c r="I94" s="291"/>
      <c r="J94" s="291">
        <v>0</v>
      </c>
      <c r="K94" s="291">
        <v>101</v>
      </c>
      <c r="L94" s="291">
        <v>101</v>
      </c>
      <c r="M94" s="292">
        <v>103.875</v>
      </c>
      <c r="N94" s="292">
        <v>6.9800000190734863</v>
      </c>
      <c r="O94" s="292">
        <v>9.9499998092651367</v>
      </c>
      <c r="P94" s="292">
        <v>16.709999084472656</v>
      </c>
      <c r="Q94" s="292">
        <v>33.639998912811279</v>
      </c>
    </row>
    <row r="95" spans="1:17">
      <c r="A95" s="287"/>
      <c r="B95" s="287"/>
      <c r="C95" s="287"/>
      <c r="D95" s="287" t="s">
        <v>1110</v>
      </c>
      <c r="E95" s="288">
        <v>247640</v>
      </c>
      <c r="F95" s="288">
        <v>71065</v>
      </c>
      <c r="G95" s="288">
        <v>318705</v>
      </c>
      <c r="H95" s="288">
        <v>46550</v>
      </c>
      <c r="I95" s="288"/>
      <c r="J95" s="288">
        <v>0</v>
      </c>
      <c r="K95" s="288">
        <v>115</v>
      </c>
      <c r="L95" s="288">
        <v>115</v>
      </c>
      <c r="M95" s="289">
        <v>120.375</v>
      </c>
      <c r="N95" s="289">
        <v>9.630000114440918</v>
      </c>
      <c r="O95" s="289">
        <v>1</v>
      </c>
      <c r="P95" s="289">
        <v>30.059999465942383</v>
      </c>
      <c r="Q95" s="289">
        <v>40.689999580383301</v>
      </c>
    </row>
    <row r="96" spans="1:17">
      <c r="A96" s="287"/>
      <c r="B96" s="287"/>
      <c r="C96" s="287"/>
      <c r="D96" s="290" t="s">
        <v>1111</v>
      </c>
      <c r="E96" s="291">
        <v>319401</v>
      </c>
      <c r="F96" s="291">
        <v>68856</v>
      </c>
      <c r="G96" s="291">
        <v>388257</v>
      </c>
      <c r="H96" s="291">
        <v>48383</v>
      </c>
      <c r="I96" s="291">
        <v>1</v>
      </c>
      <c r="J96" s="291">
        <v>0</v>
      </c>
      <c r="K96" s="291">
        <v>124</v>
      </c>
      <c r="L96" s="291">
        <v>125</v>
      </c>
      <c r="M96" s="292">
        <v>125.375</v>
      </c>
      <c r="N96" s="292">
        <v>22.569999694824219</v>
      </c>
      <c r="O96" s="292">
        <v>1.6399999856948853</v>
      </c>
      <c r="P96" s="292">
        <v>17.819999694824219</v>
      </c>
      <c r="Q96" s="292">
        <v>42.029999375343323</v>
      </c>
    </row>
    <row r="97" spans="1:17">
      <c r="A97" s="287"/>
      <c r="B97" s="287"/>
      <c r="C97" s="293" t="s">
        <v>740</v>
      </c>
      <c r="D97" s="293"/>
      <c r="E97" s="294">
        <v>4103668</v>
      </c>
      <c r="F97" s="294">
        <v>940136</v>
      </c>
      <c r="G97" s="294">
        <v>5043804</v>
      </c>
      <c r="H97" s="294">
        <v>644769</v>
      </c>
      <c r="I97" s="294">
        <v>5</v>
      </c>
      <c r="J97" s="294">
        <v>39</v>
      </c>
      <c r="K97" s="294">
        <v>1615</v>
      </c>
      <c r="L97" s="294">
        <v>1659</v>
      </c>
      <c r="M97" s="295">
        <v>1684.375</v>
      </c>
      <c r="N97" s="295">
        <v>165.57000041007996</v>
      </c>
      <c r="O97" s="295">
        <v>59.460000157356262</v>
      </c>
      <c r="P97" s="295">
        <v>313.4899959564209</v>
      </c>
      <c r="Q97" s="295">
        <v>538.51999652385712</v>
      </c>
    </row>
    <row r="98" spans="1:17">
      <c r="A98" s="287"/>
      <c r="B98" s="287"/>
      <c r="C98" s="296"/>
      <c r="D98" s="296"/>
      <c r="E98" s="297"/>
      <c r="F98" s="297"/>
      <c r="G98" s="297"/>
      <c r="H98" s="297"/>
      <c r="I98" s="297"/>
      <c r="J98" s="297"/>
      <c r="K98" s="297"/>
      <c r="L98" s="297"/>
      <c r="M98" s="298"/>
      <c r="N98" s="298"/>
      <c r="O98" s="298"/>
      <c r="P98" s="298"/>
      <c r="Q98" s="298"/>
    </row>
    <row r="99" spans="1:17">
      <c r="A99" s="287"/>
      <c r="B99" s="287" t="s">
        <v>741</v>
      </c>
      <c r="C99" s="284" t="s">
        <v>324</v>
      </c>
      <c r="D99" s="284"/>
      <c r="E99" s="288"/>
      <c r="F99" s="288"/>
      <c r="G99" s="288"/>
      <c r="H99" s="288"/>
      <c r="I99" s="288"/>
      <c r="J99" s="288"/>
      <c r="K99" s="288"/>
      <c r="L99" s="288"/>
      <c r="M99" s="289"/>
      <c r="N99" s="289"/>
      <c r="O99" s="289"/>
      <c r="P99" s="289"/>
      <c r="Q99" s="289"/>
    </row>
    <row r="100" spans="1:17">
      <c r="A100" s="287"/>
      <c r="B100" s="287"/>
      <c r="C100" s="287"/>
      <c r="D100" s="290" t="s">
        <v>1112</v>
      </c>
      <c r="E100" s="291">
        <v>588436</v>
      </c>
      <c r="F100" s="291">
        <v>126208</v>
      </c>
      <c r="G100" s="291">
        <v>714644</v>
      </c>
      <c r="H100" s="291">
        <v>73516</v>
      </c>
      <c r="I100" s="291">
        <v>1</v>
      </c>
      <c r="J100" s="291">
        <v>5</v>
      </c>
      <c r="K100" s="291">
        <v>216</v>
      </c>
      <c r="L100" s="291">
        <v>222</v>
      </c>
      <c r="M100" s="292">
        <v>225.75</v>
      </c>
      <c r="N100" s="292">
        <v>11.079999923706055</v>
      </c>
      <c r="O100" s="292">
        <v>0</v>
      </c>
      <c r="P100" s="292">
        <v>59.819999694824219</v>
      </c>
      <c r="Q100" s="292">
        <v>70.899999618530273</v>
      </c>
    </row>
    <row r="101" spans="1:17">
      <c r="A101" s="287"/>
      <c r="B101" s="287"/>
      <c r="C101" s="293" t="s">
        <v>1113</v>
      </c>
      <c r="D101" s="293"/>
      <c r="E101" s="294">
        <v>588436</v>
      </c>
      <c r="F101" s="294">
        <v>126208</v>
      </c>
      <c r="G101" s="294">
        <v>714644</v>
      </c>
      <c r="H101" s="294">
        <v>73516</v>
      </c>
      <c r="I101" s="294">
        <v>1</v>
      </c>
      <c r="J101" s="294">
        <v>5</v>
      </c>
      <c r="K101" s="294">
        <v>216</v>
      </c>
      <c r="L101" s="294">
        <v>222</v>
      </c>
      <c r="M101" s="295">
        <v>225.75</v>
      </c>
      <c r="N101" s="295">
        <v>11.079999923706055</v>
      </c>
      <c r="O101" s="295">
        <v>0</v>
      </c>
      <c r="P101" s="295">
        <v>59.819999694824219</v>
      </c>
      <c r="Q101" s="295">
        <v>70.899999618530273</v>
      </c>
    </row>
    <row r="102" spans="1:17">
      <c r="A102" s="287"/>
      <c r="B102" s="287"/>
      <c r="C102" s="296"/>
      <c r="D102" s="296"/>
      <c r="E102" s="297"/>
      <c r="F102" s="297"/>
      <c r="G102" s="297"/>
      <c r="H102" s="297"/>
      <c r="I102" s="297"/>
      <c r="J102" s="297"/>
      <c r="K102" s="297"/>
      <c r="L102" s="297"/>
      <c r="M102" s="298"/>
      <c r="N102" s="298"/>
      <c r="O102" s="298"/>
      <c r="P102" s="298"/>
      <c r="Q102" s="298"/>
    </row>
    <row r="103" spans="1:17">
      <c r="A103" s="287"/>
      <c r="B103" s="287" t="s">
        <v>744</v>
      </c>
      <c r="C103" s="284" t="s">
        <v>319</v>
      </c>
      <c r="D103" s="284"/>
      <c r="E103" s="288"/>
      <c r="F103" s="288"/>
      <c r="G103" s="288"/>
      <c r="H103" s="288"/>
      <c r="I103" s="288"/>
      <c r="J103" s="288"/>
      <c r="K103" s="288"/>
      <c r="L103" s="288"/>
      <c r="M103" s="289"/>
      <c r="N103" s="289"/>
      <c r="O103" s="289"/>
      <c r="P103" s="289"/>
      <c r="Q103" s="289"/>
    </row>
    <row r="104" spans="1:17">
      <c r="A104" s="287"/>
      <c r="B104" s="287"/>
      <c r="C104" s="287"/>
      <c r="D104" s="290" t="s">
        <v>1114</v>
      </c>
      <c r="E104" s="291">
        <v>185914</v>
      </c>
      <c r="F104" s="291">
        <v>69921</v>
      </c>
      <c r="G104" s="291">
        <v>255835</v>
      </c>
      <c r="H104" s="291">
        <v>45061</v>
      </c>
      <c r="I104" s="291"/>
      <c r="J104" s="291">
        <v>0</v>
      </c>
      <c r="K104" s="291">
        <v>96</v>
      </c>
      <c r="L104" s="291">
        <v>96</v>
      </c>
      <c r="M104" s="292">
        <v>99.375</v>
      </c>
      <c r="N104" s="292">
        <v>7</v>
      </c>
      <c r="O104" s="292">
        <v>0</v>
      </c>
      <c r="P104" s="292">
        <v>16.690000534057617</v>
      </c>
      <c r="Q104" s="292">
        <v>23.690000534057617</v>
      </c>
    </row>
    <row r="105" spans="1:17">
      <c r="A105" s="287"/>
      <c r="B105" s="287"/>
      <c r="C105" s="287"/>
      <c r="D105" s="287" t="s">
        <v>1115</v>
      </c>
      <c r="E105" s="288">
        <v>167637</v>
      </c>
      <c r="F105" s="288">
        <v>43048</v>
      </c>
      <c r="G105" s="288">
        <v>210685</v>
      </c>
      <c r="H105" s="288">
        <v>36208</v>
      </c>
      <c r="I105" s="288"/>
      <c r="J105" s="288">
        <v>4</v>
      </c>
      <c r="K105" s="288">
        <v>76</v>
      </c>
      <c r="L105" s="288">
        <v>80</v>
      </c>
      <c r="M105" s="289">
        <v>80.125</v>
      </c>
      <c r="N105" s="289">
        <v>3.6800000667572021</v>
      </c>
      <c r="O105" s="289">
        <v>3.5199999809265137</v>
      </c>
      <c r="P105" s="289">
        <v>16.129999160766602</v>
      </c>
      <c r="Q105" s="289">
        <v>23.329999208450317</v>
      </c>
    </row>
    <row r="106" spans="1:17">
      <c r="A106" s="287"/>
      <c r="B106" s="287"/>
      <c r="C106" s="287"/>
      <c r="D106" s="290" t="s">
        <v>1116</v>
      </c>
      <c r="E106" s="291">
        <v>26913</v>
      </c>
      <c r="F106" s="291">
        <v>16760</v>
      </c>
      <c r="G106" s="291">
        <v>43673</v>
      </c>
      <c r="H106" s="291">
        <v>10704</v>
      </c>
      <c r="I106" s="291"/>
      <c r="J106" s="291">
        <v>1</v>
      </c>
      <c r="K106" s="291">
        <v>22</v>
      </c>
      <c r="L106" s="291">
        <v>23</v>
      </c>
      <c r="M106" s="292">
        <v>23.625</v>
      </c>
      <c r="N106" s="292">
        <v>0.5</v>
      </c>
      <c r="O106" s="292">
        <v>1.4500000476837158</v>
      </c>
      <c r="P106" s="292">
        <v>3.190000057220459</v>
      </c>
      <c r="Q106" s="292">
        <v>5.1400001049041748</v>
      </c>
    </row>
    <row r="107" spans="1:17">
      <c r="A107" s="287"/>
      <c r="B107" s="287"/>
      <c r="C107" s="287"/>
      <c r="D107" s="287" t="s">
        <v>1117</v>
      </c>
      <c r="E107" s="288">
        <v>142252</v>
      </c>
      <c r="F107" s="288">
        <v>65696</v>
      </c>
      <c r="G107" s="288">
        <v>207948</v>
      </c>
      <c r="H107" s="288">
        <v>30422</v>
      </c>
      <c r="I107" s="288">
        <v>2</v>
      </c>
      <c r="J107" s="288">
        <v>2</v>
      </c>
      <c r="K107" s="288">
        <v>61</v>
      </c>
      <c r="L107" s="288">
        <v>65</v>
      </c>
      <c r="M107" s="289">
        <v>64.375</v>
      </c>
      <c r="N107" s="289">
        <v>4.380000114440918</v>
      </c>
      <c r="O107" s="289">
        <v>3</v>
      </c>
      <c r="P107" s="289">
        <v>13.170000076293945</v>
      </c>
      <c r="Q107" s="289">
        <v>20.550000190734863</v>
      </c>
    </row>
    <row r="108" spans="1:17">
      <c r="A108" s="287"/>
      <c r="B108" s="287"/>
      <c r="C108" s="287"/>
      <c r="D108" s="290" t="s">
        <v>1118</v>
      </c>
      <c r="E108" s="291">
        <v>135831</v>
      </c>
      <c r="F108" s="291">
        <v>30867</v>
      </c>
      <c r="G108" s="291">
        <v>166698</v>
      </c>
      <c r="H108" s="291">
        <v>25679</v>
      </c>
      <c r="I108" s="291"/>
      <c r="J108" s="291">
        <v>0</v>
      </c>
      <c r="K108" s="291">
        <v>53</v>
      </c>
      <c r="L108" s="291">
        <v>53</v>
      </c>
      <c r="M108" s="292">
        <v>54.25</v>
      </c>
      <c r="N108" s="292">
        <v>9.380000114440918</v>
      </c>
      <c r="O108" s="292">
        <v>4.429999828338623</v>
      </c>
      <c r="P108" s="292">
        <v>4.940000057220459</v>
      </c>
      <c r="Q108" s="292">
        <v>18.75</v>
      </c>
    </row>
    <row r="109" spans="1:17">
      <c r="A109" s="287"/>
      <c r="B109" s="287"/>
      <c r="C109" s="287"/>
      <c r="D109" s="287" t="s">
        <v>1119</v>
      </c>
      <c r="E109" s="288">
        <v>138276</v>
      </c>
      <c r="F109" s="288">
        <v>31100</v>
      </c>
      <c r="G109" s="288">
        <v>169376</v>
      </c>
      <c r="H109" s="288">
        <v>24867</v>
      </c>
      <c r="I109" s="288"/>
      <c r="J109" s="288">
        <v>1</v>
      </c>
      <c r="K109" s="288">
        <v>48</v>
      </c>
      <c r="L109" s="288">
        <v>49</v>
      </c>
      <c r="M109" s="289">
        <v>49.25</v>
      </c>
      <c r="N109" s="289">
        <v>6.9800000190734863</v>
      </c>
      <c r="O109" s="289">
        <v>0</v>
      </c>
      <c r="P109" s="289">
        <v>11</v>
      </c>
      <c r="Q109" s="289">
        <v>17.980000019073486</v>
      </c>
    </row>
    <row r="110" spans="1:17">
      <c r="A110" s="287"/>
      <c r="B110" s="287"/>
      <c r="C110" s="287"/>
      <c r="D110" s="290" t="s">
        <v>1120</v>
      </c>
      <c r="E110" s="291">
        <v>197626</v>
      </c>
      <c r="F110" s="291">
        <v>81340</v>
      </c>
      <c r="G110" s="291">
        <v>278966</v>
      </c>
      <c r="H110" s="291">
        <v>43058</v>
      </c>
      <c r="I110" s="291"/>
      <c r="J110" s="291">
        <v>1</v>
      </c>
      <c r="K110" s="291">
        <v>93</v>
      </c>
      <c r="L110" s="291">
        <v>94</v>
      </c>
      <c r="M110" s="292">
        <v>94.125</v>
      </c>
      <c r="N110" s="292">
        <v>7.6999998092651367</v>
      </c>
      <c r="O110" s="292">
        <v>1.8999999761581421</v>
      </c>
      <c r="P110" s="292">
        <v>15.859999656677246</v>
      </c>
      <c r="Q110" s="292">
        <v>25.459999442100525</v>
      </c>
    </row>
    <row r="111" spans="1:17">
      <c r="A111" s="287"/>
      <c r="B111" s="287"/>
      <c r="C111" s="287"/>
      <c r="D111" s="287" t="s">
        <v>1121</v>
      </c>
      <c r="E111" s="288">
        <v>153257</v>
      </c>
      <c r="F111" s="288">
        <v>50468</v>
      </c>
      <c r="G111" s="288">
        <v>203725</v>
      </c>
      <c r="H111" s="288">
        <v>28855</v>
      </c>
      <c r="I111" s="288"/>
      <c r="J111" s="288">
        <v>1</v>
      </c>
      <c r="K111" s="288">
        <v>63</v>
      </c>
      <c r="L111" s="288">
        <v>64</v>
      </c>
      <c r="M111" s="289">
        <v>64.875</v>
      </c>
      <c r="N111" s="289">
        <v>8.3100004196166992</v>
      </c>
      <c r="O111" s="289">
        <v>1</v>
      </c>
      <c r="P111" s="289">
        <v>8.3100004196166992</v>
      </c>
      <c r="Q111" s="289">
        <v>17.620000839233398</v>
      </c>
    </row>
    <row r="112" spans="1:17">
      <c r="A112" s="287"/>
      <c r="B112" s="287"/>
      <c r="C112" s="287"/>
      <c r="D112" s="290" t="s">
        <v>1122</v>
      </c>
      <c r="E112" s="291">
        <v>82502</v>
      </c>
      <c r="F112" s="291">
        <v>18865</v>
      </c>
      <c r="G112" s="291">
        <v>101367</v>
      </c>
      <c r="H112" s="291">
        <v>12235</v>
      </c>
      <c r="I112" s="291">
        <v>1</v>
      </c>
      <c r="J112" s="291">
        <v>0</v>
      </c>
      <c r="K112" s="291">
        <v>26</v>
      </c>
      <c r="L112" s="291">
        <v>27</v>
      </c>
      <c r="M112" s="292">
        <v>26.75</v>
      </c>
      <c r="N112" s="292">
        <v>6.0999999046325684</v>
      </c>
      <c r="O112" s="292">
        <v>0.80000001192092896</v>
      </c>
      <c r="P112" s="292">
        <v>5.25</v>
      </c>
      <c r="Q112" s="292">
        <v>12.149999916553497</v>
      </c>
    </row>
    <row r="113" spans="1:17">
      <c r="A113" s="287"/>
      <c r="B113" s="287"/>
      <c r="C113" s="287"/>
      <c r="D113" s="287" t="s">
        <v>1123</v>
      </c>
      <c r="E113" s="288">
        <v>173282</v>
      </c>
      <c r="F113" s="288">
        <v>78943</v>
      </c>
      <c r="G113" s="288">
        <v>252225</v>
      </c>
      <c r="H113" s="288">
        <v>41575</v>
      </c>
      <c r="I113" s="288"/>
      <c r="J113" s="288">
        <v>3</v>
      </c>
      <c r="K113" s="288">
        <v>114</v>
      </c>
      <c r="L113" s="288">
        <v>117</v>
      </c>
      <c r="M113" s="289">
        <v>119.25</v>
      </c>
      <c r="N113" s="289">
        <v>4.25</v>
      </c>
      <c r="O113" s="289">
        <v>2.5</v>
      </c>
      <c r="P113" s="289">
        <v>27.979999542236328</v>
      </c>
      <c r="Q113" s="289">
        <v>34.729999542236328</v>
      </c>
    </row>
    <row r="114" spans="1:17">
      <c r="A114" s="287"/>
      <c r="B114" s="287"/>
      <c r="C114" s="293" t="s">
        <v>752</v>
      </c>
      <c r="D114" s="293"/>
      <c r="E114" s="294">
        <v>1403490</v>
      </c>
      <c r="F114" s="294">
        <v>487008</v>
      </c>
      <c r="G114" s="294">
        <v>1890498</v>
      </c>
      <c r="H114" s="294">
        <v>298664</v>
      </c>
      <c r="I114" s="294">
        <v>3</v>
      </c>
      <c r="J114" s="294">
        <v>13</v>
      </c>
      <c r="K114" s="294">
        <v>652</v>
      </c>
      <c r="L114" s="294">
        <v>668</v>
      </c>
      <c r="M114" s="295">
        <v>676</v>
      </c>
      <c r="N114" s="295">
        <v>58.280000448226929</v>
      </c>
      <c r="O114" s="295">
        <v>18.599999845027924</v>
      </c>
      <c r="P114" s="295">
        <v>122.51999950408936</v>
      </c>
      <c r="Q114" s="295">
        <v>199.39999979734421</v>
      </c>
    </row>
    <row r="115" spans="1:17">
      <c r="A115" s="287"/>
      <c r="B115" s="287"/>
      <c r="C115" s="296"/>
      <c r="D115" s="296"/>
      <c r="E115" s="297"/>
      <c r="F115" s="297"/>
      <c r="G115" s="297"/>
      <c r="H115" s="297"/>
      <c r="I115" s="297"/>
      <c r="J115" s="297"/>
      <c r="K115" s="297"/>
      <c r="L115" s="297"/>
      <c r="M115" s="298"/>
      <c r="N115" s="298"/>
      <c r="O115" s="298"/>
      <c r="P115" s="298"/>
      <c r="Q115" s="298"/>
    </row>
    <row r="116" spans="1:17">
      <c r="A116" s="287"/>
      <c r="B116" s="287" t="s">
        <v>753</v>
      </c>
      <c r="C116" s="284" t="s">
        <v>316</v>
      </c>
      <c r="D116" s="284"/>
      <c r="E116" s="288"/>
      <c r="F116" s="288"/>
      <c r="G116" s="288"/>
      <c r="H116" s="288"/>
      <c r="I116" s="288"/>
      <c r="J116" s="288"/>
      <c r="K116" s="288"/>
      <c r="L116" s="288"/>
      <c r="M116" s="289"/>
      <c r="N116" s="289"/>
      <c r="O116" s="289"/>
      <c r="P116" s="289"/>
      <c r="Q116" s="289"/>
    </row>
    <row r="117" spans="1:17">
      <c r="A117" s="287"/>
      <c r="B117" s="287"/>
      <c r="C117" s="287"/>
      <c r="D117" s="290" t="s">
        <v>1124</v>
      </c>
      <c r="E117" s="291">
        <v>172692</v>
      </c>
      <c r="F117" s="291">
        <v>34502</v>
      </c>
      <c r="G117" s="291">
        <v>207194</v>
      </c>
      <c r="H117" s="291">
        <v>28961</v>
      </c>
      <c r="I117" s="291"/>
      <c r="J117" s="291">
        <v>3</v>
      </c>
      <c r="K117" s="291">
        <v>75</v>
      </c>
      <c r="L117" s="291">
        <v>78</v>
      </c>
      <c r="M117" s="292">
        <v>77.125</v>
      </c>
      <c r="N117" s="292">
        <v>6.809999942779541</v>
      </c>
      <c r="O117" s="292">
        <v>3.7300000190734863</v>
      </c>
      <c r="P117" s="292">
        <v>12.899999618530273</v>
      </c>
      <c r="Q117" s="292">
        <v>23.439999580383301</v>
      </c>
    </row>
    <row r="118" spans="1:17">
      <c r="A118" s="287"/>
      <c r="B118" s="287"/>
      <c r="C118" s="287"/>
      <c r="D118" s="287" t="s">
        <v>1125</v>
      </c>
      <c r="E118" s="288">
        <v>170172</v>
      </c>
      <c r="F118" s="288">
        <v>47503</v>
      </c>
      <c r="G118" s="288">
        <v>217675</v>
      </c>
      <c r="H118" s="288">
        <v>30361</v>
      </c>
      <c r="I118" s="288"/>
      <c r="J118" s="288">
        <v>4</v>
      </c>
      <c r="K118" s="288">
        <v>74</v>
      </c>
      <c r="L118" s="288">
        <v>78</v>
      </c>
      <c r="M118" s="289">
        <v>80.125</v>
      </c>
      <c r="N118" s="289">
        <v>6.0500001907348633</v>
      </c>
      <c r="O118" s="289">
        <v>5.630000114440918</v>
      </c>
      <c r="P118" s="289">
        <v>13.069999694824219</v>
      </c>
      <c r="Q118" s="289">
        <v>24.75</v>
      </c>
    </row>
    <row r="119" spans="1:17">
      <c r="A119" s="287"/>
      <c r="B119" s="287"/>
      <c r="C119" s="287"/>
      <c r="D119" s="290" t="s">
        <v>1126</v>
      </c>
      <c r="E119" s="291">
        <v>179998</v>
      </c>
      <c r="F119" s="291">
        <v>41715</v>
      </c>
      <c r="G119" s="291">
        <v>221713</v>
      </c>
      <c r="H119" s="291">
        <v>28836</v>
      </c>
      <c r="I119" s="291"/>
      <c r="J119" s="291">
        <v>1</v>
      </c>
      <c r="K119" s="291">
        <v>72</v>
      </c>
      <c r="L119" s="291">
        <v>73</v>
      </c>
      <c r="M119" s="292">
        <v>75.375</v>
      </c>
      <c r="N119" s="292">
        <v>3.0299999713897705</v>
      </c>
      <c r="O119" s="292">
        <v>7.940000057220459</v>
      </c>
      <c r="P119" s="292">
        <v>16.510000228881836</v>
      </c>
      <c r="Q119" s="292">
        <v>27.480000257492065</v>
      </c>
    </row>
    <row r="120" spans="1:17">
      <c r="A120" s="287"/>
      <c r="B120" s="287"/>
      <c r="C120" s="287"/>
      <c r="D120" s="287" t="s">
        <v>1127</v>
      </c>
      <c r="E120" s="288">
        <v>167766</v>
      </c>
      <c r="F120" s="288">
        <v>54064</v>
      </c>
      <c r="G120" s="288">
        <v>221830</v>
      </c>
      <c r="H120" s="288">
        <v>28432</v>
      </c>
      <c r="I120" s="288"/>
      <c r="J120" s="288">
        <v>0</v>
      </c>
      <c r="K120" s="288">
        <v>71</v>
      </c>
      <c r="L120" s="288">
        <v>71</v>
      </c>
      <c r="M120" s="289">
        <v>74.5</v>
      </c>
      <c r="N120" s="289">
        <v>2.119999885559082</v>
      </c>
      <c r="O120" s="289">
        <v>7.309999942779541</v>
      </c>
      <c r="P120" s="289">
        <v>20.209999084472656</v>
      </c>
      <c r="Q120" s="289">
        <v>29.639998912811279</v>
      </c>
    </row>
    <row r="121" spans="1:17">
      <c r="A121" s="287"/>
      <c r="B121" s="287"/>
      <c r="C121" s="287"/>
      <c r="D121" s="290" t="s">
        <v>1128</v>
      </c>
      <c r="E121" s="291">
        <v>220198</v>
      </c>
      <c r="F121" s="291">
        <v>41357</v>
      </c>
      <c r="G121" s="291">
        <v>261555</v>
      </c>
      <c r="H121" s="291">
        <v>37092</v>
      </c>
      <c r="I121" s="291"/>
      <c r="J121" s="291">
        <v>4</v>
      </c>
      <c r="K121" s="291">
        <v>91</v>
      </c>
      <c r="L121" s="291">
        <v>95</v>
      </c>
      <c r="M121" s="292">
        <v>97.125</v>
      </c>
      <c r="N121" s="292">
        <v>12.439999580383301</v>
      </c>
      <c r="O121" s="292">
        <v>3.3900001049041748</v>
      </c>
      <c r="P121" s="292">
        <v>14.970000267028809</v>
      </c>
      <c r="Q121" s="292">
        <v>30.799999952316284</v>
      </c>
    </row>
    <row r="122" spans="1:17">
      <c r="A122" s="287"/>
      <c r="B122" s="287"/>
      <c r="C122" s="287"/>
      <c r="D122" s="287" t="s">
        <v>1129</v>
      </c>
      <c r="E122" s="288">
        <v>160656</v>
      </c>
      <c r="F122" s="288">
        <v>31741</v>
      </c>
      <c r="G122" s="288">
        <v>192397</v>
      </c>
      <c r="H122" s="288">
        <v>30567</v>
      </c>
      <c r="I122" s="288"/>
      <c r="J122" s="288">
        <v>0</v>
      </c>
      <c r="K122" s="288">
        <v>82</v>
      </c>
      <c r="L122" s="288">
        <v>82</v>
      </c>
      <c r="M122" s="289">
        <v>84.875</v>
      </c>
      <c r="N122" s="289">
        <v>5.5300002098083496</v>
      </c>
      <c r="O122" s="289">
        <v>3.6500000953674316</v>
      </c>
      <c r="P122" s="289">
        <v>16.110000610351563</v>
      </c>
      <c r="Q122" s="289">
        <v>25.290000915527344</v>
      </c>
    </row>
    <row r="123" spans="1:17">
      <c r="A123" s="287"/>
      <c r="B123" s="287"/>
      <c r="C123" s="287"/>
      <c r="D123" s="290" t="s">
        <v>1130</v>
      </c>
      <c r="E123" s="291">
        <v>155630</v>
      </c>
      <c r="F123" s="291">
        <v>58740</v>
      </c>
      <c r="G123" s="291">
        <v>214370</v>
      </c>
      <c r="H123" s="291">
        <v>27871</v>
      </c>
      <c r="I123" s="291">
        <v>2</v>
      </c>
      <c r="J123" s="291">
        <v>3</v>
      </c>
      <c r="K123" s="291">
        <v>62</v>
      </c>
      <c r="L123" s="291">
        <v>67</v>
      </c>
      <c r="M123" s="292">
        <v>67.625</v>
      </c>
      <c r="N123" s="292">
        <v>6.0300002098083496</v>
      </c>
      <c r="O123" s="292">
        <v>2.0199999809265137</v>
      </c>
      <c r="P123" s="292">
        <v>19.530000686645508</v>
      </c>
      <c r="Q123" s="292">
        <v>27.580000877380371</v>
      </c>
    </row>
    <row r="124" spans="1:17">
      <c r="A124" s="287"/>
      <c r="B124" s="287"/>
      <c r="C124" s="287"/>
      <c r="D124" s="287" t="s">
        <v>1131</v>
      </c>
      <c r="E124" s="288">
        <v>223909</v>
      </c>
      <c r="F124" s="288">
        <v>44314</v>
      </c>
      <c r="G124" s="288">
        <v>268223</v>
      </c>
      <c r="H124" s="288">
        <v>42159</v>
      </c>
      <c r="I124" s="288"/>
      <c r="J124" s="288">
        <v>0</v>
      </c>
      <c r="K124" s="288">
        <v>113</v>
      </c>
      <c r="L124" s="288">
        <v>113</v>
      </c>
      <c r="M124" s="289">
        <v>118</v>
      </c>
      <c r="N124" s="289">
        <v>7.9800000190734863</v>
      </c>
      <c r="O124" s="289">
        <v>6.179999828338623</v>
      </c>
      <c r="P124" s="289">
        <v>24.569999694824219</v>
      </c>
      <c r="Q124" s="289">
        <v>38.729999542236328</v>
      </c>
    </row>
    <row r="125" spans="1:17">
      <c r="A125" s="287"/>
      <c r="B125" s="287"/>
      <c r="C125" s="287"/>
      <c r="D125" s="290" t="s">
        <v>1132</v>
      </c>
      <c r="E125" s="291">
        <v>144094</v>
      </c>
      <c r="F125" s="291">
        <v>49339</v>
      </c>
      <c r="G125" s="291">
        <v>193433</v>
      </c>
      <c r="H125" s="291">
        <v>27616</v>
      </c>
      <c r="I125" s="291">
        <v>1</v>
      </c>
      <c r="J125" s="291">
        <v>2</v>
      </c>
      <c r="K125" s="291">
        <v>70</v>
      </c>
      <c r="L125" s="291">
        <v>73</v>
      </c>
      <c r="M125" s="292">
        <v>74.75</v>
      </c>
      <c r="N125" s="292">
        <v>6.369999885559082</v>
      </c>
      <c r="O125" s="292">
        <v>0</v>
      </c>
      <c r="P125" s="292">
        <v>15.020000457763672</v>
      </c>
      <c r="Q125" s="292">
        <v>21.390000343322754</v>
      </c>
    </row>
    <row r="126" spans="1:17">
      <c r="A126" s="287"/>
      <c r="B126" s="287"/>
      <c r="C126" s="287"/>
      <c r="D126" s="287" t="s">
        <v>1133</v>
      </c>
      <c r="E126" s="288">
        <v>229675</v>
      </c>
      <c r="F126" s="288">
        <v>37955</v>
      </c>
      <c r="G126" s="288">
        <v>267630</v>
      </c>
      <c r="H126" s="288">
        <v>39091</v>
      </c>
      <c r="I126" s="288">
        <v>2</v>
      </c>
      <c r="J126" s="288">
        <v>1</v>
      </c>
      <c r="K126" s="288">
        <v>109</v>
      </c>
      <c r="L126" s="288">
        <v>112</v>
      </c>
      <c r="M126" s="289">
        <v>114</v>
      </c>
      <c r="N126" s="289">
        <v>12.829999923706055</v>
      </c>
      <c r="O126" s="289">
        <v>5.2300000190734863</v>
      </c>
      <c r="P126" s="289">
        <v>14.850000381469727</v>
      </c>
      <c r="Q126" s="289">
        <v>32.910000324249268</v>
      </c>
    </row>
    <row r="127" spans="1:17">
      <c r="A127" s="287"/>
      <c r="B127" s="287"/>
      <c r="C127" s="287"/>
      <c r="D127" s="290" t="s">
        <v>1134</v>
      </c>
      <c r="E127" s="291"/>
      <c r="F127" s="291"/>
      <c r="G127" s="291"/>
      <c r="H127" s="291"/>
      <c r="I127" s="291"/>
      <c r="J127" s="291">
        <v>1</v>
      </c>
      <c r="K127" s="291">
        <v>37</v>
      </c>
      <c r="L127" s="291">
        <v>38</v>
      </c>
      <c r="M127" s="292">
        <v>38.375</v>
      </c>
      <c r="N127" s="292">
        <v>4</v>
      </c>
      <c r="O127" s="292">
        <v>2.0499999523162842</v>
      </c>
      <c r="P127" s="292">
        <v>10.640000343322754</v>
      </c>
      <c r="Q127" s="292">
        <v>16.690000295639038</v>
      </c>
    </row>
    <row r="128" spans="1:17">
      <c r="A128" s="287"/>
      <c r="B128" s="287"/>
      <c r="C128" s="287"/>
      <c r="D128" s="287" t="s">
        <v>1135</v>
      </c>
      <c r="E128" s="288">
        <v>147943</v>
      </c>
      <c r="F128" s="288">
        <v>30666</v>
      </c>
      <c r="G128" s="288">
        <v>178609</v>
      </c>
      <c r="H128" s="288">
        <v>21763</v>
      </c>
      <c r="I128" s="288">
        <v>1</v>
      </c>
      <c r="J128" s="288">
        <v>4</v>
      </c>
      <c r="K128" s="288">
        <v>63</v>
      </c>
      <c r="L128" s="288">
        <v>68</v>
      </c>
      <c r="M128" s="289">
        <v>66.625</v>
      </c>
      <c r="N128" s="289">
        <v>7.3000001907348633</v>
      </c>
      <c r="O128" s="289">
        <v>3.8199999332427979</v>
      </c>
      <c r="P128" s="289">
        <v>10.699999809265137</v>
      </c>
      <c r="Q128" s="289">
        <v>21.819999933242798</v>
      </c>
    </row>
    <row r="129" spans="1:17">
      <c r="A129" s="287"/>
      <c r="B129" s="287"/>
      <c r="C129" s="287"/>
      <c r="D129" s="290" t="s">
        <v>1136</v>
      </c>
      <c r="E129" s="291">
        <v>334395</v>
      </c>
      <c r="F129" s="291">
        <v>66412</v>
      </c>
      <c r="G129" s="291">
        <v>400807</v>
      </c>
      <c r="H129" s="291">
        <v>56780</v>
      </c>
      <c r="I129" s="291"/>
      <c r="J129" s="291">
        <v>4</v>
      </c>
      <c r="K129" s="291">
        <v>139</v>
      </c>
      <c r="L129" s="291">
        <v>143</v>
      </c>
      <c r="M129" s="292">
        <v>146.375</v>
      </c>
      <c r="N129" s="292">
        <v>15.149999618530273</v>
      </c>
      <c r="O129" s="292">
        <v>6.880000114440918</v>
      </c>
      <c r="P129" s="292">
        <v>33.189998626708984</v>
      </c>
      <c r="Q129" s="292">
        <v>55.219998359680176</v>
      </c>
    </row>
    <row r="130" spans="1:17">
      <c r="A130" s="287"/>
      <c r="B130" s="287"/>
      <c r="C130" s="287"/>
      <c r="D130" s="287" t="s">
        <v>1137</v>
      </c>
      <c r="E130" s="288">
        <v>185220</v>
      </c>
      <c r="F130" s="288">
        <v>49809</v>
      </c>
      <c r="G130" s="288">
        <v>235029</v>
      </c>
      <c r="H130" s="288">
        <v>26851</v>
      </c>
      <c r="I130" s="288"/>
      <c r="J130" s="288">
        <v>2</v>
      </c>
      <c r="K130" s="288">
        <v>72</v>
      </c>
      <c r="L130" s="288">
        <v>74</v>
      </c>
      <c r="M130" s="289">
        <v>77</v>
      </c>
      <c r="N130" s="289">
        <v>9.0799999237060547</v>
      </c>
      <c r="O130" s="289">
        <v>4.2699999809265137</v>
      </c>
      <c r="P130" s="289">
        <v>14.159999847412109</v>
      </c>
      <c r="Q130" s="289">
        <v>27.509999752044678</v>
      </c>
    </row>
    <row r="131" spans="1:17">
      <c r="A131" s="287"/>
      <c r="B131" s="287"/>
      <c r="C131" s="287"/>
      <c r="D131" s="290" t="s">
        <v>1138</v>
      </c>
      <c r="E131" s="291">
        <v>177874</v>
      </c>
      <c r="F131" s="291">
        <v>32716</v>
      </c>
      <c r="G131" s="291">
        <v>210590</v>
      </c>
      <c r="H131" s="291">
        <v>30340</v>
      </c>
      <c r="I131" s="291"/>
      <c r="J131" s="291">
        <v>2</v>
      </c>
      <c r="K131" s="291">
        <v>73</v>
      </c>
      <c r="L131" s="291">
        <v>75</v>
      </c>
      <c r="M131" s="292">
        <v>76.875</v>
      </c>
      <c r="N131" s="292">
        <v>6.2399997711181641</v>
      </c>
      <c r="O131" s="292">
        <v>4.940000057220459</v>
      </c>
      <c r="P131" s="292">
        <v>15.75</v>
      </c>
      <c r="Q131" s="292">
        <v>26.929999828338623</v>
      </c>
    </row>
    <row r="132" spans="1:17">
      <c r="A132" s="287"/>
      <c r="B132" s="287"/>
      <c r="C132" s="287"/>
      <c r="D132" s="287" t="s">
        <v>1139</v>
      </c>
      <c r="E132" s="288">
        <v>279157</v>
      </c>
      <c r="F132" s="288">
        <v>61678</v>
      </c>
      <c r="G132" s="288">
        <v>340835</v>
      </c>
      <c r="H132" s="288">
        <v>40509</v>
      </c>
      <c r="I132" s="288">
        <v>1</v>
      </c>
      <c r="J132" s="288">
        <v>2</v>
      </c>
      <c r="K132" s="288">
        <v>99</v>
      </c>
      <c r="L132" s="288">
        <v>102</v>
      </c>
      <c r="M132" s="289">
        <v>104.25</v>
      </c>
      <c r="N132" s="289">
        <v>11.210000038146973</v>
      </c>
      <c r="O132" s="289">
        <v>6.2399997711181641</v>
      </c>
      <c r="P132" s="289">
        <v>27.270000457763672</v>
      </c>
      <c r="Q132" s="289">
        <v>44.720000267028809</v>
      </c>
    </row>
    <row r="133" spans="1:17">
      <c r="A133" s="287"/>
      <c r="B133" s="287"/>
      <c r="C133" s="293" t="s">
        <v>762</v>
      </c>
      <c r="D133" s="293"/>
      <c r="E133" s="294">
        <v>2949379</v>
      </c>
      <c r="F133" s="294">
        <v>682511</v>
      </c>
      <c r="G133" s="294">
        <v>3631890</v>
      </c>
      <c r="H133" s="294">
        <v>497229</v>
      </c>
      <c r="I133" s="294">
        <v>7</v>
      </c>
      <c r="J133" s="294">
        <v>33</v>
      </c>
      <c r="K133" s="294">
        <v>1302</v>
      </c>
      <c r="L133" s="294">
        <v>1342</v>
      </c>
      <c r="M133" s="295">
        <v>1373</v>
      </c>
      <c r="N133" s="295">
        <v>122.16999936103821</v>
      </c>
      <c r="O133" s="295">
        <v>73.279999971389771</v>
      </c>
      <c r="P133" s="295">
        <v>279.44999980926514</v>
      </c>
      <c r="Q133" s="295">
        <v>474.89999914169312</v>
      </c>
    </row>
    <row r="134" spans="1:17">
      <c r="A134" s="287"/>
      <c r="B134" s="287"/>
      <c r="C134" s="296"/>
      <c r="D134" s="296"/>
      <c r="E134" s="297"/>
      <c r="F134" s="297"/>
      <c r="G134" s="297"/>
      <c r="H134" s="297"/>
      <c r="I134" s="297"/>
      <c r="J134" s="297"/>
      <c r="K134" s="297"/>
      <c r="L134" s="297"/>
      <c r="M134" s="298"/>
      <c r="N134" s="298"/>
      <c r="O134" s="298"/>
      <c r="P134" s="298"/>
      <c r="Q134" s="298"/>
    </row>
    <row r="135" spans="1:17">
      <c r="A135" s="287"/>
      <c r="B135" s="287" t="s">
        <v>763</v>
      </c>
      <c r="C135" s="284" t="s">
        <v>320</v>
      </c>
      <c r="D135" s="284"/>
      <c r="E135" s="288"/>
      <c r="F135" s="288"/>
      <c r="G135" s="288"/>
      <c r="H135" s="288"/>
      <c r="I135" s="288"/>
      <c r="J135" s="288"/>
      <c r="K135" s="288"/>
      <c r="L135" s="288"/>
      <c r="M135" s="289"/>
      <c r="N135" s="289"/>
      <c r="O135" s="289"/>
      <c r="P135" s="289"/>
      <c r="Q135" s="289"/>
    </row>
    <row r="136" spans="1:17">
      <c r="A136" s="287"/>
      <c r="B136" s="287"/>
      <c r="C136" s="287"/>
      <c r="D136" s="290" t="s">
        <v>1140</v>
      </c>
      <c r="E136" s="291"/>
      <c r="F136" s="291"/>
      <c r="G136" s="291"/>
      <c r="H136" s="291"/>
      <c r="I136" s="291"/>
      <c r="J136" s="291">
        <v>0</v>
      </c>
      <c r="K136" s="291">
        <v>73</v>
      </c>
      <c r="L136" s="291">
        <v>73</v>
      </c>
      <c r="M136" s="292">
        <v>77.25</v>
      </c>
      <c r="N136" s="292">
        <v>1.1599999666213989</v>
      </c>
      <c r="O136" s="292">
        <v>3.2699999809265137</v>
      </c>
      <c r="P136" s="292">
        <v>16.75</v>
      </c>
      <c r="Q136" s="292">
        <v>21.179999947547913</v>
      </c>
    </row>
    <row r="137" spans="1:17">
      <c r="A137" s="287"/>
      <c r="B137" s="287"/>
      <c r="C137" s="287"/>
      <c r="D137" s="287" t="s">
        <v>1141</v>
      </c>
      <c r="E137" s="288">
        <v>165264</v>
      </c>
      <c r="F137" s="288">
        <v>45438</v>
      </c>
      <c r="G137" s="288">
        <v>210702</v>
      </c>
      <c r="H137" s="288">
        <v>27619</v>
      </c>
      <c r="I137" s="288">
        <v>1</v>
      </c>
      <c r="J137" s="288">
        <v>1</v>
      </c>
      <c r="K137" s="288">
        <v>78</v>
      </c>
      <c r="L137" s="288">
        <v>80</v>
      </c>
      <c r="M137" s="289">
        <v>81.375</v>
      </c>
      <c r="N137" s="289">
        <v>4.4200000762939453</v>
      </c>
      <c r="O137" s="289">
        <v>7.4000000953674316</v>
      </c>
      <c r="P137" s="289">
        <v>10.819999694824219</v>
      </c>
      <c r="Q137" s="289">
        <v>22.639999866485596</v>
      </c>
    </row>
    <row r="138" spans="1:17">
      <c r="A138" s="287"/>
      <c r="B138" s="287"/>
      <c r="C138" s="287"/>
      <c r="D138" s="290" t="s">
        <v>1142</v>
      </c>
      <c r="E138" s="291">
        <v>180001</v>
      </c>
      <c r="F138" s="291">
        <v>50987</v>
      </c>
      <c r="G138" s="291">
        <v>230988</v>
      </c>
      <c r="H138" s="291">
        <v>29435</v>
      </c>
      <c r="I138" s="291"/>
      <c r="J138" s="291">
        <v>0</v>
      </c>
      <c r="K138" s="291">
        <v>78</v>
      </c>
      <c r="L138" s="291">
        <v>78</v>
      </c>
      <c r="M138" s="292">
        <v>79.875</v>
      </c>
      <c r="N138" s="292">
        <v>6.3299999237060547</v>
      </c>
      <c r="O138" s="292">
        <v>7.380000114440918</v>
      </c>
      <c r="P138" s="292">
        <v>15.079999923706055</v>
      </c>
      <c r="Q138" s="292">
        <v>28.789999961853027</v>
      </c>
    </row>
    <row r="139" spans="1:17">
      <c r="A139" s="287"/>
      <c r="B139" s="287"/>
      <c r="C139" s="287"/>
      <c r="D139" s="287" t="s">
        <v>1143</v>
      </c>
      <c r="E139" s="288">
        <v>227378</v>
      </c>
      <c r="F139" s="288">
        <v>71910</v>
      </c>
      <c r="G139" s="288">
        <v>299288</v>
      </c>
      <c r="H139" s="288">
        <v>42338</v>
      </c>
      <c r="I139" s="288"/>
      <c r="J139" s="288">
        <v>5</v>
      </c>
      <c r="K139" s="288">
        <v>106</v>
      </c>
      <c r="L139" s="288">
        <v>111</v>
      </c>
      <c r="M139" s="289">
        <v>113.25</v>
      </c>
      <c r="N139" s="289">
        <v>5.8499999046325684</v>
      </c>
      <c r="O139" s="289">
        <v>7.5300002098083496</v>
      </c>
      <c r="P139" s="289">
        <v>20.049999237060547</v>
      </c>
      <c r="Q139" s="289">
        <v>33.429999351501465</v>
      </c>
    </row>
    <row r="140" spans="1:17">
      <c r="A140" s="287"/>
      <c r="B140" s="287"/>
      <c r="C140" s="287"/>
      <c r="D140" s="290" t="s">
        <v>1144</v>
      </c>
      <c r="E140" s="291">
        <v>193364</v>
      </c>
      <c r="F140" s="291">
        <v>87170</v>
      </c>
      <c r="G140" s="291">
        <v>280534</v>
      </c>
      <c r="H140" s="291">
        <v>30349</v>
      </c>
      <c r="I140" s="291"/>
      <c r="J140" s="291">
        <v>0</v>
      </c>
      <c r="K140" s="291">
        <v>67</v>
      </c>
      <c r="L140" s="291">
        <v>67</v>
      </c>
      <c r="M140" s="292">
        <v>69.75</v>
      </c>
      <c r="N140" s="292">
        <v>3.9000000953674316</v>
      </c>
      <c r="O140" s="292">
        <v>2.0199999809265137</v>
      </c>
      <c r="P140" s="292">
        <v>7.809999942779541</v>
      </c>
      <c r="Q140" s="292">
        <v>13.730000019073486</v>
      </c>
    </row>
    <row r="141" spans="1:17">
      <c r="A141" s="287"/>
      <c r="B141" s="287"/>
      <c r="C141" s="287"/>
      <c r="D141" s="287" t="s">
        <v>1145</v>
      </c>
      <c r="E141" s="288">
        <v>172631</v>
      </c>
      <c r="F141" s="288">
        <v>79190</v>
      </c>
      <c r="G141" s="288">
        <v>251821</v>
      </c>
      <c r="H141" s="288">
        <v>31022</v>
      </c>
      <c r="I141" s="288"/>
      <c r="J141" s="288">
        <v>2</v>
      </c>
      <c r="K141" s="288">
        <v>99</v>
      </c>
      <c r="L141" s="288">
        <v>101</v>
      </c>
      <c r="M141" s="289">
        <v>107.375</v>
      </c>
      <c r="N141" s="289">
        <v>8.5200004577636719</v>
      </c>
      <c r="O141" s="289">
        <v>1.7999999523162842</v>
      </c>
      <c r="P141" s="289">
        <v>18.090000152587891</v>
      </c>
      <c r="Q141" s="289">
        <v>28.410000562667847</v>
      </c>
    </row>
    <row r="142" spans="1:17">
      <c r="A142" s="287"/>
      <c r="B142" s="287"/>
      <c r="C142" s="287"/>
      <c r="D142" s="290" t="s">
        <v>1146</v>
      </c>
      <c r="E142" s="291">
        <v>130364</v>
      </c>
      <c r="F142" s="291">
        <v>65965</v>
      </c>
      <c r="G142" s="291">
        <v>196329</v>
      </c>
      <c r="H142" s="291">
        <v>28885</v>
      </c>
      <c r="I142" s="291"/>
      <c r="J142" s="291">
        <v>1</v>
      </c>
      <c r="K142" s="291">
        <v>80</v>
      </c>
      <c r="L142" s="291">
        <v>81</v>
      </c>
      <c r="M142" s="292">
        <v>84.625</v>
      </c>
      <c r="N142" s="292">
        <v>4.6999998092651367</v>
      </c>
      <c r="O142" s="292">
        <v>2.190000057220459</v>
      </c>
      <c r="P142" s="292">
        <v>11.390000343322754</v>
      </c>
      <c r="Q142" s="292">
        <v>18.28000020980835</v>
      </c>
    </row>
    <row r="143" spans="1:17">
      <c r="A143" s="287"/>
      <c r="B143" s="287"/>
      <c r="C143" s="287"/>
      <c r="D143" s="287" t="s">
        <v>1147</v>
      </c>
      <c r="E143" s="288">
        <v>158627</v>
      </c>
      <c r="F143" s="288">
        <v>42858</v>
      </c>
      <c r="G143" s="288">
        <v>201485</v>
      </c>
      <c r="H143" s="288">
        <v>29404</v>
      </c>
      <c r="I143" s="288"/>
      <c r="J143" s="288">
        <v>2</v>
      </c>
      <c r="K143" s="288">
        <v>76</v>
      </c>
      <c r="L143" s="288">
        <v>78</v>
      </c>
      <c r="M143" s="289">
        <v>80.125</v>
      </c>
      <c r="N143" s="289">
        <v>4.0300002098083496</v>
      </c>
      <c r="O143" s="289">
        <v>7.5100002288818359</v>
      </c>
      <c r="P143" s="289">
        <v>9.2600002288818359</v>
      </c>
      <c r="Q143" s="289">
        <v>20.800000667572021</v>
      </c>
    </row>
    <row r="144" spans="1:17">
      <c r="A144" s="287"/>
      <c r="B144" s="287"/>
      <c r="C144" s="293" t="s">
        <v>769</v>
      </c>
      <c r="D144" s="293"/>
      <c r="E144" s="294">
        <v>1227629</v>
      </c>
      <c r="F144" s="294">
        <v>443518</v>
      </c>
      <c r="G144" s="294">
        <v>1671147</v>
      </c>
      <c r="H144" s="294">
        <v>219052</v>
      </c>
      <c r="I144" s="294">
        <v>1</v>
      </c>
      <c r="J144" s="294">
        <v>11</v>
      </c>
      <c r="K144" s="294">
        <v>657</v>
      </c>
      <c r="L144" s="294">
        <v>669</v>
      </c>
      <c r="M144" s="295">
        <v>693.625</v>
      </c>
      <c r="N144" s="295">
        <v>38.910000443458557</v>
      </c>
      <c r="O144" s="295">
        <v>39.100000619888306</v>
      </c>
      <c r="P144" s="295">
        <v>109.24999952316284</v>
      </c>
      <c r="Q144" s="295">
        <v>187.2600005865097</v>
      </c>
    </row>
    <row r="145" spans="1:17">
      <c r="A145" s="287"/>
      <c r="B145" s="287"/>
      <c r="C145" s="296"/>
      <c r="D145" s="296"/>
      <c r="E145" s="297"/>
      <c r="F145" s="297"/>
      <c r="G145" s="297"/>
      <c r="H145" s="297"/>
      <c r="I145" s="297"/>
      <c r="J145" s="297"/>
      <c r="K145" s="297"/>
      <c r="L145" s="297"/>
      <c r="M145" s="298"/>
      <c r="N145" s="298"/>
      <c r="O145" s="298"/>
      <c r="P145" s="298"/>
      <c r="Q145" s="298"/>
    </row>
    <row r="146" spans="1:17">
      <c r="A146" s="293" t="s">
        <v>770</v>
      </c>
      <c r="B146" s="293"/>
      <c r="C146" s="293"/>
      <c r="D146" s="293"/>
      <c r="E146" s="294">
        <v>22048813</v>
      </c>
      <c r="F146" s="294">
        <v>5757610</v>
      </c>
      <c r="G146" s="294">
        <v>27806423</v>
      </c>
      <c r="H146" s="294">
        <v>3185820</v>
      </c>
      <c r="I146" s="294">
        <v>24</v>
      </c>
      <c r="J146" s="294">
        <v>184</v>
      </c>
      <c r="K146" s="294">
        <v>9579</v>
      </c>
      <c r="L146" s="294">
        <v>9787</v>
      </c>
      <c r="M146" s="295">
        <v>10051.125</v>
      </c>
      <c r="N146" s="295">
        <v>777.20000267028809</v>
      </c>
      <c r="O146" s="295">
        <v>482.17000098526478</v>
      </c>
      <c r="P146" s="295">
        <v>1751.4899969100952</v>
      </c>
      <c r="Q146" s="295">
        <v>3010.8600005656481</v>
      </c>
    </row>
    <row r="147" spans="1:17" ht="6.6" customHeight="1">
      <c r="A147" s="296"/>
      <c r="B147" s="296"/>
      <c r="C147" s="296"/>
      <c r="D147" s="296"/>
      <c r="E147" s="297"/>
      <c r="F147" s="297"/>
      <c r="G147" s="297"/>
      <c r="H147" s="297"/>
      <c r="I147" s="297"/>
      <c r="J147" s="297"/>
      <c r="K147" s="297"/>
      <c r="L147" s="297"/>
      <c r="M147" s="298"/>
      <c r="N147" s="298"/>
      <c r="O147" s="298"/>
      <c r="P147" s="298"/>
      <c r="Q147" s="298"/>
    </row>
    <row r="148" spans="1:17">
      <c r="A148" s="284" t="s">
        <v>771</v>
      </c>
      <c r="B148" s="284"/>
      <c r="C148" s="284"/>
      <c r="D148" s="284"/>
      <c r="E148" s="288"/>
      <c r="F148" s="288"/>
      <c r="G148" s="288"/>
      <c r="H148" s="288"/>
      <c r="I148" s="288"/>
      <c r="J148" s="288"/>
      <c r="K148" s="288"/>
      <c r="L148" s="288"/>
      <c r="M148" s="289"/>
      <c r="N148" s="289"/>
      <c r="O148" s="289"/>
      <c r="P148" s="289"/>
      <c r="Q148" s="289"/>
    </row>
    <row r="149" spans="1:17">
      <c r="A149" s="287"/>
      <c r="B149" s="287" t="s">
        <v>772</v>
      </c>
      <c r="C149" s="284" t="s">
        <v>317</v>
      </c>
      <c r="D149" s="284"/>
      <c r="E149" s="288"/>
      <c r="F149" s="288"/>
      <c r="G149" s="288"/>
      <c r="H149" s="288"/>
      <c r="I149" s="288"/>
      <c r="J149" s="288"/>
      <c r="K149" s="288"/>
      <c r="L149" s="288"/>
      <c r="M149" s="289"/>
      <c r="N149" s="289"/>
      <c r="O149" s="289"/>
      <c r="P149" s="289"/>
      <c r="Q149" s="289"/>
    </row>
    <row r="150" spans="1:17">
      <c r="A150" s="287"/>
      <c r="B150" s="287"/>
      <c r="C150" s="287"/>
      <c r="D150" s="290" t="s">
        <v>1148</v>
      </c>
      <c r="E150" s="291">
        <v>185712</v>
      </c>
      <c r="F150" s="291">
        <v>43537</v>
      </c>
      <c r="G150" s="291">
        <v>229249</v>
      </c>
      <c r="H150" s="291">
        <v>36844</v>
      </c>
      <c r="I150" s="291"/>
      <c r="J150" s="291">
        <v>2</v>
      </c>
      <c r="K150" s="291">
        <v>92</v>
      </c>
      <c r="L150" s="291">
        <v>94</v>
      </c>
      <c r="M150" s="292">
        <v>97.375</v>
      </c>
      <c r="N150" s="292">
        <v>8.8100004196166992</v>
      </c>
      <c r="O150" s="292">
        <v>0</v>
      </c>
      <c r="P150" s="292">
        <v>17.430000305175781</v>
      </c>
      <c r="Q150" s="292">
        <v>26.24000072479248</v>
      </c>
    </row>
    <row r="151" spans="1:17">
      <c r="A151" s="287"/>
      <c r="B151" s="287"/>
      <c r="C151" s="287"/>
      <c r="D151" s="287" t="s">
        <v>1149</v>
      </c>
      <c r="E151" s="288">
        <v>177322</v>
      </c>
      <c r="F151" s="288">
        <v>40331</v>
      </c>
      <c r="G151" s="288">
        <v>217653</v>
      </c>
      <c r="H151" s="288">
        <v>35200</v>
      </c>
      <c r="I151" s="288"/>
      <c r="J151" s="288">
        <v>0</v>
      </c>
      <c r="K151" s="288">
        <v>91</v>
      </c>
      <c r="L151" s="288">
        <v>91</v>
      </c>
      <c r="M151" s="289">
        <v>92.5</v>
      </c>
      <c r="N151" s="289">
        <v>6.2800002098083496</v>
      </c>
      <c r="O151" s="289">
        <v>6.7100000381469727</v>
      </c>
      <c r="P151" s="289">
        <v>13</v>
      </c>
      <c r="Q151" s="289">
        <v>25.990000247955322</v>
      </c>
    </row>
    <row r="152" spans="1:17">
      <c r="A152" s="287"/>
      <c r="B152" s="287"/>
      <c r="C152" s="287"/>
      <c r="D152" s="290" t="s">
        <v>1150</v>
      </c>
      <c r="E152" s="291">
        <v>193305</v>
      </c>
      <c r="F152" s="291">
        <v>60753</v>
      </c>
      <c r="G152" s="291">
        <v>254058</v>
      </c>
      <c r="H152" s="291">
        <v>42240</v>
      </c>
      <c r="I152" s="291"/>
      <c r="J152" s="291">
        <v>6</v>
      </c>
      <c r="K152" s="291">
        <v>105</v>
      </c>
      <c r="L152" s="291">
        <v>111</v>
      </c>
      <c r="M152" s="292">
        <v>111.375</v>
      </c>
      <c r="N152" s="292">
        <v>6.380000114440918</v>
      </c>
      <c r="O152" s="292">
        <v>5.7800002098083496</v>
      </c>
      <c r="P152" s="292">
        <v>18.469999313354492</v>
      </c>
      <c r="Q152" s="292">
        <v>30.62999963760376</v>
      </c>
    </row>
    <row r="153" spans="1:17">
      <c r="A153" s="287"/>
      <c r="B153" s="287"/>
      <c r="C153" s="287"/>
      <c r="D153" s="287" t="s">
        <v>1151</v>
      </c>
      <c r="E153" s="288">
        <v>172111</v>
      </c>
      <c r="F153" s="288">
        <v>41758</v>
      </c>
      <c r="G153" s="288">
        <v>213869</v>
      </c>
      <c r="H153" s="288">
        <v>34109</v>
      </c>
      <c r="I153" s="288">
        <v>1</v>
      </c>
      <c r="J153" s="288">
        <v>4</v>
      </c>
      <c r="K153" s="288">
        <v>82</v>
      </c>
      <c r="L153" s="288">
        <v>87</v>
      </c>
      <c r="M153" s="289">
        <v>88.25</v>
      </c>
      <c r="N153" s="289">
        <v>7.3600001335144043</v>
      </c>
      <c r="O153" s="289">
        <v>4.570000171661377</v>
      </c>
      <c r="P153" s="289">
        <v>11.909999847412109</v>
      </c>
      <c r="Q153" s="289">
        <v>23.840000152587891</v>
      </c>
    </row>
    <row r="154" spans="1:17">
      <c r="A154" s="287"/>
      <c r="B154" s="287"/>
      <c r="C154" s="287"/>
      <c r="D154" s="290" t="s">
        <v>1152</v>
      </c>
      <c r="E154" s="291">
        <v>171602</v>
      </c>
      <c r="F154" s="291">
        <v>30517</v>
      </c>
      <c r="G154" s="291">
        <v>202119</v>
      </c>
      <c r="H154" s="291">
        <v>30531</v>
      </c>
      <c r="I154" s="291"/>
      <c r="J154" s="291">
        <v>2</v>
      </c>
      <c r="K154" s="291">
        <v>76</v>
      </c>
      <c r="L154" s="291">
        <v>78</v>
      </c>
      <c r="M154" s="292">
        <v>78.75</v>
      </c>
      <c r="N154" s="292">
        <v>10.579999923706055</v>
      </c>
      <c r="O154" s="292">
        <v>2.809999942779541</v>
      </c>
      <c r="P154" s="292">
        <v>9.75</v>
      </c>
      <c r="Q154" s="292">
        <v>23.139999866485596</v>
      </c>
    </row>
    <row r="155" spans="1:17">
      <c r="A155" s="287"/>
      <c r="B155" s="287"/>
      <c r="C155" s="287"/>
      <c r="D155" s="287" t="s">
        <v>1153</v>
      </c>
      <c r="E155" s="288">
        <v>168185</v>
      </c>
      <c r="F155" s="288">
        <v>57773</v>
      </c>
      <c r="G155" s="288">
        <v>225958</v>
      </c>
      <c r="H155" s="288">
        <v>35457</v>
      </c>
      <c r="I155" s="288"/>
      <c r="J155" s="288">
        <v>0</v>
      </c>
      <c r="K155" s="288">
        <v>92</v>
      </c>
      <c r="L155" s="288">
        <v>92</v>
      </c>
      <c r="M155" s="289">
        <v>94.25</v>
      </c>
      <c r="N155" s="289">
        <v>5.6500000953674316</v>
      </c>
      <c r="O155" s="289">
        <v>13.409999847412109</v>
      </c>
      <c r="P155" s="289">
        <v>6.4099998474121094</v>
      </c>
      <c r="Q155" s="289">
        <v>25.46999979019165</v>
      </c>
    </row>
    <row r="156" spans="1:17">
      <c r="A156" s="287"/>
      <c r="B156" s="287"/>
      <c r="C156" s="293" t="s">
        <v>779</v>
      </c>
      <c r="D156" s="293"/>
      <c r="E156" s="294">
        <v>1068237</v>
      </c>
      <c r="F156" s="294">
        <v>274669</v>
      </c>
      <c r="G156" s="294">
        <v>1342906</v>
      </c>
      <c r="H156" s="294">
        <v>214381</v>
      </c>
      <c r="I156" s="294">
        <v>1</v>
      </c>
      <c r="J156" s="294">
        <v>14</v>
      </c>
      <c r="K156" s="294">
        <v>538</v>
      </c>
      <c r="L156" s="294">
        <v>553</v>
      </c>
      <c r="M156" s="295">
        <v>562.5</v>
      </c>
      <c r="N156" s="295">
        <v>45.060000896453857</v>
      </c>
      <c r="O156" s="295">
        <v>33.28000020980835</v>
      </c>
      <c r="P156" s="295">
        <v>76.969999313354492</v>
      </c>
      <c r="Q156" s="295">
        <v>155.3100004196167</v>
      </c>
    </row>
    <row r="157" spans="1:17">
      <c r="A157" s="287"/>
      <c r="B157" s="287"/>
      <c r="C157" s="296"/>
      <c r="D157" s="296"/>
      <c r="E157" s="297"/>
      <c r="F157" s="297"/>
      <c r="G157" s="297"/>
      <c r="H157" s="297"/>
      <c r="I157" s="297"/>
      <c r="J157" s="297"/>
      <c r="K157" s="297"/>
      <c r="L157" s="297"/>
      <c r="M157" s="298"/>
      <c r="N157" s="298"/>
      <c r="O157" s="298"/>
      <c r="P157" s="298"/>
      <c r="Q157" s="298"/>
    </row>
    <row r="158" spans="1:17">
      <c r="A158" s="287"/>
      <c r="B158" s="287" t="s">
        <v>780</v>
      </c>
      <c r="C158" s="284" t="s">
        <v>331</v>
      </c>
      <c r="D158" s="284"/>
      <c r="E158" s="288"/>
      <c r="F158" s="288"/>
      <c r="G158" s="288"/>
      <c r="H158" s="288"/>
      <c r="I158" s="288"/>
      <c r="J158" s="288"/>
      <c r="K158" s="288"/>
      <c r="L158" s="288"/>
      <c r="M158" s="289"/>
      <c r="N158" s="289"/>
      <c r="O158" s="289"/>
      <c r="P158" s="289"/>
      <c r="Q158" s="289"/>
    </row>
    <row r="159" spans="1:17">
      <c r="A159" s="287"/>
      <c r="B159" s="287"/>
      <c r="C159" s="287"/>
      <c r="D159" s="290" t="s">
        <v>1154</v>
      </c>
      <c r="E159" s="291">
        <v>189361</v>
      </c>
      <c r="F159" s="291">
        <v>54255</v>
      </c>
      <c r="G159" s="291">
        <v>243616</v>
      </c>
      <c r="H159" s="291">
        <v>39141</v>
      </c>
      <c r="I159" s="291">
        <v>4</v>
      </c>
      <c r="J159" s="291">
        <v>4</v>
      </c>
      <c r="K159" s="291">
        <v>88</v>
      </c>
      <c r="L159" s="291">
        <v>96</v>
      </c>
      <c r="M159" s="292">
        <v>93.375</v>
      </c>
      <c r="N159" s="292">
        <v>6.2300000190734863</v>
      </c>
      <c r="O159" s="292">
        <v>3</v>
      </c>
      <c r="P159" s="292">
        <v>16.479999542236328</v>
      </c>
      <c r="Q159" s="292">
        <v>25.709999561309814</v>
      </c>
    </row>
    <row r="160" spans="1:17">
      <c r="A160" s="287"/>
      <c r="B160" s="287"/>
      <c r="C160" s="293" t="s">
        <v>782</v>
      </c>
      <c r="D160" s="293"/>
      <c r="E160" s="294">
        <v>189361</v>
      </c>
      <c r="F160" s="294">
        <v>54255</v>
      </c>
      <c r="G160" s="294">
        <v>243616</v>
      </c>
      <c r="H160" s="294">
        <v>39141</v>
      </c>
      <c r="I160" s="294">
        <v>4</v>
      </c>
      <c r="J160" s="294">
        <v>4</v>
      </c>
      <c r="K160" s="294">
        <v>88</v>
      </c>
      <c r="L160" s="294">
        <v>96</v>
      </c>
      <c r="M160" s="295">
        <v>93.375</v>
      </c>
      <c r="N160" s="295">
        <v>6.2300000190734863</v>
      </c>
      <c r="O160" s="295">
        <v>3</v>
      </c>
      <c r="P160" s="295">
        <v>16.479999542236328</v>
      </c>
      <c r="Q160" s="295">
        <v>25.709999561309814</v>
      </c>
    </row>
    <row r="161" spans="1:17">
      <c r="A161" s="287"/>
      <c r="B161" s="287"/>
      <c r="C161" s="296"/>
      <c r="D161" s="296"/>
      <c r="E161" s="297"/>
      <c r="F161" s="297"/>
      <c r="G161" s="297"/>
      <c r="H161" s="297"/>
      <c r="I161" s="297"/>
      <c r="J161" s="297"/>
      <c r="K161" s="297"/>
      <c r="L161" s="297"/>
      <c r="M161" s="298"/>
      <c r="N161" s="298"/>
      <c r="O161" s="298"/>
      <c r="P161" s="298"/>
      <c r="Q161" s="298"/>
    </row>
    <row r="162" spans="1:17">
      <c r="A162" s="287"/>
      <c r="B162" s="287" t="s">
        <v>783</v>
      </c>
      <c r="C162" s="284" t="s">
        <v>341</v>
      </c>
      <c r="D162" s="284"/>
      <c r="E162" s="288"/>
      <c r="F162" s="288"/>
      <c r="G162" s="288"/>
      <c r="H162" s="288"/>
      <c r="I162" s="288"/>
      <c r="J162" s="288"/>
      <c r="K162" s="288"/>
      <c r="L162" s="288"/>
      <c r="M162" s="289"/>
      <c r="N162" s="289"/>
      <c r="O162" s="289"/>
      <c r="P162" s="289"/>
      <c r="Q162" s="289"/>
    </row>
    <row r="163" spans="1:17">
      <c r="A163" s="287"/>
      <c r="B163" s="287"/>
      <c r="C163" s="287"/>
      <c r="D163" s="290" t="s">
        <v>1155</v>
      </c>
      <c r="E163" s="291">
        <v>128050</v>
      </c>
      <c r="F163" s="291">
        <v>37199</v>
      </c>
      <c r="G163" s="291">
        <v>165249</v>
      </c>
      <c r="H163" s="291">
        <v>23236</v>
      </c>
      <c r="I163" s="291">
        <v>2</v>
      </c>
      <c r="J163" s="291">
        <v>8</v>
      </c>
      <c r="K163" s="291">
        <v>47</v>
      </c>
      <c r="L163" s="291">
        <v>57</v>
      </c>
      <c r="M163" s="292">
        <v>54.75</v>
      </c>
      <c r="N163" s="292">
        <v>4.380000114440918</v>
      </c>
      <c r="O163" s="292">
        <v>2</v>
      </c>
      <c r="P163" s="292">
        <v>11.340000152587891</v>
      </c>
      <c r="Q163" s="292">
        <v>17.720000267028809</v>
      </c>
    </row>
    <row r="164" spans="1:17">
      <c r="A164" s="287"/>
      <c r="B164" s="287"/>
      <c r="C164" s="293" t="s">
        <v>785</v>
      </c>
      <c r="D164" s="293"/>
      <c r="E164" s="294">
        <v>128050</v>
      </c>
      <c r="F164" s="294">
        <v>37199</v>
      </c>
      <c r="G164" s="294">
        <v>165249</v>
      </c>
      <c r="H164" s="294">
        <v>23236</v>
      </c>
      <c r="I164" s="294">
        <v>2</v>
      </c>
      <c r="J164" s="294">
        <v>8</v>
      </c>
      <c r="K164" s="294">
        <v>47</v>
      </c>
      <c r="L164" s="294">
        <v>57</v>
      </c>
      <c r="M164" s="295">
        <v>54.75</v>
      </c>
      <c r="N164" s="295">
        <v>4.380000114440918</v>
      </c>
      <c r="O164" s="295">
        <v>2</v>
      </c>
      <c r="P164" s="295">
        <v>11.340000152587891</v>
      </c>
      <c r="Q164" s="295">
        <v>17.720000267028809</v>
      </c>
    </row>
    <row r="165" spans="1:17">
      <c r="A165" s="287"/>
      <c r="B165" s="287"/>
      <c r="C165" s="296"/>
      <c r="D165" s="296"/>
      <c r="E165" s="297"/>
      <c r="F165" s="297"/>
      <c r="G165" s="297"/>
      <c r="H165" s="297"/>
      <c r="I165" s="297"/>
      <c r="J165" s="297"/>
      <c r="K165" s="297"/>
      <c r="L165" s="297"/>
      <c r="M165" s="298"/>
      <c r="N165" s="298"/>
      <c r="O165" s="298"/>
      <c r="P165" s="298"/>
      <c r="Q165" s="298"/>
    </row>
    <row r="166" spans="1:17">
      <c r="A166" s="293" t="s">
        <v>790</v>
      </c>
      <c r="B166" s="293"/>
      <c r="C166" s="293"/>
      <c r="D166" s="293"/>
      <c r="E166" s="294">
        <v>1385648</v>
      </c>
      <c r="F166" s="294">
        <v>366123</v>
      </c>
      <c r="G166" s="294">
        <v>1751771</v>
      </c>
      <c r="H166" s="294">
        <v>276758</v>
      </c>
      <c r="I166" s="294">
        <v>7</v>
      </c>
      <c r="J166" s="294">
        <v>26</v>
      </c>
      <c r="K166" s="294">
        <v>673</v>
      </c>
      <c r="L166" s="294">
        <v>706</v>
      </c>
      <c r="M166" s="295">
        <v>710.625</v>
      </c>
      <c r="N166" s="295">
        <v>55.670001029968262</v>
      </c>
      <c r="O166" s="295">
        <v>38.28000020980835</v>
      </c>
      <c r="P166" s="295">
        <v>104.78999900817871</v>
      </c>
      <c r="Q166" s="295">
        <v>198.74000024795532</v>
      </c>
    </row>
    <row r="167" spans="1:17" ht="7.2" customHeight="1">
      <c r="A167" s="296"/>
      <c r="B167" s="296"/>
      <c r="C167" s="296"/>
      <c r="D167" s="296"/>
      <c r="E167" s="297"/>
      <c r="F167" s="297"/>
      <c r="G167" s="297"/>
      <c r="H167" s="297"/>
      <c r="I167" s="297"/>
      <c r="J167" s="297"/>
      <c r="K167" s="297"/>
      <c r="L167" s="297"/>
      <c r="M167" s="298"/>
      <c r="N167" s="298"/>
      <c r="O167" s="298"/>
      <c r="P167" s="298"/>
      <c r="Q167" s="298"/>
    </row>
    <row r="168" spans="1:17">
      <c r="A168" s="284" t="s">
        <v>791</v>
      </c>
      <c r="B168" s="284"/>
      <c r="C168" s="284"/>
      <c r="D168" s="284"/>
      <c r="E168" s="288"/>
      <c r="F168" s="288"/>
      <c r="G168" s="288"/>
      <c r="H168" s="288"/>
      <c r="I168" s="288"/>
      <c r="J168" s="288"/>
      <c r="K168" s="288"/>
      <c r="L168" s="288"/>
      <c r="M168" s="289"/>
      <c r="N168" s="289"/>
      <c r="O168" s="289"/>
      <c r="P168" s="289"/>
      <c r="Q168" s="289"/>
    </row>
    <row r="169" spans="1:17">
      <c r="A169" s="287"/>
      <c r="B169" s="287" t="s">
        <v>792</v>
      </c>
      <c r="C169" s="284" t="s">
        <v>322</v>
      </c>
      <c r="D169" s="284"/>
      <c r="E169" s="288"/>
      <c r="F169" s="288"/>
      <c r="G169" s="288"/>
      <c r="H169" s="288"/>
      <c r="I169" s="288"/>
      <c r="J169" s="288"/>
      <c r="K169" s="288"/>
      <c r="L169" s="288"/>
      <c r="M169" s="289"/>
      <c r="N169" s="289"/>
      <c r="O169" s="289"/>
      <c r="P169" s="289"/>
      <c r="Q169" s="289"/>
    </row>
    <row r="170" spans="1:17">
      <c r="A170" s="287"/>
      <c r="B170" s="287"/>
      <c r="C170" s="287"/>
      <c r="D170" s="290" t="s">
        <v>1156</v>
      </c>
      <c r="E170" s="291">
        <v>253037</v>
      </c>
      <c r="F170" s="291">
        <v>79146</v>
      </c>
      <c r="G170" s="291">
        <v>332183</v>
      </c>
      <c r="H170" s="291">
        <v>72655</v>
      </c>
      <c r="I170" s="291"/>
      <c r="J170" s="291">
        <v>1</v>
      </c>
      <c r="K170" s="291">
        <v>150</v>
      </c>
      <c r="L170" s="291">
        <v>151</v>
      </c>
      <c r="M170" s="292">
        <v>155.125</v>
      </c>
      <c r="N170" s="292">
        <v>16.399999618530273</v>
      </c>
      <c r="O170" s="292">
        <v>10.850000381469727</v>
      </c>
      <c r="P170" s="292">
        <v>10.789999961853027</v>
      </c>
      <c r="Q170" s="292">
        <v>38.039999961853027</v>
      </c>
    </row>
    <row r="171" spans="1:17">
      <c r="A171" s="287"/>
      <c r="B171" s="287"/>
      <c r="C171" s="287"/>
      <c r="D171" s="287" t="s">
        <v>1157</v>
      </c>
      <c r="E171" s="288">
        <v>140777</v>
      </c>
      <c r="F171" s="288">
        <v>30315</v>
      </c>
      <c r="G171" s="288">
        <v>171092</v>
      </c>
      <c r="H171" s="288">
        <v>31683</v>
      </c>
      <c r="I171" s="288"/>
      <c r="J171" s="288">
        <v>2</v>
      </c>
      <c r="K171" s="288">
        <v>75</v>
      </c>
      <c r="L171" s="288">
        <v>77</v>
      </c>
      <c r="M171" s="289">
        <v>79.125</v>
      </c>
      <c r="N171" s="289">
        <v>10.199999809265137</v>
      </c>
      <c r="O171" s="289">
        <v>4.6999998092651367</v>
      </c>
      <c r="P171" s="289">
        <v>7.1999998092651367</v>
      </c>
      <c r="Q171" s="289">
        <v>22.09999942779541</v>
      </c>
    </row>
    <row r="172" spans="1:17">
      <c r="A172" s="287"/>
      <c r="B172" s="287"/>
      <c r="C172" s="287"/>
      <c r="D172" s="290" t="s">
        <v>1158</v>
      </c>
      <c r="E172" s="291">
        <v>133217</v>
      </c>
      <c r="F172" s="291">
        <v>28158</v>
      </c>
      <c r="G172" s="291">
        <v>161375</v>
      </c>
      <c r="H172" s="291">
        <v>29264</v>
      </c>
      <c r="I172" s="291"/>
      <c r="J172" s="291">
        <v>4</v>
      </c>
      <c r="K172" s="291">
        <v>64</v>
      </c>
      <c r="L172" s="291">
        <v>68</v>
      </c>
      <c r="M172" s="292">
        <v>68.5</v>
      </c>
      <c r="N172" s="292">
        <v>5.6999998092651367</v>
      </c>
      <c r="O172" s="292">
        <v>4.4000000953674316</v>
      </c>
      <c r="P172" s="292">
        <v>8.5799999237060547</v>
      </c>
      <c r="Q172" s="292">
        <v>18.679999828338623</v>
      </c>
    </row>
    <row r="173" spans="1:17">
      <c r="A173" s="287"/>
      <c r="B173" s="287"/>
      <c r="C173" s="287"/>
      <c r="D173" s="287" t="s">
        <v>1159</v>
      </c>
      <c r="E173" s="288">
        <v>251460</v>
      </c>
      <c r="F173" s="288">
        <v>54231</v>
      </c>
      <c r="G173" s="288">
        <v>305691</v>
      </c>
      <c r="H173" s="288">
        <v>55023</v>
      </c>
      <c r="I173" s="288"/>
      <c r="J173" s="288">
        <v>4</v>
      </c>
      <c r="K173" s="288">
        <v>125</v>
      </c>
      <c r="L173" s="288">
        <v>129</v>
      </c>
      <c r="M173" s="289">
        <v>132.75</v>
      </c>
      <c r="N173" s="289">
        <v>14.659999847412109</v>
      </c>
      <c r="O173" s="289">
        <v>1.75</v>
      </c>
      <c r="P173" s="289">
        <v>18.690000534057617</v>
      </c>
      <c r="Q173" s="289">
        <v>35.100000381469727</v>
      </c>
    </row>
    <row r="174" spans="1:17">
      <c r="A174" s="287"/>
      <c r="B174" s="287"/>
      <c r="C174" s="293" t="s">
        <v>795</v>
      </c>
      <c r="D174" s="293"/>
      <c r="E174" s="294">
        <v>778491</v>
      </c>
      <c r="F174" s="294">
        <v>191850</v>
      </c>
      <c r="G174" s="294">
        <v>970341</v>
      </c>
      <c r="H174" s="294">
        <v>188625</v>
      </c>
      <c r="I174" s="294"/>
      <c r="J174" s="294">
        <v>11</v>
      </c>
      <c r="K174" s="294">
        <v>414</v>
      </c>
      <c r="L174" s="294">
        <v>425</v>
      </c>
      <c r="M174" s="295">
        <v>435.5</v>
      </c>
      <c r="N174" s="295">
        <v>46.959999084472656</v>
      </c>
      <c r="O174" s="295">
        <v>21.700000286102295</v>
      </c>
      <c r="P174" s="295">
        <v>45.260000228881836</v>
      </c>
      <c r="Q174" s="295">
        <v>113.91999959945679</v>
      </c>
    </row>
    <row r="175" spans="1:17">
      <c r="A175" s="287"/>
      <c r="B175" s="287"/>
      <c r="C175" s="296"/>
      <c r="D175" s="296"/>
      <c r="E175" s="297"/>
      <c r="F175" s="297"/>
      <c r="G175" s="297"/>
      <c r="H175" s="297"/>
      <c r="I175" s="297"/>
      <c r="J175" s="297"/>
      <c r="K175" s="297"/>
      <c r="L175" s="297"/>
      <c r="M175" s="298"/>
      <c r="N175" s="298"/>
      <c r="O175" s="298"/>
      <c r="P175" s="298"/>
      <c r="Q175" s="298"/>
    </row>
    <row r="176" spans="1:17">
      <c r="A176" s="287"/>
      <c r="B176" s="287" t="s">
        <v>796</v>
      </c>
      <c r="C176" s="284" t="s">
        <v>358</v>
      </c>
      <c r="D176" s="284"/>
      <c r="E176" s="288"/>
      <c r="F176" s="288"/>
      <c r="G176" s="288"/>
      <c r="H176" s="288"/>
      <c r="I176" s="288"/>
      <c r="J176" s="288"/>
      <c r="K176" s="288"/>
      <c r="L176" s="288"/>
      <c r="M176" s="289"/>
      <c r="N176" s="289"/>
      <c r="O176" s="289"/>
      <c r="P176" s="289"/>
      <c r="Q176" s="289"/>
    </row>
    <row r="177" spans="1:17">
      <c r="A177" s="287"/>
      <c r="B177" s="287"/>
      <c r="C177" s="287"/>
      <c r="D177" s="290" t="s">
        <v>1160</v>
      </c>
      <c r="E177" s="291">
        <v>82284</v>
      </c>
      <c r="F177" s="291">
        <v>21729</v>
      </c>
      <c r="G177" s="291">
        <v>104013</v>
      </c>
      <c r="H177" s="291">
        <v>13824</v>
      </c>
      <c r="I177" s="291"/>
      <c r="J177" s="291">
        <v>2</v>
      </c>
      <c r="K177" s="291">
        <v>28</v>
      </c>
      <c r="L177" s="291">
        <v>30</v>
      </c>
      <c r="M177" s="292">
        <v>30.875</v>
      </c>
      <c r="N177" s="292">
        <v>4.5900001525878906</v>
      </c>
      <c r="O177" s="292">
        <v>0.87999999523162842</v>
      </c>
      <c r="P177" s="292">
        <v>6.3600001335144043</v>
      </c>
      <c r="Q177" s="292">
        <v>11.830000281333923</v>
      </c>
    </row>
    <row r="178" spans="1:17">
      <c r="A178" s="287"/>
      <c r="B178" s="287"/>
      <c r="C178" s="293" t="s">
        <v>798</v>
      </c>
      <c r="D178" s="293"/>
      <c r="E178" s="294">
        <v>82284</v>
      </c>
      <c r="F178" s="294">
        <v>21729</v>
      </c>
      <c r="G178" s="294">
        <v>104013</v>
      </c>
      <c r="H178" s="294">
        <v>13824</v>
      </c>
      <c r="I178" s="294"/>
      <c r="J178" s="294">
        <v>2</v>
      </c>
      <c r="K178" s="294">
        <v>28</v>
      </c>
      <c r="L178" s="294">
        <v>30</v>
      </c>
      <c r="M178" s="295">
        <v>30.875</v>
      </c>
      <c r="N178" s="295">
        <v>4.5900001525878906</v>
      </c>
      <c r="O178" s="295">
        <v>0.87999999523162842</v>
      </c>
      <c r="P178" s="295">
        <v>6.3600001335144043</v>
      </c>
      <c r="Q178" s="295">
        <v>11.830000281333923</v>
      </c>
    </row>
    <row r="179" spans="1:17">
      <c r="A179" s="287"/>
      <c r="B179" s="287"/>
      <c r="C179" s="296"/>
      <c r="D179" s="296"/>
      <c r="E179" s="297"/>
      <c r="F179" s="297"/>
      <c r="G179" s="297"/>
      <c r="H179" s="297"/>
      <c r="I179" s="297"/>
      <c r="J179" s="297"/>
      <c r="K179" s="297"/>
      <c r="L179" s="297"/>
      <c r="M179" s="298"/>
      <c r="N179" s="298"/>
      <c r="O179" s="298"/>
      <c r="P179" s="298"/>
      <c r="Q179" s="298"/>
    </row>
    <row r="180" spans="1:17">
      <c r="A180" s="287"/>
      <c r="B180" s="287" t="s">
        <v>799</v>
      </c>
      <c r="C180" s="284" t="s">
        <v>327</v>
      </c>
      <c r="D180" s="284"/>
      <c r="E180" s="288"/>
      <c r="F180" s="288"/>
      <c r="G180" s="288"/>
      <c r="H180" s="288"/>
      <c r="I180" s="288"/>
      <c r="J180" s="288"/>
      <c r="K180" s="288"/>
      <c r="L180" s="288"/>
      <c r="M180" s="289"/>
      <c r="N180" s="289"/>
      <c r="O180" s="289"/>
      <c r="P180" s="289"/>
      <c r="Q180" s="289"/>
    </row>
    <row r="181" spans="1:17">
      <c r="A181" s="287"/>
      <c r="B181" s="287"/>
      <c r="C181" s="287"/>
      <c r="D181" s="290" t="s">
        <v>1161</v>
      </c>
      <c r="E181" s="291">
        <v>153032</v>
      </c>
      <c r="F181" s="291">
        <v>42703</v>
      </c>
      <c r="G181" s="291">
        <v>195735</v>
      </c>
      <c r="H181" s="291">
        <v>24385</v>
      </c>
      <c r="I181" s="291">
        <v>1</v>
      </c>
      <c r="J181" s="291">
        <v>1</v>
      </c>
      <c r="K181" s="291">
        <v>49</v>
      </c>
      <c r="L181" s="291">
        <v>51</v>
      </c>
      <c r="M181" s="292">
        <v>50.125</v>
      </c>
      <c r="N181" s="292">
        <v>4.7800002098083496</v>
      </c>
      <c r="O181" s="292">
        <v>1.5</v>
      </c>
      <c r="P181" s="292">
        <v>9.6000003814697266</v>
      </c>
      <c r="Q181" s="292">
        <v>15.880000591278076</v>
      </c>
    </row>
    <row r="182" spans="1:17">
      <c r="A182" s="287"/>
      <c r="B182" s="287"/>
      <c r="C182" s="287"/>
      <c r="D182" s="287" t="s">
        <v>1162</v>
      </c>
      <c r="E182" s="288">
        <v>59418</v>
      </c>
      <c r="F182" s="288">
        <v>11334</v>
      </c>
      <c r="G182" s="288">
        <v>70752</v>
      </c>
      <c r="H182" s="288">
        <v>9254</v>
      </c>
      <c r="I182" s="288"/>
      <c r="J182" s="288">
        <v>1</v>
      </c>
      <c r="K182" s="288">
        <v>21</v>
      </c>
      <c r="L182" s="288">
        <v>22</v>
      </c>
      <c r="M182" s="289">
        <v>21.625</v>
      </c>
      <c r="N182" s="289">
        <v>1</v>
      </c>
      <c r="O182" s="289">
        <v>1</v>
      </c>
      <c r="P182" s="289">
        <v>5.9699997901916504</v>
      </c>
      <c r="Q182" s="289">
        <v>7.9699997901916504</v>
      </c>
    </row>
    <row r="183" spans="1:17">
      <c r="A183" s="287"/>
      <c r="B183" s="287"/>
      <c r="C183" s="287"/>
      <c r="D183" s="290" t="s">
        <v>1163</v>
      </c>
      <c r="E183" s="291">
        <v>132549</v>
      </c>
      <c r="F183" s="291">
        <v>28822</v>
      </c>
      <c r="G183" s="291">
        <v>161371</v>
      </c>
      <c r="H183" s="291">
        <v>22172</v>
      </c>
      <c r="I183" s="291"/>
      <c r="J183" s="291">
        <v>1</v>
      </c>
      <c r="K183" s="291">
        <v>50</v>
      </c>
      <c r="L183" s="291">
        <v>51</v>
      </c>
      <c r="M183" s="292">
        <v>51</v>
      </c>
      <c r="N183" s="292">
        <v>6.2300000190734863</v>
      </c>
      <c r="O183" s="292">
        <v>1.6299999952316284</v>
      </c>
      <c r="P183" s="292">
        <v>9.5799999237060547</v>
      </c>
      <c r="Q183" s="292">
        <v>17.439999938011169</v>
      </c>
    </row>
    <row r="184" spans="1:17">
      <c r="A184" s="287"/>
      <c r="B184" s="287"/>
      <c r="C184" s="287"/>
      <c r="D184" s="287" t="s">
        <v>1164</v>
      </c>
      <c r="E184" s="288">
        <v>107414</v>
      </c>
      <c r="F184" s="288">
        <v>40521</v>
      </c>
      <c r="G184" s="288">
        <v>147935</v>
      </c>
      <c r="H184" s="288">
        <v>20309</v>
      </c>
      <c r="I184" s="288">
        <v>1</v>
      </c>
      <c r="J184" s="288">
        <v>5</v>
      </c>
      <c r="K184" s="288">
        <v>57</v>
      </c>
      <c r="L184" s="288">
        <v>63</v>
      </c>
      <c r="M184" s="289">
        <v>61.25</v>
      </c>
      <c r="N184" s="289">
        <v>7.2699999809265137</v>
      </c>
      <c r="O184" s="289">
        <v>4.809999942779541</v>
      </c>
      <c r="P184" s="289">
        <v>8.1800003051757813</v>
      </c>
      <c r="Q184" s="289">
        <v>20.260000228881836</v>
      </c>
    </row>
    <row r="185" spans="1:17">
      <c r="A185" s="287"/>
      <c r="B185" s="287"/>
      <c r="C185" s="293" t="s">
        <v>802</v>
      </c>
      <c r="D185" s="293"/>
      <c r="E185" s="294">
        <v>452413</v>
      </c>
      <c r="F185" s="294">
        <v>123380</v>
      </c>
      <c r="G185" s="294">
        <v>575793</v>
      </c>
      <c r="H185" s="294">
        <v>76120</v>
      </c>
      <c r="I185" s="294">
        <v>2</v>
      </c>
      <c r="J185" s="294">
        <v>8</v>
      </c>
      <c r="K185" s="294">
        <v>177</v>
      </c>
      <c r="L185" s="294">
        <v>187</v>
      </c>
      <c r="M185" s="295">
        <v>184</v>
      </c>
      <c r="N185" s="295">
        <v>19.28000020980835</v>
      </c>
      <c r="O185" s="295">
        <v>8.9399999380111694</v>
      </c>
      <c r="P185" s="295">
        <v>33.330000400543213</v>
      </c>
      <c r="Q185" s="295">
        <v>61.550000548362732</v>
      </c>
    </row>
    <row r="186" spans="1:17">
      <c r="A186" s="287"/>
      <c r="B186" s="287"/>
      <c r="C186" s="296"/>
      <c r="D186" s="296"/>
      <c r="E186" s="297"/>
      <c r="F186" s="297"/>
      <c r="G186" s="297"/>
      <c r="H186" s="297"/>
      <c r="I186" s="297"/>
      <c r="J186" s="297"/>
      <c r="K186" s="297"/>
      <c r="L186" s="297"/>
      <c r="M186" s="298"/>
      <c r="N186" s="298"/>
      <c r="O186" s="298"/>
      <c r="P186" s="298"/>
      <c r="Q186" s="298"/>
    </row>
    <row r="187" spans="1:17">
      <c r="A187" s="287"/>
      <c r="B187" s="287" t="s">
        <v>803</v>
      </c>
      <c r="C187" s="284" t="s">
        <v>349</v>
      </c>
      <c r="D187" s="284"/>
      <c r="E187" s="288"/>
      <c r="F187" s="288"/>
      <c r="G187" s="288"/>
      <c r="H187" s="288"/>
      <c r="I187" s="288"/>
      <c r="J187" s="288"/>
      <c r="K187" s="288"/>
      <c r="L187" s="288"/>
      <c r="M187" s="289"/>
      <c r="N187" s="289"/>
      <c r="O187" s="289"/>
      <c r="P187" s="289"/>
      <c r="Q187" s="289"/>
    </row>
    <row r="188" spans="1:17">
      <c r="A188" s="287"/>
      <c r="B188" s="287"/>
      <c r="C188" s="287"/>
      <c r="D188" s="290" t="s">
        <v>1165</v>
      </c>
      <c r="E188" s="291">
        <v>101349</v>
      </c>
      <c r="F188" s="291">
        <v>38103</v>
      </c>
      <c r="G188" s="291">
        <v>139452</v>
      </c>
      <c r="H188" s="291">
        <v>22600</v>
      </c>
      <c r="I188" s="291"/>
      <c r="J188" s="291">
        <v>9</v>
      </c>
      <c r="K188" s="291">
        <v>46</v>
      </c>
      <c r="L188" s="291">
        <v>55</v>
      </c>
      <c r="M188" s="292">
        <v>52.625</v>
      </c>
      <c r="N188" s="292">
        <v>1.75</v>
      </c>
      <c r="O188" s="292">
        <v>1.75</v>
      </c>
      <c r="P188" s="292">
        <v>10.350000381469727</v>
      </c>
      <c r="Q188" s="292">
        <v>13.850000381469727</v>
      </c>
    </row>
    <row r="189" spans="1:17">
      <c r="A189" s="287"/>
      <c r="B189" s="287"/>
      <c r="C189" s="293" t="s">
        <v>805</v>
      </c>
      <c r="D189" s="293"/>
      <c r="E189" s="294">
        <v>101349</v>
      </c>
      <c r="F189" s="294">
        <v>38103</v>
      </c>
      <c r="G189" s="294">
        <v>139452</v>
      </c>
      <c r="H189" s="294">
        <v>22600</v>
      </c>
      <c r="I189" s="294"/>
      <c r="J189" s="294">
        <v>9</v>
      </c>
      <c r="K189" s="294">
        <v>46</v>
      </c>
      <c r="L189" s="294">
        <v>55</v>
      </c>
      <c r="M189" s="295">
        <v>52.625</v>
      </c>
      <c r="N189" s="295">
        <v>1.75</v>
      </c>
      <c r="O189" s="295">
        <v>1.75</v>
      </c>
      <c r="P189" s="295">
        <v>10.350000381469727</v>
      </c>
      <c r="Q189" s="295">
        <v>13.850000381469727</v>
      </c>
    </row>
    <row r="190" spans="1:17">
      <c r="A190" s="287"/>
      <c r="B190" s="287"/>
      <c r="C190" s="296"/>
      <c r="D190" s="296"/>
      <c r="E190" s="297"/>
      <c r="F190" s="297"/>
      <c r="G190" s="297"/>
      <c r="H190" s="297"/>
      <c r="I190" s="297"/>
      <c r="J190" s="297"/>
      <c r="K190" s="297"/>
      <c r="L190" s="297"/>
      <c r="M190" s="298"/>
      <c r="N190" s="298"/>
      <c r="O190" s="298"/>
      <c r="P190" s="298"/>
      <c r="Q190" s="298"/>
    </row>
    <row r="191" spans="1:17">
      <c r="A191" s="287"/>
      <c r="B191" s="287" t="s">
        <v>806</v>
      </c>
      <c r="C191" s="284" t="s">
        <v>343</v>
      </c>
      <c r="D191" s="284"/>
      <c r="E191" s="288"/>
      <c r="F191" s="288"/>
      <c r="G191" s="288"/>
      <c r="H191" s="288"/>
      <c r="I191" s="288"/>
      <c r="J191" s="288"/>
      <c r="K191" s="288"/>
      <c r="L191" s="288"/>
      <c r="M191" s="289"/>
      <c r="N191" s="289"/>
      <c r="O191" s="289"/>
      <c r="P191" s="289"/>
      <c r="Q191" s="289"/>
    </row>
    <row r="192" spans="1:17">
      <c r="A192" s="287"/>
      <c r="B192" s="287"/>
      <c r="C192" s="287"/>
      <c r="D192" s="290" t="s">
        <v>1166</v>
      </c>
      <c r="E192" s="291">
        <v>154415</v>
      </c>
      <c r="F192" s="291">
        <v>55583</v>
      </c>
      <c r="G192" s="291">
        <v>209998</v>
      </c>
      <c r="H192" s="291">
        <v>43568</v>
      </c>
      <c r="I192" s="291">
        <v>1</v>
      </c>
      <c r="J192" s="291">
        <v>7</v>
      </c>
      <c r="K192" s="291">
        <v>73</v>
      </c>
      <c r="L192" s="291">
        <v>81</v>
      </c>
      <c r="M192" s="292">
        <v>78.625</v>
      </c>
      <c r="N192" s="292">
        <v>3.8299999237060547</v>
      </c>
      <c r="O192" s="292">
        <v>5.4600000381469727</v>
      </c>
      <c r="P192" s="292">
        <v>14.720000267028809</v>
      </c>
      <c r="Q192" s="292">
        <v>24.010000228881836</v>
      </c>
    </row>
    <row r="193" spans="1:17">
      <c r="A193" s="287"/>
      <c r="B193" s="287"/>
      <c r="C193" s="293" t="s">
        <v>808</v>
      </c>
      <c r="D193" s="293"/>
      <c r="E193" s="294">
        <v>154415</v>
      </c>
      <c r="F193" s="294">
        <v>55583</v>
      </c>
      <c r="G193" s="294">
        <v>209998</v>
      </c>
      <c r="H193" s="294">
        <v>43568</v>
      </c>
      <c r="I193" s="294">
        <v>1</v>
      </c>
      <c r="J193" s="294">
        <v>7</v>
      </c>
      <c r="K193" s="294">
        <v>73</v>
      </c>
      <c r="L193" s="294">
        <v>81</v>
      </c>
      <c r="M193" s="295">
        <v>78.625</v>
      </c>
      <c r="N193" s="295">
        <v>3.8299999237060547</v>
      </c>
      <c r="O193" s="295">
        <v>5.4600000381469727</v>
      </c>
      <c r="P193" s="295">
        <v>14.720000267028809</v>
      </c>
      <c r="Q193" s="295">
        <v>24.010000228881836</v>
      </c>
    </row>
    <row r="194" spans="1:17">
      <c r="A194" s="287"/>
      <c r="B194" s="287"/>
      <c r="C194" s="296"/>
      <c r="D194" s="296"/>
      <c r="E194" s="297"/>
      <c r="F194" s="297"/>
      <c r="G194" s="297"/>
      <c r="H194" s="297"/>
      <c r="I194" s="297"/>
      <c r="J194" s="297"/>
      <c r="K194" s="297"/>
      <c r="L194" s="297"/>
      <c r="M194" s="298"/>
      <c r="N194" s="298"/>
      <c r="O194" s="298"/>
      <c r="P194" s="298"/>
      <c r="Q194" s="298"/>
    </row>
    <row r="195" spans="1:17">
      <c r="A195" s="287"/>
      <c r="B195" s="287" t="s">
        <v>809</v>
      </c>
      <c r="C195" s="284" t="s">
        <v>376</v>
      </c>
      <c r="D195" s="284"/>
      <c r="E195" s="288"/>
      <c r="F195" s="288"/>
      <c r="G195" s="288"/>
      <c r="H195" s="288"/>
      <c r="I195" s="288"/>
      <c r="J195" s="288"/>
      <c r="K195" s="288"/>
      <c r="L195" s="288"/>
      <c r="M195" s="289"/>
      <c r="N195" s="289"/>
      <c r="O195" s="289"/>
      <c r="P195" s="289"/>
      <c r="Q195" s="289"/>
    </row>
    <row r="196" spans="1:17">
      <c r="A196" s="287"/>
      <c r="B196" s="287"/>
      <c r="C196" s="287"/>
      <c r="D196" s="290" t="s">
        <v>1167</v>
      </c>
      <c r="E196" s="291">
        <v>18039</v>
      </c>
      <c r="F196" s="291">
        <v>3120</v>
      </c>
      <c r="G196" s="291">
        <v>21159</v>
      </c>
      <c r="H196" s="291">
        <v>9085</v>
      </c>
      <c r="I196" s="291"/>
      <c r="J196" s="291">
        <v>0</v>
      </c>
      <c r="K196" s="291">
        <v>9</v>
      </c>
      <c r="L196" s="291">
        <v>9</v>
      </c>
      <c r="M196" s="292">
        <v>7.875</v>
      </c>
      <c r="N196" s="292">
        <v>0</v>
      </c>
      <c r="O196" s="292">
        <v>1.5299999713897705</v>
      </c>
      <c r="P196" s="292">
        <v>1.6799999475479126</v>
      </c>
      <c r="Q196" s="292">
        <v>3.2099999189376831</v>
      </c>
    </row>
    <row r="197" spans="1:17">
      <c r="A197" s="287"/>
      <c r="B197" s="287"/>
      <c r="C197" s="293" t="s">
        <v>811</v>
      </c>
      <c r="D197" s="293"/>
      <c r="E197" s="294">
        <v>18039</v>
      </c>
      <c r="F197" s="294">
        <v>3120</v>
      </c>
      <c r="G197" s="294">
        <v>21159</v>
      </c>
      <c r="H197" s="294">
        <v>9085</v>
      </c>
      <c r="I197" s="294"/>
      <c r="J197" s="294">
        <v>0</v>
      </c>
      <c r="K197" s="294">
        <v>9</v>
      </c>
      <c r="L197" s="294">
        <v>9</v>
      </c>
      <c r="M197" s="295">
        <v>7.875</v>
      </c>
      <c r="N197" s="295">
        <v>0</v>
      </c>
      <c r="O197" s="295">
        <v>1.5299999713897705</v>
      </c>
      <c r="P197" s="295">
        <v>1.6799999475479126</v>
      </c>
      <c r="Q197" s="295">
        <v>3.2099999189376831</v>
      </c>
    </row>
    <row r="198" spans="1:17">
      <c r="A198" s="287"/>
      <c r="B198" s="287"/>
      <c r="C198" s="296"/>
      <c r="D198" s="296"/>
      <c r="E198" s="297"/>
      <c r="F198" s="297"/>
      <c r="G198" s="297"/>
      <c r="H198" s="297"/>
      <c r="I198" s="297"/>
      <c r="J198" s="297"/>
      <c r="K198" s="297"/>
      <c r="L198" s="297"/>
      <c r="M198" s="298"/>
      <c r="N198" s="298"/>
      <c r="O198" s="298"/>
      <c r="P198" s="298"/>
      <c r="Q198" s="298"/>
    </row>
    <row r="199" spans="1:17">
      <c r="A199" s="287"/>
      <c r="B199" s="287" t="s">
        <v>812</v>
      </c>
      <c r="C199" s="284" t="s">
        <v>340</v>
      </c>
      <c r="D199" s="284"/>
      <c r="E199" s="288"/>
      <c r="F199" s="288"/>
      <c r="G199" s="288"/>
      <c r="H199" s="288"/>
      <c r="I199" s="288"/>
      <c r="J199" s="288"/>
      <c r="K199" s="288"/>
      <c r="L199" s="288"/>
      <c r="M199" s="289"/>
      <c r="N199" s="289"/>
      <c r="O199" s="289"/>
      <c r="P199" s="289"/>
      <c r="Q199" s="289"/>
    </row>
    <row r="200" spans="1:17">
      <c r="A200" s="287"/>
      <c r="B200" s="287"/>
      <c r="C200" s="287"/>
      <c r="D200" s="290" t="s">
        <v>1168</v>
      </c>
      <c r="E200" s="291">
        <v>185144</v>
      </c>
      <c r="F200" s="291">
        <v>43810</v>
      </c>
      <c r="G200" s="291">
        <v>228954</v>
      </c>
      <c r="H200" s="291">
        <v>30336</v>
      </c>
      <c r="I200" s="291">
        <v>3</v>
      </c>
      <c r="J200" s="291">
        <v>7</v>
      </c>
      <c r="K200" s="291">
        <v>62</v>
      </c>
      <c r="L200" s="291">
        <v>72</v>
      </c>
      <c r="M200" s="292">
        <v>67.75</v>
      </c>
      <c r="N200" s="292">
        <v>5.559999942779541</v>
      </c>
      <c r="O200" s="292">
        <v>4.6399998664855957</v>
      </c>
      <c r="P200" s="292">
        <v>10.390000343322754</v>
      </c>
      <c r="Q200" s="292">
        <v>20.590000152587891</v>
      </c>
    </row>
    <row r="201" spans="1:17">
      <c r="A201" s="287"/>
      <c r="B201" s="287"/>
      <c r="C201" s="293" t="s">
        <v>814</v>
      </c>
      <c r="D201" s="293"/>
      <c r="E201" s="294">
        <v>185144</v>
      </c>
      <c r="F201" s="294">
        <v>43810</v>
      </c>
      <c r="G201" s="294">
        <v>228954</v>
      </c>
      <c r="H201" s="294">
        <v>30336</v>
      </c>
      <c r="I201" s="294">
        <v>3</v>
      </c>
      <c r="J201" s="294">
        <v>7</v>
      </c>
      <c r="K201" s="294">
        <v>62</v>
      </c>
      <c r="L201" s="294">
        <v>72</v>
      </c>
      <c r="M201" s="295">
        <v>67.75</v>
      </c>
      <c r="N201" s="295">
        <v>5.559999942779541</v>
      </c>
      <c r="O201" s="295">
        <v>4.6399998664855957</v>
      </c>
      <c r="P201" s="295">
        <v>10.390000343322754</v>
      </c>
      <c r="Q201" s="295">
        <v>20.590000152587891</v>
      </c>
    </row>
    <row r="202" spans="1:17">
      <c r="A202" s="287"/>
      <c r="B202" s="287"/>
      <c r="C202" s="296"/>
      <c r="D202" s="296"/>
      <c r="E202" s="297"/>
      <c r="F202" s="297"/>
      <c r="G202" s="297"/>
      <c r="H202" s="297"/>
      <c r="I202" s="297"/>
      <c r="J202" s="297"/>
      <c r="K202" s="297"/>
      <c r="L202" s="297"/>
      <c r="M202" s="298"/>
      <c r="N202" s="298"/>
      <c r="O202" s="298"/>
      <c r="P202" s="298"/>
      <c r="Q202" s="298"/>
    </row>
    <row r="203" spans="1:17">
      <c r="A203" s="287"/>
      <c r="B203" s="287" t="s">
        <v>815</v>
      </c>
      <c r="C203" s="284" t="s">
        <v>356</v>
      </c>
      <c r="D203" s="284"/>
      <c r="E203" s="288"/>
      <c r="F203" s="288"/>
      <c r="G203" s="288"/>
      <c r="H203" s="288"/>
      <c r="I203" s="288"/>
      <c r="J203" s="288"/>
      <c r="K203" s="288"/>
      <c r="L203" s="288"/>
      <c r="M203" s="289"/>
      <c r="N203" s="289"/>
      <c r="O203" s="289"/>
      <c r="P203" s="289"/>
      <c r="Q203" s="289"/>
    </row>
    <row r="204" spans="1:17">
      <c r="A204" s="287"/>
      <c r="B204" s="287"/>
      <c r="C204" s="287"/>
      <c r="D204" s="290" t="s">
        <v>1169</v>
      </c>
      <c r="E204" s="291">
        <v>56084</v>
      </c>
      <c r="F204" s="291">
        <v>16206</v>
      </c>
      <c r="G204" s="291">
        <v>72290</v>
      </c>
      <c r="H204" s="291">
        <v>7137</v>
      </c>
      <c r="I204" s="291"/>
      <c r="J204" s="291">
        <v>8</v>
      </c>
      <c r="K204" s="291">
        <v>14</v>
      </c>
      <c r="L204" s="291">
        <v>22</v>
      </c>
      <c r="M204" s="292">
        <v>19.875</v>
      </c>
      <c r="N204" s="292">
        <v>0.20000000298023224</v>
      </c>
      <c r="O204" s="292">
        <v>1.8999999761581421</v>
      </c>
      <c r="P204" s="292">
        <v>3.7100000381469727</v>
      </c>
      <c r="Q204" s="292">
        <v>5.810000017285347</v>
      </c>
    </row>
    <row r="205" spans="1:17">
      <c r="A205" s="287"/>
      <c r="B205" s="287"/>
      <c r="C205" s="293" t="s">
        <v>817</v>
      </c>
      <c r="D205" s="293"/>
      <c r="E205" s="294">
        <v>56084</v>
      </c>
      <c r="F205" s="294">
        <v>16206</v>
      </c>
      <c r="G205" s="294">
        <v>72290</v>
      </c>
      <c r="H205" s="294">
        <v>7137</v>
      </c>
      <c r="I205" s="294"/>
      <c r="J205" s="294">
        <v>8</v>
      </c>
      <c r="K205" s="294">
        <v>14</v>
      </c>
      <c r="L205" s="294">
        <v>22</v>
      </c>
      <c r="M205" s="295">
        <v>19.875</v>
      </c>
      <c r="N205" s="295">
        <v>0.20000000298023224</v>
      </c>
      <c r="O205" s="295">
        <v>1.8999999761581421</v>
      </c>
      <c r="P205" s="295">
        <v>3.7100000381469727</v>
      </c>
      <c r="Q205" s="295">
        <v>5.810000017285347</v>
      </c>
    </row>
    <row r="206" spans="1:17">
      <c r="A206" s="287"/>
      <c r="B206" s="287"/>
      <c r="C206" s="296"/>
      <c r="D206" s="296"/>
      <c r="E206" s="297"/>
      <c r="F206" s="297"/>
      <c r="G206" s="297"/>
      <c r="H206" s="297"/>
      <c r="I206" s="297"/>
      <c r="J206" s="297"/>
      <c r="K206" s="297"/>
      <c r="L206" s="297"/>
      <c r="M206" s="298"/>
      <c r="N206" s="298"/>
      <c r="O206" s="298"/>
      <c r="P206" s="298"/>
      <c r="Q206" s="298"/>
    </row>
    <row r="207" spans="1:17">
      <c r="A207" s="293" t="s">
        <v>818</v>
      </c>
      <c r="B207" s="293"/>
      <c r="C207" s="293"/>
      <c r="D207" s="293"/>
      <c r="E207" s="294">
        <v>1828219</v>
      </c>
      <c r="F207" s="294">
        <v>493781</v>
      </c>
      <c r="G207" s="294">
        <v>2322000</v>
      </c>
      <c r="H207" s="294">
        <v>391295</v>
      </c>
      <c r="I207" s="294">
        <v>6</v>
      </c>
      <c r="J207" s="294">
        <v>52</v>
      </c>
      <c r="K207" s="294">
        <v>823</v>
      </c>
      <c r="L207" s="294">
        <v>881</v>
      </c>
      <c r="M207" s="295">
        <v>877.125</v>
      </c>
      <c r="N207" s="295">
        <v>82.169999316334724</v>
      </c>
      <c r="O207" s="295">
        <v>46.800000071525574</v>
      </c>
      <c r="P207" s="295">
        <v>125.80000174045563</v>
      </c>
      <c r="Q207" s="295">
        <v>254.77000112831593</v>
      </c>
    </row>
    <row r="208" spans="1:17" ht="6.6" customHeight="1">
      <c r="A208" s="296"/>
      <c r="B208" s="296"/>
      <c r="C208" s="296"/>
      <c r="D208" s="296"/>
      <c r="E208" s="297"/>
      <c r="F208" s="297"/>
      <c r="G208" s="297"/>
      <c r="H208" s="297"/>
      <c r="I208" s="297"/>
      <c r="J208" s="297"/>
      <c r="K208" s="297"/>
      <c r="L208" s="297"/>
      <c r="M208" s="298"/>
      <c r="N208" s="298"/>
      <c r="O208" s="298"/>
      <c r="P208" s="298"/>
      <c r="Q208" s="298"/>
    </row>
    <row r="209" spans="1:17">
      <c r="A209" s="284" t="s">
        <v>819</v>
      </c>
      <c r="B209" s="284"/>
      <c r="C209" s="284"/>
      <c r="D209" s="284"/>
      <c r="E209" s="288"/>
      <c r="F209" s="288"/>
      <c r="G209" s="288"/>
      <c r="H209" s="288"/>
      <c r="I209" s="288"/>
      <c r="J209" s="288"/>
      <c r="K209" s="288"/>
      <c r="L209" s="288"/>
      <c r="M209" s="289"/>
      <c r="N209" s="289"/>
      <c r="O209" s="289"/>
      <c r="P209" s="289"/>
      <c r="Q209" s="289"/>
    </row>
    <row r="210" spans="1:17">
      <c r="A210" s="287"/>
      <c r="B210" s="287" t="s">
        <v>820</v>
      </c>
      <c r="C210" s="284" t="s">
        <v>347</v>
      </c>
      <c r="D210" s="284"/>
      <c r="E210" s="288"/>
      <c r="F210" s="288"/>
      <c r="G210" s="288"/>
      <c r="H210" s="288"/>
      <c r="I210" s="288"/>
      <c r="J210" s="288"/>
      <c r="K210" s="288"/>
      <c r="L210" s="288"/>
      <c r="M210" s="289"/>
      <c r="N210" s="289"/>
      <c r="O210" s="289"/>
      <c r="P210" s="289"/>
      <c r="Q210" s="289"/>
    </row>
    <row r="211" spans="1:17">
      <c r="A211" s="287"/>
      <c r="B211" s="287"/>
      <c r="C211" s="287"/>
      <c r="D211" s="290" t="s">
        <v>1170</v>
      </c>
      <c r="E211" s="291">
        <v>105873</v>
      </c>
      <c r="F211" s="291">
        <v>16970</v>
      </c>
      <c r="G211" s="291">
        <v>122843</v>
      </c>
      <c r="H211" s="291">
        <v>15416</v>
      </c>
      <c r="I211" s="291">
        <v>1</v>
      </c>
      <c r="J211" s="291">
        <v>0</v>
      </c>
      <c r="K211" s="291">
        <v>42</v>
      </c>
      <c r="L211" s="291">
        <v>43</v>
      </c>
      <c r="M211" s="292">
        <v>44.625</v>
      </c>
      <c r="N211" s="292">
        <v>3.4100000858306885</v>
      </c>
      <c r="O211" s="292">
        <v>3.8399999141693115</v>
      </c>
      <c r="P211" s="292">
        <v>8.0500001907348633</v>
      </c>
      <c r="Q211" s="292">
        <v>15.300000190734863</v>
      </c>
    </row>
    <row r="212" spans="1:17">
      <c r="A212" s="287"/>
      <c r="B212" s="287"/>
      <c r="C212" s="293" t="s">
        <v>822</v>
      </c>
      <c r="D212" s="293"/>
      <c r="E212" s="294">
        <v>105873</v>
      </c>
      <c r="F212" s="294">
        <v>16970</v>
      </c>
      <c r="G212" s="294">
        <v>122843</v>
      </c>
      <c r="H212" s="294">
        <v>15416</v>
      </c>
      <c r="I212" s="294">
        <v>1</v>
      </c>
      <c r="J212" s="294">
        <v>0</v>
      </c>
      <c r="K212" s="294">
        <v>42</v>
      </c>
      <c r="L212" s="294">
        <v>43</v>
      </c>
      <c r="M212" s="295">
        <v>44.625</v>
      </c>
      <c r="N212" s="295">
        <v>3.4100000858306885</v>
      </c>
      <c r="O212" s="295">
        <v>3.8399999141693115</v>
      </c>
      <c r="P212" s="295">
        <v>8.0500001907348633</v>
      </c>
      <c r="Q212" s="295">
        <v>15.300000190734863</v>
      </c>
    </row>
    <row r="213" spans="1:17">
      <c r="A213" s="287"/>
      <c r="B213" s="287"/>
      <c r="C213" s="296"/>
      <c r="D213" s="296"/>
      <c r="E213" s="297"/>
      <c r="F213" s="297"/>
      <c r="G213" s="297"/>
      <c r="H213" s="297"/>
      <c r="I213" s="297"/>
      <c r="J213" s="297"/>
      <c r="K213" s="297"/>
      <c r="L213" s="297"/>
      <c r="M213" s="298"/>
      <c r="N213" s="298"/>
      <c r="O213" s="298"/>
      <c r="P213" s="298"/>
      <c r="Q213" s="298"/>
    </row>
    <row r="214" spans="1:17">
      <c r="A214" s="287"/>
      <c r="B214" s="287" t="s">
        <v>823</v>
      </c>
      <c r="C214" s="284" t="s">
        <v>328</v>
      </c>
      <c r="D214" s="284"/>
      <c r="E214" s="288"/>
      <c r="F214" s="288"/>
      <c r="G214" s="288"/>
      <c r="H214" s="288"/>
      <c r="I214" s="288"/>
      <c r="J214" s="288"/>
      <c r="K214" s="288"/>
      <c r="L214" s="288"/>
      <c r="M214" s="289"/>
      <c r="N214" s="289"/>
      <c r="O214" s="289"/>
      <c r="P214" s="289"/>
      <c r="Q214" s="289"/>
    </row>
    <row r="215" spans="1:17">
      <c r="A215" s="287"/>
      <c r="B215" s="287"/>
      <c r="C215" s="287"/>
      <c r="D215" s="290" t="s">
        <v>1171</v>
      </c>
      <c r="E215" s="291"/>
      <c r="F215" s="291">
        <v>170991</v>
      </c>
      <c r="G215" s="291"/>
      <c r="H215" s="291"/>
      <c r="I215" s="291"/>
      <c r="J215" s="291">
        <v>3</v>
      </c>
      <c r="K215" s="291">
        <v>62</v>
      </c>
      <c r="L215" s="291">
        <v>65</v>
      </c>
      <c r="M215" s="292">
        <v>65.375</v>
      </c>
      <c r="N215" s="292">
        <v>3.880000114440918</v>
      </c>
      <c r="O215" s="292">
        <v>3.880000114440918</v>
      </c>
      <c r="P215" s="292">
        <v>10.880000114440918</v>
      </c>
      <c r="Q215" s="292">
        <v>18.640000343322754</v>
      </c>
    </row>
    <row r="216" spans="1:17">
      <c r="A216" s="287"/>
      <c r="B216" s="287"/>
      <c r="C216" s="287"/>
      <c r="D216" s="287" t="s">
        <v>1172</v>
      </c>
      <c r="E216" s="288">
        <v>32055</v>
      </c>
      <c r="F216" s="288">
        <v>19089</v>
      </c>
      <c r="G216" s="288">
        <v>51144</v>
      </c>
      <c r="H216" s="288">
        <v>10053</v>
      </c>
      <c r="I216" s="288">
        <v>2</v>
      </c>
      <c r="J216" s="288">
        <v>0</v>
      </c>
      <c r="K216" s="288">
        <v>15</v>
      </c>
      <c r="L216" s="288">
        <v>17</v>
      </c>
      <c r="M216" s="289">
        <v>15.625</v>
      </c>
      <c r="N216" s="289">
        <v>1</v>
      </c>
      <c r="O216" s="289">
        <v>1.7999999523162842</v>
      </c>
      <c r="P216" s="289">
        <v>2.369999885559082</v>
      </c>
      <c r="Q216" s="289">
        <v>5.1699998378753662</v>
      </c>
    </row>
    <row r="217" spans="1:17">
      <c r="A217" s="287"/>
      <c r="B217" s="287"/>
      <c r="C217" s="287"/>
      <c r="D217" s="290" t="s">
        <v>1173</v>
      </c>
      <c r="E217" s="291">
        <v>27427</v>
      </c>
      <c r="F217" s="291">
        <v>14517</v>
      </c>
      <c r="G217" s="291">
        <v>41944</v>
      </c>
      <c r="H217" s="291">
        <v>7361</v>
      </c>
      <c r="I217" s="291"/>
      <c r="J217" s="291">
        <v>3</v>
      </c>
      <c r="K217" s="291">
        <v>10</v>
      </c>
      <c r="L217" s="291">
        <v>13</v>
      </c>
      <c r="M217" s="292">
        <v>11.625</v>
      </c>
      <c r="N217" s="292">
        <v>0</v>
      </c>
      <c r="O217" s="292">
        <v>2.7899999618530273</v>
      </c>
      <c r="P217" s="292">
        <v>2.130000114440918</v>
      </c>
      <c r="Q217" s="292">
        <v>4.9200000762939453</v>
      </c>
    </row>
    <row r="218" spans="1:17">
      <c r="A218" s="287"/>
      <c r="B218" s="287"/>
      <c r="C218" s="287"/>
      <c r="D218" s="287" t="s">
        <v>1174</v>
      </c>
      <c r="E218" s="288">
        <v>210426</v>
      </c>
      <c r="F218" s="288">
        <v>63833</v>
      </c>
      <c r="G218" s="288">
        <v>274259</v>
      </c>
      <c r="H218" s="288">
        <v>40651</v>
      </c>
      <c r="I218" s="288">
        <v>3</v>
      </c>
      <c r="J218" s="288">
        <v>4</v>
      </c>
      <c r="K218" s="288">
        <v>91</v>
      </c>
      <c r="L218" s="288">
        <v>98</v>
      </c>
      <c r="M218" s="289">
        <v>96.5</v>
      </c>
      <c r="N218" s="289">
        <v>9.380000114440918</v>
      </c>
      <c r="O218" s="289">
        <v>7.5</v>
      </c>
      <c r="P218" s="289">
        <v>13.75</v>
      </c>
      <c r="Q218" s="289">
        <v>30.630000114440918</v>
      </c>
    </row>
    <row r="219" spans="1:17">
      <c r="A219" s="287"/>
      <c r="B219" s="287"/>
      <c r="C219" s="287"/>
      <c r="D219" s="290" t="s">
        <v>1175</v>
      </c>
      <c r="E219" s="291">
        <v>44003</v>
      </c>
      <c r="F219" s="291">
        <v>13252</v>
      </c>
      <c r="G219" s="291">
        <v>57255</v>
      </c>
      <c r="H219" s="291">
        <v>8908</v>
      </c>
      <c r="I219" s="291"/>
      <c r="J219" s="291">
        <v>0</v>
      </c>
      <c r="K219" s="291">
        <v>12</v>
      </c>
      <c r="L219" s="291">
        <v>12</v>
      </c>
      <c r="M219" s="292">
        <v>11.875</v>
      </c>
      <c r="N219" s="292">
        <v>2</v>
      </c>
      <c r="O219" s="292">
        <v>1.6499999761581421</v>
      </c>
      <c r="P219" s="292">
        <v>2.190000057220459</v>
      </c>
      <c r="Q219" s="292">
        <v>5.8400000333786011</v>
      </c>
    </row>
    <row r="220" spans="1:17">
      <c r="A220" s="287"/>
      <c r="B220" s="287"/>
      <c r="C220" s="293" t="s">
        <v>828</v>
      </c>
      <c r="D220" s="293"/>
      <c r="E220" s="294">
        <v>313911</v>
      </c>
      <c r="F220" s="294">
        <v>281682</v>
      </c>
      <c r="G220" s="294">
        <v>424602</v>
      </c>
      <c r="H220" s="294">
        <v>66973</v>
      </c>
      <c r="I220" s="294">
        <v>5</v>
      </c>
      <c r="J220" s="294">
        <v>10</v>
      </c>
      <c r="K220" s="294">
        <v>190</v>
      </c>
      <c r="L220" s="294">
        <v>205</v>
      </c>
      <c r="M220" s="295">
        <v>201</v>
      </c>
      <c r="N220" s="295">
        <v>16.260000228881836</v>
      </c>
      <c r="O220" s="295">
        <v>17.620000004768372</v>
      </c>
      <c r="P220" s="295">
        <v>31.320000171661377</v>
      </c>
      <c r="Q220" s="295">
        <v>65.200000405311584</v>
      </c>
    </row>
    <row r="221" spans="1:17">
      <c r="A221" s="287"/>
      <c r="B221" s="287"/>
      <c r="C221" s="296"/>
      <c r="D221" s="296"/>
      <c r="E221" s="297"/>
      <c r="F221" s="297"/>
      <c r="G221" s="297"/>
      <c r="H221" s="297"/>
      <c r="I221" s="297"/>
      <c r="J221" s="297"/>
      <c r="K221" s="297"/>
      <c r="L221" s="297"/>
      <c r="M221" s="298"/>
      <c r="N221" s="298"/>
      <c r="O221" s="298"/>
      <c r="P221" s="298"/>
      <c r="Q221" s="298"/>
    </row>
    <row r="222" spans="1:17">
      <c r="A222" s="287"/>
      <c r="B222" s="287" t="s">
        <v>829</v>
      </c>
      <c r="C222" s="284" t="s">
        <v>370</v>
      </c>
      <c r="D222" s="284"/>
      <c r="E222" s="288"/>
      <c r="F222" s="288"/>
      <c r="G222" s="288"/>
      <c r="H222" s="288"/>
      <c r="I222" s="288"/>
      <c r="J222" s="288"/>
      <c r="K222" s="288"/>
      <c r="L222" s="288"/>
      <c r="M222" s="289"/>
      <c r="N222" s="289"/>
      <c r="O222" s="289"/>
      <c r="P222" s="289"/>
      <c r="Q222" s="289"/>
    </row>
    <row r="223" spans="1:17">
      <c r="A223" s="287"/>
      <c r="B223" s="287"/>
      <c r="C223" s="287"/>
      <c r="D223" s="290" t="s">
        <v>1176</v>
      </c>
      <c r="E223" s="291">
        <v>53736</v>
      </c>
      <c r="F223" s="291">
        <v>19728</v>
      </c>
      <c r="G223" s="291">
        <v>73464</v>
      </c>
      <c r="H223" s="291">
        <v>4921</v>
      </c>
      <c r="I223" s="291"/>
      <c r="J223" s="291">
        <v>0</v>
      </c>
      <c r="K223" s="291">
        <v>17</v>
      </c>
      <c r="L223" s="291">
        <v>17</v>
      </c>
      <c r="M223" s="292">
        <v>16.625</v>
      </c>
      <c r="N223" s="292">
        <v>1.1200000047683716</v>
      </c>
      <c r="O223" s="292">
        <v>0.25</v>
      </c>
      <c r="P223" s="292">
        <v>1.6499999761581421</v>
      </c>
      <c r="Q223" s="292">
        <v>3.0199999809265137</v>
      </c>
    </row>
    <row r="224" spans="1:17">
      <c r="A224" s="287"/>
      <c r="B224" s="287"/>
      <c r="C224" s="293" t="s">
        <v>831</v>
      </c>
      <c r="D224" s="293"/>
      <c r="E224" s="294">
        <v>53736</v>
      </c>
      <c r="F224" s="294">
        <v>19728</v>
      </c>
      <c r="G224" s="294">
        <v>73464</v>
      </c>
      <c r="H224" s="294">
        <v>4921</v>
      </c>
      <c r="I224" s="294"/>
      <c r="J224" s="294">
        <v>0</v>
      </c>
      <c r="K224" s="294">
        <v>17</v>
      </c>
      <c r="L224" s="294">
        <v>17</v>
      </c>
      <c r="M224" s="295">
        <v>16.625</v>
      </c>
      <c r="N224" s="295">
        <v>1.1200000047683716</v>
      </c>
      <c r="O224" s="295">
        <v>0.25</v>
      </c>
      <c r="P224" s="295">
        <v>1.6499999761581421</v>
      </c>
      <c r="Q224" s="295">
        <v>3.0199999809265137</v>
      </c>
    </row>
    <row r="225" spans="1:17">
      <c r="A225" s="287"/>
      <c r="B225" s="287"/>
      <c r="C225" s="296"/>
      <c r="D225" s="296"/>
      <c r="E225" s="297"/>
      <c r="F225" s="297"/>
      <c r="G225" s="297"/>
      <c r="H225" s="297"/>
      <c r="I225" s="297"/>
      <c r="J225" s="297"/>
      <c r="K225" s="297"/>
      <c r="L225" s="297"/>
      <c r="M225" s="298"/>
      <c r="N225" s="298"/>
      <c r="O225" s="298"/>
      <c r="P225" s="298"/>
      <c r="Q225" s="298"/>
    </row>
    <row r="226" spans="1:17">
      <c r="A226" s="287"/>
      <c r="B226" s="287" t="s">
        <v>832</v>
      </c>
      <c r="C226" s="284" t="s">
        <v>371</v>
      </c>
      <c r="D226" s="284"/>
      <c r="E226" s="288"/>
      <c r="F226" s="288"/>
      <c r="G226" s="288"/>
      <c r="H226" s="288"/>
      <c r="I226" s="288"/>
      <c r="J226" s="288"/>
      <c r="K226" s="288"/>
      <c r="L226" s="288"/>
      <c r="M226" s="289"/>
      <c r="N226" s="289"/>
      <c r="O226" s="289"/>
      <c r="P226" s="289"/>
      <c r="Q226" s="289"/>
    </row>
    <row r="227" spans="1:17">
      <c r="A227" s="287"/>
      <c r="B227" s="287"/>
      <c r="C227" s="287"/>
      <c r="D227" s="290" t="s">
        <v>1177</v>
      </c>
      <c r="E227" s="291">
        <v>10739</v>
      </c>
      <c r="F227" s="291">
        <v>4998</v>
      </c>
      <c r="G227" s="291">
        <v>15737</v>
      </c>
      <c r="H227" s="291">
        <v>2374</v>
      </c>
      <c r="I227" s="291"/>
      <c r="J227" s="291">
        <v>0</v>
      </c>
      <c r="K227" s="291">
        <v>8</v>
      </c>
      <c r="L227" s="291">
        <v>8</v>
      </c>
      <c r="M227" s="292">
        <v>7.625</v>
      </c>
      <c r="N227" s="292">
        <v>0</v>
      </c>
      <c r="O227" s="292">
        <v>0.69999998807907104</v>
      </c>
      <c r="P227" s="292">
        <v>1</v>
      </c>
      <c r="Q227" s="292">
        <v>1.699999988079071</v>
      </c>
    </row>
    <row r="228" spans="1:17">
      <c r="A228" s="287"/>
      <c r="B228" s="287"/>
      <c r="C228" s="293" t="s">
        <v>834</v>
      </c>
      <c r="D228" s="293"/>
      <c r="E228" s="294">
        <v>10739</v>
      </c>
      <c r="F228" s="294">
        <v>4998</v>
      </c>
      <c r="G228" s="294">
        <v>15737</v>
      </c>
      <c r="H228" s="294">
        <v>2374</v>
      </c>
      <c r="I228" s="294"/>
      <c r="J228" s="294">
        <v>0</v>
      </c>
      <c r="K228" s="294">
        <v>8</v>
      </c>
      <c r="L228" s="294">
        <v>8</v>
      </c>
      <c r="M228" s="295">
        <v>7.625</v>
      </c>
      <c r="N228" s="295">
        <v>0</v>
      </c>
      <c r="O228" s="295">
        <v>0.69999998807907104</v>
      </c>
      <c r="P228" s="295">
        <v>1</v>
      </c>
      <c r="Q228" s="295">
        <v>1.699999988079071</v>
      </c>
    </row>
    <row r="229" spans="1:17">
      <c r="A229" s="287"/>
      <c r="B229" s="287"/>
      <c r="C229" s="296"/>
      <c r="D229" s="296"/>
      <c r="E229" s="297"/>
      <c r="F229" s="297"/>
      <c r="G229" s="297"/>
      <c r="H229" s="297"/>
      <c r="I229" s="297"/>
      <c r="J229" s="297"/>
      <c r="K229" s="297"/>
      <c r="L229" s="297"/>
      <c r="M229" s="298"/>
      <c r="N229" s="298"/>
      <c r="O229" s="298"/>
      <c r="P229" s="298"/>
      <c r="Q229" s="298"/>
    </row>
    <row r="230" spans="1:17">
      <c r="A230" s="287"/>
      <c r="B230" s="287" t="s">
        <v>835</v>
      </c>
      <c r="C230" s="284" t="s">
        <v>346</v>
      </c>
      <c r="D230" s="284"/>
      <c r="E230" s="288"/>
      <c r="F230" s="288"/>
      <c r="G230" s="288"/>
      <c r="H230" s="288"/>
      <c r="I230" s="288"/>
      <c r="J230" s="288"/>
      <c r="K230" s="288"/>
      <c r="L230" s="288"/>
      <c r="M230" s="289"/>
      <c r="N230" s="289"/>
      <c r="O230" s="289"/>
      <c r="P230" s="289"/>
      <c r="Q230" s="289"/>
    </row>
    <row r="231" spans="1:17">
      <c r="A231" s="287"/>
      <c r="B231" s="287"/>
      <c r="C231" s="287"/>
      <c r="D231" s="290" t="s">
        <v>1178</v>
      </c>
      <c r="E231" s="291">
        <v>117819</v>
      </c>
      <c r="F231" s="291">
        <v>25688</v>
      </c>
      <c r="G231" s="291">
        <v>143507</v>
      </c>
      <c r="H231" s="291">
        <v>20134</v>
      </c>
      <c r="I231" s="291">
        <v>1</v>
      </c>
      <c r="J231" s="291">
        <v>2</v>
      </c>
      <c r="K231" s="291">
        <v>47</v>
      </c>
      <c r="L231" s="291">
        <v>50</v>
      </c>
      <c r="M231" s="292">
        <v>49.875</v>
      </c>
      <c r="N231" s="292">
        <v>2</v>
      </c>
      <c r="O231" s="292">
        <v>4.3600001335144043</v>
      </c>
      <c r="P231" s="292">
        <v>11.760000228881836</v>
      </c>
      <c r="Q231" s="292">
        <v>18.12000036239624</v>
      </c>
    </row>
    <row r="232" spans="1:17">
      <c r="A232" s="287"/>
      <c r="B232" s="287"/>
      <c r="C232" s="287"/>
      <c r="D232" s="287" t="s">
        <v>1179</v>
      </c>
      <c r="E232" s="288">
        <v>22863</v>
      </c>
      <c r="F232" s="288">
        <v>5309</v>
      </c>
      <c r="G232" s="288">
        <v>28172</v>
      </c>
      <c r="H232" s="288">
        <v>3350</v>
      </c>
      <c r="I232" s="288"/>
      <c r="J232" s="288">
        <v>0</v>
      </c>
      <c r="K232" s="288">
        <v>9</v>
      </c>
      <c r="L232" s="288">
        <v>9</v>
      </c>
      <c r="M232" s="289">
        <v>9.25</v>
      </c>
      <c r="N232" s="289">
        <v>0</v>
      </c>
      <c r="O232" s="289">
        <v>0.30000001192092896</v>
      </c>
      <c r="P232" s="289">
        <v>3</v>
      </c>
      <c r="Q232" s="289">
        <v>3.300000011920929</v>
      </c>
    </row>
    <row r="233" spans="1:17">
      <c r="A233" s="287"/>
      <c r="B233" s="287"/>
      <c r="C233" s="293" t="s">
        <v>838</v>
      </c>
      <c r="D233" s="293"/>
      <c r="E233" s="294">
        <v>140682</v>
      </c>
      <c r="F233" s="294">
        <v>30997</v>
      </c>
      <c r="G233" s="294">
        <v>171679</v>
      </c>
      <c r="H233" s="294">
        <v>23484</v>
      </c>
      <c r="I233" s="294">
        <v>1</v>
      </c>
      <c r="J233" s="294">
        <v>2</v>
      </c>
      <c r="K233" s="294">
        <v>56</v>
      </c>
      <c r="L233" s="294">
        <v>59</v>
      </c>
      <c r="M233" s="295">
        <v>59.125</v>
      </c>
      <c r="N233" s="295">
        <v>2</v>
      </c>
      <c r="O233" s="295">
        <v>4.6600001454353333</v>
      </c>
      <c r="P233" s="295">
        <v>14.760000228881836</v>
      </c>
      <c r="Q233" s="295">
        <v>21.420000374317169</v>
      </c>
    </row>
    <row r="234" spans="1:17">
      <c r="A234" s="287"/>
      <c r="B234" s="287"/>
      <c r="C234" s="296"/>
      <c r="D234" s="296"/>
      <c r="E234" s="297"/>
      <c r="F234" s="297"/>
      <c r="G234" s="297"/>
      <c r="H234" s="297"/>
      <c r="I234" s="297"/>
      <c r="J234" s="297"/>
      <c r="K234" s="297"/>
      <c r="L234" s="297"/>
      <c r="M234" s="298"/>
      <c r="N234" s="298"/>
      <c r="O234" s="298"/>
      <c r="P234" s="298"/>
      <c r="Q234" s="298"/>
    </row>
    <row r="235" spans="1:17">
      <c r="A235" s="287"/>
      <c r="B235" s="287" t="s">
        <v>839</v>
      </c>
      <c r="C235" s="284" t="s">
        <v>374</v>
      </c>
      <c r="D235" s="284"/>
      <c r="E235" s="288"/>
      <c r="F235" s="288"/>
      <c r="G235" s="288"/>
      <c r="H235" s="288"/>
      <c r="I235" s="288"/>
      <c r="J235" s="288"/>
      <c r="K235" s="288"/>
      <c r="L235" s="288"/>
      <c r="M235" s="289"/>
      <c r="N235" s="289"/>
      <c r="O235" s="289"/>
      <c r="P235" s="289"/>
      <c r="Q235" s="289"/>
    </row>
    <row r="236" spans="1:17">
      <c r="A236" s="287"/>
      <c r="B236" s="287"/>
      <c r="C236" s="287"/>
      <c r="D236" s="290" t="s">
        <v>1180</v>
      </c>
      <c r="E236" s="291">
        <v>16283</v>
      </c>
      <c r="F236" s="291">
        <v>3954</v>
      </c>
      <c r="G236" s="291">
        <v>20237</v>
      </c>
      <c r="H236" s="291">
        <v>2163</v>
      </c>
      <c r="I236" s="291"/>
      <c r="J236" s="291">
        <v>0</v>
      </c>
      <c r="K236" s="291">
        <v>10</v>
      </c>
      <c r="L236" s="291">
        <v>10</v>
      </c>
      <c r="M236" s="292">
        <v>10</v>
      </c>
      <c r="N236" s="292">
        <v>0</v>
      </c>
      <c r="O236" s="292">
        <v>0.25</v>
      </c>
      <c r="P236" s="292">
        <v>3</v>
      </c>
      <c r="Q236" s="292">
        <v>3.25</v>
      </c>
    </row>
    <row r="237" spans="1:17">
      <c r="A237" s="287"/>
      <c r="B237" s="287"/>
      <c r="C237" s="293" t="s">
        <v>841</v>
      </c>
      <c r="D237" s="293"/>
      <c r="E237" s="294">
        <v>16283</v>
      </c>
      <c r="F237" s="294">
        <v>3954</v>
      </c>
      <c r="G237" s="294">
        <v>20237</v>
      </c>
      <c r="H237" s="294">
        <v>2163</v>
      </c>
      <c r="I237" s="294"/>
      <c r="J237" s="294">
        <v>0</v>
      </c>
      <c r="K237" s="294">
        <v>10</v>
      </c>
      <c r="L237" s="294">
        <v>10</v>
      </c>
      <c r="M237" s="295">
        <v>10</v>
      </c>
      <c r="N237" s="295">
        <v>0</v>
      </c>
      <c r="O237" s="295">
        <v>0.25</v>
      </c>
      <c r="P237" s="295">
        <v>3</v>
      </c>
      <c r="Q237" s="295">
        <v>3.25</v>
      </c>
    </row>
    <row r="238" spans="1:17">
      <c r="A238" s="287"/>
      <c r="B238" s="287"/>
      <c r="C238" s="296"/>
      <c r="D238" s="296"/>
      <c r="E238" s="297"/>
      <c r="F238" s="297"/>
      <c r="G238" s="297"/>
      <c r="H238" s="297"/>
      <c r="I238" s="297"/>
      <c r="J238" s="297"/>
      <c r="K238" s="297"/>
      <c r="L238" s="297"/>
      <c r="M238" s="298"/>
      <c r="N238" s="298"/>
      <c r="O238" s="298"/>
      <c r="P238" s="298"/>
      <c r="Q238" s="298"/>
    </row>
    <row r="239" spans="1:17">
      <c r="A239" s="287"/>
      <c r="B239" s="287" t="s">
        <v>845</v>
      </c>
      <c r="C239" s="284" t="s">
        <v>367</v>
      </c>
      <c r="D239" s="284"/>
      <c r="E239" s="288"/>
      <c r="F239" s="288"/>
      <c r="G239" s="288"/>
      <c r="H239" s="288"/>
      <c r="I239" s="288"/>
      <c r="J239" s="288"/>
      <c r="K239" s="288"/>
      <c r="L239" s="288"/>
      <c r="M239" s="289"/>
      <c r="N239" s="289"/>
      <c r="O239" s="289"/>
      <c r="P239" s="289"/>
      <c r="Q239" s="289"/>
    </row>
    <row r="240" spans="1:17">
      <c r="A240" s="287"/>
      <c r="B240" s="287"/>
      <c r="C240" s="287"/>
      <c r="D240" s="290" t="s">
        <v>1181</v>
      </c>
      <c r="E240" s="291">
        <v>66861</v>
      </c>
      <c r="F240" s="291">
        <v>18599</v>
      </c>
      <c r="G240" s="291">
        <v>85460</v>
      </c>
      <c r="H240" s="291">
        <v>7761</v>
      </c>
      <c r="I240" s="291"/>
      <c r="J240" s="291">
        <v>0</v>
      </c>
      <c r="K240" s="291">
        <v>22</v>
      </c>
      <c r="L240" s="291">
        <v>22</v>
      </c>
      <c r="M240" s="292">
        <v>22.125</v>
      </c>
      <c r="N240" s="292">
        <v>1</v>
      </c>
      <c r="O240" s="292">
        <v>1</v>
      </c>
      <c r="P240" s="292">
        <v>7.6999998092651367</v>
      </c>
      <c r="Q240" s="292">
        <v>9.6999998092651367</v>
      </c>
    </row>
    <row r="241" spans="1:17">
      <c r="A241" s="287"/>
      <c r="B241" s="287"/>
      <c r="C241" s="293" t="s">
        <v>847</v>
      </c>
      <c r="D241" s="293"/>
      <c r="E241" s="294">
        <v>66861</v>
      </c>
      <c r="F241" s="294">
        <v>18599</v>
      </c>
      <c r="G241" s="294">
        <v>85460</v>
      </c>
      <c r="H241" s="294">
        <v>7761</v>
      </c>
      <c r="I241" s="294"/>
      <c r="J241" s="294">
        <v>0</v>
      </c>
      <c r="K241" s="294">
        <v>22</v>
      </c>
      <c r="L241" s="294">
        <v>22</v>
      </c>
      <c r="M241" s="295">
        <v>22.125</v>
      </c>
      <c r="N241" s="295">
        <v>1</v>
      </c>
      <c r="O241" s="295">
        <v>1</v>
      </c>
      <c r="P241" s="295">
        <v>7.6999998092651367</v>
      </c>
      <c r="Q241" s="295">
        <v>9.6999998092651367</v>
      </c>
    </row>
    <row r="242" spans="1:17">
      <c r="A242" s="287"/>
      <c r="B242" s="287"/>
      <c r="C242" s="296"/>
      <c r="D242" s="296"/>
      <c r="E242" s="297"/>
      <c r="F242" s="297"/>
      <c r="G242" s="297"/>
      <c r="H242" s="297"/>
      <c r="I242" s="297"/>
      <c r="J242" s="297"/>
      <c r="K242" s="297"/>
      <c r="L242" s="297"/>
      <c r="M242" s="298"/>
      <c r="N242" s="298"/>
      <c r="O242" s="298"/>
      <c r="P242" s="298"/>
      <c r="Q242" s="298"/>
    </row>
    <row r="243" spans="1:17">
      <c r="A243" s="293" t="s">
        <v>848</v>
      </c>
      <c r="B243" s="293"/>
      <c r="C243" s="293"/>
      <c r="D243" s="293"/>
      <c r="E243" s="294">
        <v>708085</v>
      </c>
      <c r="F243" s="294">
        <v>376928</v>
      </c>
      <c r="G243" s="294">
        <v>914022</v>
      </c>
      <c r="H243" s="294">
        <v>123092</v>
      </c>
      <c r="I243" s="294">
        <v>7</v>
      </c>
      <c r="J243" s="294">
        <v>12</v>
      </c>
      <c r="K243" s="294">
        <v>345</v>
      </c>
      <c r="L243" s="294">
        <v>364</v>
      </c>
      <c r="M243" s="295">
        <v>361.125</v>
      </c>
      <c r="N243" s="295">
        <v>23.790000319480896</v>
      </c>
      <c r="O243" s="295">
        <v>28.320000052452087</v>
      </c>
      <c r="P243" s="295">
        <v>67.480000376701355</v>
      </c>
      <c r="Q243" s="295">
        <v>119.59000074863434</v>
      </c>
    </row>
    <row r="244" spans="1:17" ht="7.2" customHeight="1">
      <c r="A244" s="296"/>
      <c r="B244" s="296"/>
      <c r="C244" s="296"/>
      <c r="D244" s="296"/>
      <c r="E244" s="297"/>
      <c r="F244" s="297"/>
      <c r="G244" s="297"/>
      <c r="H244" s="297"/>
      <c r="I244" s="297"/>
      <c r="J244" s="297"/>
      <c r="K244" s="297"/>
      <c r="L244" s="297"/>
      <c r="M244" s="298"/>
      <c r="N244" s="298"/>
      <c r="O244" s="298"/>
      <c r="P244" s="298"/>
      <c r="Q244" s="298"/>
    </row>
    <row r="245" spans="1:17">
      <c r="A245" s="284" t="s">
        <v>849</v>
      </c>
      <c r="B245" s="284"/>
      <c r="C245" s="284"/>
      <c r="D245" s="284"/>
      <c r="E245" s="288"/>
      <c r="F245" s="288"/>
      <c r="G245" s="288"/>
      <c r="H245" s="288"/>
      <c r="I245" s="288"/>
      <c r="J245" s="288"/>
      <c r="K245" s="288"/>
      <c r="L245" s="288"/>
      <c r="M245" s="289"/>
      <c r="N245" s="289"/>
      <c r="O245" s="289"/>
      <c r="P245" s="289"/>
      <c r="Q245" s="289"/>
    </row>
    <row r="246" spans="1:17">
      <c r="A246" s="287"/>
      <c r="B246" s="287" t="s">
        <v>850</v>
      </c>
      <c r="C246" s="284" t="s">
        <v>326</v>
      </c>
      <c r="D246" s="284"/>
      <c r="E246" s="288"/>
      <c r="F246" s="288"/>
      <c r="G246" s="288"/>
      <c r="H246" s="288"/>
      <c r="I246" s="288"/>
      <c r="J246" s="288"/>
      <c r="K246" s="288"/>
      <c r="L246" s="288"/>
      <c r="M246" s="289"/>
      <c r="N246" s="289"/>
      <c r="O246" s="289"/>
      <c r="P246" s="289"/>
      <c r="Q246" s="289"/>
    </row>
    <row r="247" spans="1:17">
      <c r="A247" s="287"/>
      <c r="B247" s="287"/>
      <c r="C247" s="287"/>
      <c r="D247" s="290" t="s">
        <v>1182</v>
      </c>
      <c r="E247" s="291">
        <v>352097</v>
      </c>
      <c r="F247" s="291">
        <v>95075</v>
      </c>
      <c r="G247" s="291">
        <v>447172</v>
      </c>
      <c r="H247" s="291">
        <v>77002</v>
      </c>
      <c r="I247" s="291"/>
      <c r="J247" s="291">
        <v>5</v>
      </c>
      <c r="K247" s="291">
        <v>167</v>
      </c>
      <c r="L247" s="291">
        <v>172</v>
      </c>
      <c r="M247" s="292">
        <v>178.625</v>
      </c>
      <c r="N247" s="292">
        <v>16.920000076293945</v>
      </c>
      <c r="O247" s="292">
        <v>6</v>
      </c>
      <c r="P247" s="292">
        <v>29.700000762939453</v>
      </c>
      <c r="Q247" s="292">
        <v>52.620000839233398</v>
      </c>
    </row>
    <row r="248" spans="1:17">
      <c r="A248" s="287"/>
      <c r="B248" s="287"/>
      <c r="C248" s="287"/>
      <c r="D248" s="287" t="s">
        <v>1183</v>
      </c>
      <c r="E248" s="288">
        <v>84922</v>
      </c>
      <c r="F248" s="288">
        <v>13745</v>
      </c>
      <c r="G248" s="288">
        <v>98667</v>
      </c>
      <c r="H248" s="288">
        <v>27710</v>
      </c>
      <c r="I248" s="288">
        <v>1</v>
      </c>
      <c r="J248" s="288">
        <v>5</v>
      </c>
      <c r="K248" s="288">
        <v>31</v>
      </c>
      <c r="L248" s="288">
        <v>37</v>
      </c>
      <c r="M248" s="289">
        <v>34.125</v>
      </c>
      <c r="N248" s="289">
        <v>3.7799999713897705</v>
      </c>
      <c r="O248" s="289">
        <v>3.1800000667572021</v>
      </c>
      <c r="P248" s="289">
        <v>4.869999885559082</v>
      </c>
      <c r="Q248" s="289">
        <v>11.829999923706055</v>
      </c>
    </row>
    <row r="249" spans="1:17">
      <c r="A249" s="287"/>
      <c r="B249" s="287"/>
      <c r="C249" s="287"/>
      <c r="D249" s="290" t="s">
        <v>1184</v>
      </c>
      <c r="E249" s="291">
        <v>67945</v>
      </c>
      <c r="F249" s="291">
        <v>11225</v>
      </c>
      <c r="G249" s="291">
        <v>79170</v>
      </c>
      <c r="H249" s="291">
        <v>14346</v>
      </c>
      <c r="I249" s="291">
        <v>2</v>
      </c>
      <c r="J249" s="291">
        <v>4</v>
      </c>
      <c r="K249" s="291">
        <v>21</v>
      </c>
      <c r="L249" s="291">
        <v>27</v>
      </c>
      <c r="M249" s="292">
        <v>24</v>
      </c>
      <c r="N249" s="292">
        <v>4</v>
      </c>
      <c r="O249" s="292">
        <v>0</v>
      </c>
      <c r="P249" s="292">
        <v>5.4600000381469727</v>
      </c>
      <c r="Q249" s="292">
        <v>9.4600000381469727</v>
      </c>
    </row>
    <row r="250" spans="1:17">
      <c r="A250" s="287"/>
      <c r="B250" s="287"/>
      <c r="C250" s="293" t="s">
        <v>854</v>
      </c>
      <c r="D250" s="293"/>
      <c r="E250" s="294">
        <v>504964</v>
      </c>
      <c r="F250" s="294">
        <v>120045</v>
      </c>
      <c r="G250" s="294">
        <v>625009</v>
      </c>
      <c r="H250" s="294">
        <v>119058</v>
      </c>
      <c r="I250" s="294">
        <v>3</v>
      </c>
      <c r="J250" s="294">
        <v>14</v>
      </c>
      <c r="K250" s="294">
        <v>219</v>
      </c>
      <c r="L250" s="294">
        <v>236</v>
      </c>
      <c r="M250" s="295">
        <v>236.75</v>
      </c>
      <c r="N250" s="295">
        <v>24.700000047683716</v>
      </c>
      <c r="O250" s="295">
        <v>9.1800000667572021</v>
      </c>
      <c r="P250" s="295">
        <v>40.030000686645508</v>
      </c>
      <c r="Q250" s="295">
        <v>73.910000801086426</v>
      </c>
    </row>
    <row r="251" spans="1:17">
      <c r="A251" s="287"/>
      <c r="B251" s="287"/>
      <c r="C251" s="296"/>
      <c r="D251" s="296"/>
      <c r="E251" s="297"/>
      <c r="F251" s="297"/>
      <c r="G251" s="297"/>
      <c r="H251" s="297"/>
      <c r="I251" s="297"/>
      <c r="J251" s="297"/>
      <c r="K251" s="297"/>
      <c r="L251" s="297"/>
      <c r="M251" s="298"/>
      <c r="N251" s="298"/>
      <c r="O251" s="298"/>
      <c r="P251" s="298"/>
      <c r="Q251" s="298"/>
    </row>
    <row r="252" spans="1:17">
      <c r="A252" s="287"/>
      <c r="B252" s="287" t="s">
        <v>855</v>
      </c>
      <c r="C252" s="284" t="s">
        <v>342</v>
      </c>
      <c r="D252" s="284"/>
      <c r="E252" s="288"/>
      <c r="F252" s="288"/>
      <c r="G252" s="288"/>
      <c r="H252" s="288"/>
      <c r="I252" s="288"/>
      <c r="J252" s="288"/>
      <c r="K252" s="288"/>
      <c r="L252" s="288"/>
      <c r="M252" s="289"/>
      <c r="N252" s="289"/>
      <c r="O252" s="289"/>
      <c r="P252" s="289"/>
      <c r="Q252" s="289"/>
    </row>
    <row r="253" spans="1:17">
      <c r="A253" s="287"/>
      <c r="B253" s="287"/>
      <c r="C253" s="287"/>
      <c r="D253" s="290" t="s">
        <v>1185</v>
      </c>
      <c r="E253" s="291">
        <v>102504</v>
      </c>
      <c r="F253" s="291">
        <v>25769</v>
      </c>
      <c r="G253" s="291">
        <v>128273</v>
      </c>
      <c r="H253" s="291">
        <v>20880</v>
      </c>
      <c r="I253" s="291">
        <v>3</v>
      </c>
      <c r="J253" s="291">
        <v>0</v>
      </c>
      <c r="K253" s="291">
        <v>55</v>
      </c>
      <c r="L253" s="291">
        <v>58</v>
      </c>
      <c r="M253" s="292">
        <v>56.125</v>
      </c>
      <c r="N253" s="292">
        <v>1.5</v>
      </c>
      <c r="O253" s="292">
        <v>2.0399999618530273</v>
      </c>
      <c r="P253" s="292">
        <v>11.529999732971191</v>
      </c>
      <c r="Q253" s="292">
        <v>15.069999694824219</v>
      </c>
    </row>
    <row r="254" spans="1:17">
      <c r="A254" s="287"/>
      <c r="B254" s="287"/>
      <c r="C254" s="293" t="s">
        <v>857</v>
      </c>
      <c r="D254" s="293"/>
      <c r="E254" s="294">
        <v>102504</v>
      </c>
      <c r="F254" s="294">
        <v>25769</v>
      </c>
      <c r="G254" s="294">
        <v>128273</v>
      </c>
      <c r="H254" s="294">
        <v>20880</v>
      </c>
      <c r="I254" s="294">
        <v>3</v>
      </c>
      <c r="J254" s="294">
        <v>0</v>
      </c>
      <c r="K254" s="294">
        <v>55</v>
      </c>
      <c r="L254" s="294">
        <v>58</v>
      </c>
      <c r="M254" s="295">
        <v>56.125</v>
      </c>
      <c r="N254" s="295">
        <v>1.5</v>
      </c>
      <c r="O254" s="295">
        <v>2.0399999618530273</v>
      </c>
      <c r="P254" s="295">
        <v>11.529999732971191</v>
      </c>
      <c r="Q254" s="295">
        <v>15.069999694824219</v>
      </c>
    </row>
    <row r="255" spans="1:17">
      <c r="A255" s="287"/>
      <c r="B255" s="287"/>
      <c r="C255" s="296"/>
      <c r="D255" s="296"/>
      <c r="E255" s="297"/>
      <c r="F255" s="297"/>
      <c r="G255" s="297"/>
      <c r="H255" s="297"/>
      <c r="I255" s="297"/>
      <c r="J255" s="297"/>
      <c r="K255" s="297"/>
      <c r="L255" s="297"/>
      <c r="M255" s="298"/>
      <c r="N255" s="298"/>
      <c r="O255" s="298"/>
      <c r="P255" s="298"/>
      <c r="Q255" s="298"/>
    </row>
    <row r="256" spans="1:17">
      <c r="A256" s="287"/>
      <c r="B256" s="287" t="s">
        <v>858</v>
      </c>
      <c r="C256" s="284" t="s">
        <v>348</v>
      </c>
      <c r="D256" s="284"/>
      <c r="E256" s="288"/>
      <c r="F256" s="288"/>
      <c r="G256" s="288"/>
      <c r="H256" s="288"/>
      <c r="I256" s="288"/>
      <c r="J256" s="288"/>
      <c r="K256" s="288"/>
      <c r="L256" s="288"/>
      <c r="M256" s="289"/>
      <c r="N256" s="289"/>
      <c r="O256" s="289"/>
      <c r="P256" s="289"/>
      <c r="Q256" s="289"/>
    </row>
    <row r="257" spans="1:17">
      <c r="A257" s="287"/>
      <c r="B257" s="287"/>
      <c r="C257" s="287"/>
      <c r="D257" s="290" t="s">
        <v>1186</v>
      </c>
      <c r="E257" s="291">
        <v>113487</v>
      </c>
      <c r="F257" s="291">
        <v>36193</v>
      </c>
      <c r="G257" s="291">
        <v>149680</v>
      </c>
      <c r="H257" s="291">
        <v>24454</v>
      </c>
      <c r="I257" s="291"/>
      <c r="J257" s="291">
        <v>1</v>
      </c>
      <c r="K257" s="291">
        <v>61</v>
      </c>
      <c r="L257" s="291">
        <v>62</v>
      </c>
      <c r="M257" s="292">
        <v>63.5</v>
      </c>
      <c r="N257" s="292">
        <v>2.5</v>
      </c>
      <c r="O257" s="292">
        <v>3</v>
      </c>
      <c r="P257" s="292">
        <v>14.220000267028809</v>
      </c>
      <c r="Q257" s="292">
        <v>19.720000267028809</v>
      </c>
    </row>
    <row r="258" spans="1:17">
      <c r="A258" s="287"/>
      <c r="B258" s="287"/>
      <c r="C258" s="293" t="s">
        <v>860</v>
      </c>
      <c r="D258" s="293"/>
      <c r="E258" s="294">
        <v>113487</v>
      </c>
      <c r="F258" s="294">
        <v>36193</v>
      </c>
      <c r="G258" s="294">
        <v>149680</v>
      </c>
      <c r="H258" s="294">
        <v>24454</v>
      </c>
      <c r="I258" s="294"/>
      <c r="J258" s="294">
        <v>1</v>
      </c>
      <c r="K258" s="294">
        <v>61</v>
      </c>
      <c r="L258" s="294">
        <v>62</v>
      </c>
      <c r="M258" s="295">
        <v>63.5</v>
      </c>
      <c r="N258" s="295">
        <v>2.5</v>
      </c>
      <c r="O258" s="295">
        <v>3</v>
      </c>
      <c r="P258" s="295">
        <v>14.220000267028809</v>
      </c>
      <c r="Q258" s="295">
        <v>19.720000267028809</v>
      </c>
    </row>
    <row r="259" spans="1:17">
      <c r="A259" s="287"/>
      <c r="B259" s="287"/>
      <c r="C259" s="296"/>
      <c r="D259" s="296"/>
      <c r="E259" s="297"/>
      <c r="F259" s="297"/>
      <c r="G259" s="297"/>
      <c r="H259" s="297"/>
      <c r="I259" s="297"/>
      <c r="J259" s="297"/>
      <c r="K259" s="297"/>
      <c r="L259" s="297"/>
      <c r="M259" s="298"/>
      <c r="N259" s="298"/>
      <c r="O259" s="298"/>
      <c r="P259" s="298"/>
      <c r="Q259" s="298"/>
    </row>
    <row r="260" spans="1:17">
      <c r="A260" s="287"/>
      <c r="B260" s="287" t="s">
        <v>861</v>
      </c>
      <c r="C260" s="284" t="s">
        <v>366</v>
      </c>
      <c r="D260" s="284"/>
      <c r="E260" s="288"/>
      <c r="F260" s="288"/>
      <c r="G260" s="288"/>
      <c r="H260" s="288"/>
      <c r="I260" s="288"/>
      <c r="J260" s="288"/>
      <c r="K260" s="288"/>
      <c r="L260" s="288"/>
      <c r="M260" s="289"/>
      <c r="N260" s="289"/>
      <c r="O260" s="289"/>
      <c r="P260" s="289"/>
      <c r="Q260" s="289"/>
    </row>
    <row r="261" spans="1:17">
      <c r="A261" s="287"/>
      <c r="B261" s="287"/>
      <c r="C261" s="287"/>
      <c r="D261" s="290" t="s">
        <v>1187</v>
      </c>
      <c r="E261" s="291"/>
      <c r="F261" s="291">
        <v>61355</v>
      </c>
      <c r="G261" s="291"/>
      <c r="H261" s="291">
        <v>8144</v>
      </c>
      <c r="I261" s="291">
        <v>2</v>
      </c>
      <c r="J261" s="291">
        <v>1</v>
      </c>
      <c r="K261" s="291">
        <v>21</v>
      </c>
      <c r="L261" s="291">
        <v>24</v>
      </c>
      <c r="M261" s="292">
        <v>22.625</v>
      </c>
      <c r="N261" s="292">
        <v>2</v>
      </c>
      <c r="O261" s="292">
        <v>3</v>
      </c>
      <c r="P261" s="292">
        <v>2.690000057220459</v>
      </c>
      <c r="Q261" s="292">
        <v>7.690000057220459</v>
      </c>
    </row>
    <row r="262" spans="1:17">
      <c r="A262" s="287"/>
      <c r="B262" s="287"/>
      <c r="C262" s="293" t="s">
        <v>863</v>
      </c>
      <c r="D262" s="293"/>
      <c r="E262" s="294"/>
      <c r="F262" s="294">
        <v>61355</v>
      </c>
      <c r="G262" s="294"/>
      <c r="H262" s="294">
        <v>8144</v>
      </c>
      <c r="I262" s="294">
        <v>2</v>
      </c>
      <c r="J262" s="294">
        <v>1</v>
      </c>
      <c r="K262" s="294">
        <v>21</v>
      </c>
      <c r="L262" s="294">
        <v>24</v>
      </c>
      <c r="M262" s="295">
        <v>22.625</v>
      </c>
      <c r="N262" s="295">
        <v>2</v>
      </c>
      <c r="O262" s="295">
        <v>3</v>
      </c>
      <c r="P262" s="295">
        <v>2.690000057220459</v>
      </c>
      <c r="Q262" s="295">
        <v>7.690000057220459</v>
      </c>
    </row>
    <row r="263" spans="1:17">
      <c r="A263" s="287"/>
      <c r="B263" s="287"/>
      <c r="C263" s="296"/>
      <c r="D263" s="296"/>
      <c r="E263" s="297"/>
      <c r="F263" s="297"/>
      <c r="G263" s="297"/>
      <c r="H263" s="297"/>
      <c r="I263" s="297"/>
      <c r="J263" s="297"/>
      <c r="K263" s="297"/>
      <c r="L263" s="297"/>
      <c r="M263" s="298"/>
      <c r="N263" s="298"/>
      <c r="O263" s="298"/>
      <c r="P263" s="298"/>
      <c r="Q263" s="298"/>
    </row>
    <row r="264" spans="1:17">
      <c r="A264" s="287"/>
      <c r="B264" s="287" t="s">
        <v>864</v>
      </c>
      <c r="C264" s="284" t="s">
        <v>368</v>
      </c>
      <c r="D264" s="284"/>
      <c r="E264" s="288"/>
      <c r="F264" s="288"/>
      <c r="G264" s="288"/>
      <c r="H264" s="288"/>
      <c r="I264" s="288"/>
      <c r="J264" s="288"/>
      <c r="K264" s="288"/>
      <c r="L264" s="288"/>
      <c r="M264" s="289"/>
      <c r="N264" s="289"/>
      <c r="O264" s="289"/>
      <c r="P264" s="289"/>
      <c r="Q264" s="289"/>
    </row>
    <row r="265" spans="1:17">
      <c r="A265" s="287"/>
      <c r="B265" s="287"/>
      <c r="C265" s="287"/>
      <c r="D265" s="290" t="s">
        <v>1188</v>
      </c>
      <c r="E265" s="291">
        <v>26351</v>
      </c>
      <c r="F265" s="291">
        <v>7791</v>
      </c>
      <c r="G265" s="291">
        <v>34142</v>
      </c>
      <c r="H265" s="291">
        <v>3048</v>
      </c>
      <c r="I265" s="291">
        <v>1</v>
      </c>
      <c r="J265" s="291">
        <v>2</v>
      </c>
      <c r="K265" s="291">
        <v>16</v>
      </c>
      <c r="L265" s="291">
        <v>19</v>
      </c>
      <c r="M265" s="292">
        <v>17.75</v>
      </c>
      <c r="N265" s="292">
        <v>1</v>
      </c>
      <c r="O265" s="292">
        <v>0.10000000149011612</v>
      </c>
      <c r="P265" s="292">
        <v>3.7999999523162842</v>
      </c>
      <c r="Q265" s="292">
        <v>4.8999999538064003</v>
      </c>
    </row>
    <row r="266" spans="1:17">
      <c r="A266" s="287"/>
      <c r="B266" s="287"/>
      <c r="C266" s="293" t="s">
        <v>866</v>
      </c>
      <c r="D266" s="293"/>
      <c r="E266" s="294">
        <v>26351</v>
      </c>
      <c r="F266" s="294">
        <v>7791</v>
      </c>
      <c r="G266" s="294">
        <v>34142</v>
      </c>
      <c r="H266" s="294">
        <v>3048</v>
      </c>
      <c r="I266" s="294">
        <v>1</v>
      </c>
      <c r="J266" s="294">
        <v>2</v>
      </c>
      <c r="K266" s="294">
        <v>16</v>
      </c>
      <c r="L266" s="294">
        <v>19</v>
      </c>
      <c r="M266" s="295">
        <v>17.75</v>
      </c>
      <c r="N266" s="295">
        <v>1</v>
      </c>
      <c r="O266" s="295">
        <v>0.10000000149011612</v>
      </c>
      <c r="P266" s="295">
        <v>3.7999999523162842</v>
      </c>
      <c r="Q266" s="295">
        <v>4.8999999538064003</v>
      </c>
    </row>
    <row r="267" spans="1:17">
      <c r="A267" s="287"/>
      <c r="B267" s="287"/>
      <c r="C267" s="296"/>
      <c r="D267" s="296"/>
      <c r="E267" s="297"/>
      <c r="F267" s="297"/>
      <c r="G267" s="297"/>
      <c r="H267" s="297"/>
      <c r="I267" s="297"/>
      <c r="J267" s="297"/>
      <c r="K267" s="297"/>
      <c r="L267" s="297"/>
      <c r="M267" s="298"/>
      <c r="N267" s="298"/>
      <c r="O267" s="298"/>
      <c r="P267" s="298"/>
      <c r="Q267" s="298"/>
    </row>
    <row r="268" spans="1:17">
      <c r="A268" s="293" t="s">
        <v>867</v>
      </c>
      <c r="B268" s="293"/>
      <c r="C268" s="293"/>
      <c r="D268" s="293"/>
      <c r="E268" s="294">
        <v>747306</v>
      </c>
      <c r="F268" s="294">
        <v>251153</v>
      </c>
      <c r="G268" s="294">
        <v>937104</v>
      </c>
      <c r="H268" s="294">
        <v>175584</v>
      </c>
      <c r="I268" s="294">
        <v>9</v>
      </c>
      <c r="J268" s="294">
        <v>18</v>
      </c>
      <c r="K268" s="294">
        <v>372</v>
      </c>
      <c r="L268" s="294">
        <v>399</v>
      </c>
      <c r="M268" s="295">
        <v>396.75</v>
      </c>
      <c r="N268" s="295">
        <v>31.700000047683716</v>
      </c>
      <c r="O268" s="295">
        <v>17.320000030100346</v>
      </c>
      <c r="P268" s="295">
        <v>72.270000696182251</v>
      </c>
      <c r="Q268" s="295">
        <v>121.29000077396631</v>
      </c>
    </row>
    <row r="269" spans="1:17" ht="6.6" customHeight="1">
      <c r="A269" s="296"/>
      <c r="B269" s="296"/>
      <c r="C269" s="296"/>
      <c r="D269" s="296"/>
      <c r="E269" s="297"/>
      <c r="F269" s="297"/>
      <c r="G269" s="297"/>
      <c r="H269" s="297"/>
      <c r="I269" s="297"/>
      <c r="J269" s="297"/>
      <c r="K269" s="297"/>
      <c r="L269" s="297"/>
      <c r="M269" s="298"/>
      <c r="N269" s="298"/>
      <c r="O269" s="298"/>
      <c r="P269" s="298"/>
      <c r="Q269" s="298"/>
    </row>
    <row r="270" spans="1:17">
      <c r="A270" s="284" t="s">
        <v>868</v>
      </c>
      <c r="B270" s="284"/>
      <c r="C270" s="284"/>
      <c r="D270" s="284"/>
      <c r="E270" s="288"/>
      <c r="F270" s="288"/>
      <c r="G270" s="288"/>
      <c r="H270" s="288"/>
      <c r="I270" s="288"/>
      <c r="J270" s="288"/>
      <c r="K270" s="288"/>
      <c r="L270" s="288"/>
      <c r="M270" s="289"/>
      <c r="N270" s="289"/>
      <c r="O270" s="289"/>
      <c r="P270" s="289"/>
      <c r="Q270" s="289"/>
    </row>
    <row r="271" spans="1:17">
      <c r="A271" s="287"/>
      <c r="B271" s="287" t="s">
        <v>869</v>
      </c>
      <c r="C271" s="284" t="s">
        <v>318</v>
      </c>
      <c r="D271" s="284"/>
      <c r="E271" s="288"/>
      <c r="F271" s="288"/>
      <c r="G271" s="288"/>
      <c r="H271" s="288"/>
      <c r="I271" s="288"/>
      <c r="J271" s="288"/>
      <c r="K271" s="288"/>
      <c r="L271" s="288"/>
      <c r="M271" s="289"/>
      <c r="N271" s="289"/>
      <c r="O271" s="289"/>
      <c r="P271" s="289"/>
      <c r="Q271" s="289"/>
    </row>
    <row r="272" spans="1:17">
      <c r="A272" s="287"/>
      <c r="B272" s="287"/>
      <c r="C272" s="287"/>
      <c r="D272" s="290" t="s">
        <v>1189</v>
      </c>
      <c r="E272" s="291">
        <v>173535</v>
      </c>
      <c r="F272" s="291">
        <v>39114</v>
      </c>
      <c r="G272" s="291">
        <v>212649</v>
      </c>
      <c r="H272" s="291">
        <v>47886</v>
      </c>
      <c r="I272" s="291"/>
      <c r="J272" s="291">
        <v>1</v>
      </c>
      <c r="K272" s="291">
        <v>96</v>
      </c>
      <c r="L272" s="291">
        <v>97</v>
      </c>
      <c r="M272" s="292">
        <v>98.25</v>
      </c>
      <c r="N272" s="292">
        <v>11.489999771118164</v>
      </c>
      <c r="O272" s="292">
        <v>5.2399997711181641</v>
      </c>
      <c r="P272" s="292">
        <v>10.130000114440918</v>
      </c>
      <c r="Q272" s="292">
        <v>26.859999656677246</v>
      </c>
    </row>
    <row r="273" spans="1:17">
      <c r="A273" s="287"/>
      <c r="B273" s="287"/>
      <c r="C273" s="287"/>
      <c r="D273" s="287" t="s">
        <v>1190</v>
      </c>
      <c r="E273" s="288">
        <v>173742</v>
      </c>
      <c r="F273" s="288">
        <v>39879</v>
      </c>
      <c r="G273" s="288">
        <v>213621</v>
      </c>
      <c r="H273" s="288">
        <v>37172</v>
      </c>
      <c r="I273" s="288"/>
      <c r="J273" s="288">
        <v>9</v>
      </c>
      <c r="K273" s="288">
        <v>70</v>
      </c>
      <c r="L273" s="288">
        <v>79</v>
      </c>
      <c r="M273" s="289">
        <v>77</v>
      </c>
      <c r="N273" s="289">
        <v>9</v>
      </c>
      <c r="O273" s="289">
        <v>4.429999828338623</v>
      </c>
      <c r="P273" s="289">
        <v>10.989999771118164</v>
      </c>
      <c r="Q273" s="289">
        <v>24.419999599456787</v>
      </c>
    </row>
    <row r="274" spans="1:17">
      <c r="A274" s="287"/>
      <c r="B274" s="287"/>
      <c r="C274" s="287"/>
      <c r="D274" s="290" t="s">
        <v>1191</v>
      </c>
      <c r="E274" s="291">
        <v>158061</v>
      </c>
      <c r="F274" s="291">
        <v>37945</v>
      </c>
      <c r="G274" s="291">
        <v>196006</v>
      </c>
      <c r="H274" s="291">
        <v>42979</v>
      </c>
      <c r="I274" s="291"/>
      <c r="J274" s="291">
        <v>0</v>
      </c>
      <c r="K274" s="291">
        <v>93</v>
      </c>
      <c r="L274" s="291">
        <v>93</v>
      </c>
      <c r="M274" s="292">
        <v>94.875</v>
      </c>
      <c r="N274" s="292">
        <v>7.6999998092651367</v>
      </c>
      <c r="O274" s="292">
        <v>6.75</v>
      </c>
      <c r="P274" s="292">
        <v>9.9099998474121094</v>
      </c>
      <c r="Q274" s="292">
        <v>24.359999656677246</v>
      </c>
    </row>
    <row r="275" spans="1:17">
      <c r="A275" s="287"/>
      <c r="B275" s="287"/>
      <c r="C275" s="287"/>
      <c r="D275" s="287" t="s">
        <v>1192</v>
      </c>
      <c r="E275" s="288">
        <v>193878</v>
      </c>
      <c r="F275" s="288">
        <v>42397</v>
      </c>
      <c r="G275" s="288">
        <v>236275</v>
      </c>
      <c r="H275" s="288">
        <v>41627</v>
      </c>
      <c r="I275" s="288"/>
      <c r="J275" s="288">
        <v>1</v>
      </c>
      <c r="K275" s="288">
        <v>94</v>
      </c>
      <c r="L275" s="288">
        <v>95</v>
      </c>
      <c r="M275" s="289">
        <v>95</v>
      </c>
      <c r="N275" s="289">
        <v>13.760000228881836</v>
      </c>
      <c r="O275" s="289">
        <v>2</v>
      </c>
      <c r="P275" s="289">
        <v>9.5699996948242188</v>
      </c>
      <c r="Q275" s="289">
        <v>25.329999923706055</v>
      </c>
    </row>
    <row r="276" spans="1:17">
      <c r="A276" s="287"/>
      <c r="B276" s="287"/>
      <c r="C276" s="287"/>
      <c r="D276" s="290" t="s">
        <v>1193</v>
      </c>
      <c r="E276" s="291">
        <v>172903</v>
      </c>
      <c r="F276" s="291">
        <v>37704</v>
      </c>
      <c r="G276" s="291">
        <v>210607</v>
      </c>
      <c r="H276" s="291">
        <v>38279</v>
      </c>
      <c r="I276" s="291"/>
      <c r="J276" s="291">
        <v>2</v>
      </c>
      <c r="K276" s="291">
        <v>88</v>
      </c>
      <c r="L276" s="291">
        <v>90</v>
      </c>
      <c r="M276" s="292">
        <v>90.625</v>
      </c>
      <c r="N276" s="292">
        <v>11.760000228881836</v>
      </c>
      <c r="O276" s="292">
        <v>5.1999998092651367</v>
      </c>
      <c r="P276" s="292">
        <v>7.369999885559082</v>
      </c>
      <c r="Q276" s="292">
        <v>24.329999923706055</v>
      </c>
    </row>
    <row r="277" spans="1:17">
      <c r="A277" s="287"/>
      <c r="B277" s="287"/>
      <c r="C277" s="287"/>
      <c r="D277" s="287" t="s">
        <v>1194</v>
      </c>
      <c r="E277" s="288">
        <v>238327</v>
      </c>
      <c r="F277" s="288">
        <v>93262</v>
      </c>
      <c r="G277" s="288">
        <v>331589</v>
      </c>
      <c r="H277" s="288">
        <v>72795</v>
      </c>
      <c r="I277" s="288"/>
      <c r="J277" s="288">
        <v>5</v>
      </c>
      <c r="K277" s="288">
        <v>121</v>
      </c>
      <c r="L277" s="288">
        <v>126</v>
      </c>
      <c r="M277" s="289">
        <v>125.5</v>
      </c>
      <c r="N277" s="289">
        <v>12.710000038146973</v>
      </c>
      <c r="O277" s="289">
        <v>6.690000057220459</v>
      </c>
      <c r="P277" s="289">
        <v>14.529999732971191</v>
      </c>
      <c r="Q277" s="289">
        <v>33.929999828338623</v>
      </c>
    </row>
    <row r="278" spans="1:17">
      <c r="A278" s="287"/>
      <c r="B278" s="287"/>
      <c r="C278" s="287"/>
      <c r="D278" s="290" t="s">
        <v>1195</v>
      </c>
      <c r="E278" s="291">
        <v>205125</v>
      </c>
      <c r="F278" s="291">
        <v>54351</v>
      </c>
      <c r="G278" s="291">
        <v>259476</v>
      </c>
      <c r="H278" s="291">
        <v>50535</v>
      </c>
      <c r="I278" s="291"/>
      <c r="J278" s="291">
        <v>3</v>
      </c>
      <c r="K278" s="291">
        <v>106</v>
      </c>
      <c r="L278" s="291">
        <v>109</v>
      </c>
      <c r="M278" s="292">
        <v>110.5</v>
      </c>
      <c r="N278" s="292">
        <v>11.630000114440918</v>
      </c>
      <c r="O278" s="292">
        <v>1.75</v>
      </c>
      <c r="P278" s="292">
        <v>19.229999542236328</v>
      </c>
      <c r="Q278" s="292">
        <v>32.609999656677246</v>
      </c>
    </row>
    <row r="279" spans="1:17">
      <c r="A279" s="287"/>
      <c r="B279" s="287"/>
      <c r="C279" s="287"/>
      <c r="D279" s="287" t="s">
        <v>1196</v>
      </c>
      <c r="E279" s="288">
        <v>8491</v>
      </c>
      <c r="F279" s="288">
        <v>2491</v>
      </c>
      <c r="G279" s="288">
        <v>10982</v>
      </c>
      <c r="H279" s="288">
        <v>930</v>
      </c>
      <c r="I279" s="288"/>
      <c r="J279" s="288">
        <v>1</v>
      </c>
      <c r="K279" s="288">
        <v>2</v>
      </c>
      <c r="L279" s="288">
        <v>3</v>
      </c>
      <c r="M279" s="289">
        <v>2.625</v>
      </c>
      <c r="N279" s="289">
        <v>0</v>
      </c>
      <c r="O279" s="289">
        <v>0.20000000298023224</v>
      </c>
      <c r="P279" s="289">
        <v>1.2000000476837158</v>
      </c>
      <c r="Q279" s="289">
        <v>1.4000000506639481</v>
      </c>
    </row>
    <row r="280" spans="1:17">
      <c r="A280" s="287"/>
      <c r="B280" s="287"/>
      <c r="C280" s="287"/>
      <c r="D280" s="290" t="s">
        <v>1197</v>
      </c>
      <c r="E280" s="291">
        <v>192933</v>
      </c>
      <c r="F280" s="291">
        <v>68569</v>
      </c>
      <c r="G280" s="291">
        <v>261502</v>
      </c>
      <c r="H280" s="291">
        <v>43617</v>
      </c>
      <c r="I280" s="291"/>
      <c r="J280" s="291">
        <v>1</v>
      </c>
      <c r="K280" s="291">
        <v>94</v>
      </c>
      <c r="L280" s="291">
        <v>95</v>
      </c>
      <c r="M280" s="292">
        <v>95.375</v>
      </c>
      <c r="N280" s="292">
        <v>13.859999656677246</v>
      </c>
      <c r="O280" s="292">
        <v>0.5899999737739563</v>
      </c>
      <c r="P280" s="292">
        <v>15.5</v>
      </c>
      <c r="Q280" s="292">
        <v>29.949999630451202</v>
      </c>
    </row>
    <row r="281" spans="1:17">
      <c r="A281" s="287"/>
      <c r="B281" s="287"/>
      <c r="C281" s="293" t="s">
        <v>880</v>
      </c>
      <c r="D281" s="293"/>
      <c r="E281" s="294">
        <v>1516995</v>
      </c>
      <c r="F281" s="294">
        <v>415712</v>
      </c>
      <c r="G281" s="294">
        <v>1932707</v>
      </c>
      <c r="H281" s="294">
        <v>375820</v>
      </c>
      <c r="I281" s="294"/>
      <c r="J281" s="294">
        <v>23</v>
      </c>
      <c r="K281" s="294">
        <v>764</v>
      </c>
      <c r="L281" s="294">
        <v>787</v>
      </c>
      <c r="M281" s="295">
        <v>789.75</v>
      </c>
      <c r="N281" s="295">
        <v>91.909999847412109</v>
      </c>
      <c r="O281" s="295">
        <v>32.849999442696571</v>
      </c>
      <c r="P281" s="295">
        <v>98.429998636245728</v>
      </c>
      <c r="Q281" s="295">
        <v>223.18999792635441</v>
      </c>
    </row>
    <row r="282" spans="1:17">
      <c r="A282" s="287"/>
      <c r="B282" s="287"/>
      <c r="C282" s="296"/>
      <c r="D282" s="296"/>
      <c r="E282" s="297"/>
      <c r="F282" s="297"/>
      <c r="G282" s="297"/>
      <c r="H282" s="297"/>
      <c r="I282" s="297"/>
      <c r="J282" s="297"/>
      <c r="K282" s="297"/>
      <c r="L282" s="297"/>
      <c r="M282" s="298"/>
      <c r="N282" s="298"/>
      <c r="O282" s="298"/>
      <c r="P282" s="298"/>
      <c r="Q282" s="298"/>
    </row>
    <row r="283" spans="1:17">
      <c r="A283" s="287"/>
      <c r="B283" s="287" t="s">
        <v>881</v>
      </c>
      <c r="C283" s="284" t="s">
        <v>332</v>
      </c>
      <c r="D283" s="284"/>
      <c r="E283" s="288"/>
      <c r="F283" s="288"/>
      <c r="G283" s="288"/>
      <c r="H283" s="288"/>
      <c r="I283" s="288"/>
      <c r="J283" s="288"/>
      <c r="K283" s="288"/>
      <c r="L283" s="288"/>
      <c r="M283" s="289"/>
      <c r="N283" s="289"/>
      <c r="O283" s="289"/>
      <c r="P283" s="289"/>
      <c r="Q283" s="289"/>
    </row>
    <row r="284" spans="1:17">
      <c r="A284" s="287"/>
      <c r="B284" s="287"/>
      <c r="C284" s="287"/>
      <c r="D284" s="290" t="s">
        <v>1198</v>
      </c>
      <c r="E284" s="291">
        <v>314834</v>
      </c>
      <c r="F284" s="291">
        <v>78244</v>
      </c>
      <c r="G284" s="291">
        <v>393078</v>
      </c>
      <c r="H284" s="291">
        <v>53073</v>
      </c>
      <c r="I284" s="291">
        <v>2</v>
      </c>
      <c r="J284" s="291">
        <v>9</v>
      </c>
      <c r="K284" s="291">
        <v>128</v>
      </c>
      <c r="L284" s="291">
        <v>139</v>
      </c>
      <c r="M284" s="292">
        <v>136.125</v>
      </c>
      <c r="N284" s="292">
        <v>10.199999809265137</v>
      </c>
      <c r="O284" s="292">
        <v>7.6599998474121094</v>
      </c>
      <c r="P284" s="292">
        <v>27.940000534057617</v>
      </c>
      <c r="Q284" s="292">
        <v>45.800000190734863</v>
      </c>
    </row>
    <row r="285" spans="1:17">
      <c r="A285" s="287"/>
      <c r="B285" s="287"/>
      <c r="C285" s="287"/>
      <c r="D285" s="287" t="s">
        <v>1199</v>
      </c>
      <c r="E285" s="288"/>
      <c r="F285" s="288"/>
      <c r="G285" s="288"/>
      <c r="H285" s="288"/>
      <c r="I285" s="288"/>
      <c r="J285" s="288">
        <v>1</v>
      </c>
      <c r="K285" s="288">
        <v>9</v>
      </c>
      <c r="L285" s="288">
        <v>10</v>
      </c>
      <c r="M285" s="289">
        <v>9.5</v>
      </c>
      <c r="N285" s="289">
        <v>1.1499999761581421</v>
      </c>
      <c r="O285" s="289">
        <v>0</v>
      </c>
      <c r="P285" s="289">
        <v>2.4000000953674316</v>
      </c>
      <c r="Q285" s="289">
        <v>3.5500000715255737</v>
      </c>
    </row>
    <row r="286" spans="1:17">
      <c r="A286" s="287"/>
      <c r="B286" s="287"/>
      <c r="C286" s="293" t="s">
        <v>885</v>
      </c>
      <c r="D286" s="293"/>
      <c r="E286" s="294">
        <v>314834</v>
      </c>
      <c r="F286" s="294">
        <v>78244</v>
      </c>
      <c r="G286" s="294">
        <v>393078</v>
      </c>
      <c r="H286" s="294">
        <v>53073</v>
      </c>
      <c r="I286" s="294">
        <v>2</v>
      </c>
      <c r="J286" s="294">
        <v>10</v>
      </c>
      <c r="K286" s="294">
        <v>137</v>
      </c>
      <c r="L286" s="294">
        <v>149</v>
      </c>
      <c r="M286" s="295">
        <v>145.625</v>
      </c>
      <c r="N286" s="295">
        <v>11.349999785423279</v>
      </c>
      <c r="O286" s="295">
        <v>7.6599998474121094</v>
      </c>
      <c r="P286" s="295">
        <v>30.340000629425049</v>
      </c>
      <c r="Q286" s="295">
        <v>49.350000262260437</v>
      </c>
    </row>
    <row r="287" spans="1:17">
      <c r="A287" s="287"/>
      <c r="B287" s="287"/>
      <c r="C287" s="296"/>
      <c r="D287" s="296"/>
      <c r="E287" s="297"/>
      <c r="F287" s="297"/>
      <c r="G287" s="297"/>
      <c r="H287" s="297"/>
      <c r="I287" s="297"/>
      <c r="J287" s="297"/>
      <c r="K287" s="297"/>
      <c r="L287" s="297"/>
      <c r="M287" s="298"/>
      <c r="N287" s="298"/>
      <c r="O287" s="298"/>
      <c r="P287" s="298"/>
      <c r="Q287" s="298"/>
    </row>
    <row r="288" spans="1:17">
      <c r="A288" s="287"/>
      <c r="B288" s="287" t="s">
        <v>886</v>
      </c>
      <c r="C288" s="284" t="s">
        <v>336</v>
      </c>
      <c r="D288" s="284"/>
      <c r="E288" s="288"/>
      <c r="F288" s="288"/>
      <c r="G288" s="288"/>
      <c r="H288" s="288"/>
      <c r="I288" s="288"/>
      <c r="J288" s="288"/>
      <c r="K288" s="288"/>
      <c r="L288" s="288"/>
      <c r="M288" s="289"/>
      <c r="N288" s="289"/>
      <c r="O288" s="289"/>
      <c r="P288" s="289"/>
      <c r="Q288" s="289"/>
    </row>
    <row r="289" spans="1:17">
      <c r="A289" s="287"/>
      <c r="B289" s="287"/>
      <c r="C289" s="287"/>
      <c r="D289" s="290" t="s">
        <v>1200</v>
      </c>
      <c r="E289" s="291">
        <v>229129</v>
      </c>
      <c r="F289" s="291">
        <v>77235</v>
      </c>
      <c r="G289" s="291">
        <v>306364</v>
      </c>
      <c r="H289" s="291">
        <v>54874</v>
      </c>
      <c r="I289" s="291">
        <v>3</v>
      </c>
      <c r="J289" s="291">
        <v>8</v>
      </c>
      <c r="K289" s="291">
        <v>102</v>
      </c>
      <c r="L289" s="291">
        <v>113</v>
      </c>
      <c r="M289" s="292">
        <v>110.75</v>
      </c>
      <c r="N289" s="292">
        <v>7.309999942779541</v>
      </c>
      <c r="O289" s="292">
        <v>5.4099998474121094</v>
      </c>
      <c r="P289" s="292">
        <v>21.129999160766602</v>
      </c>
      <c r="Q289" s="292">
        <v>33.849998950958252</v>
      </c>
    </row>
    <row r="290" spans="1:17">
      <c r="A290" s="287"/>
      <c r="B290" s="287"/>
      <c r="C290" s="293" t="s">
        <v>888</v>
      </c>
      <c r="D290" s="293"/>
      <c r="E290" s="294">
        <v>229129</v>
      </c>
      <c r="F290" s="294">
        <v>77235</v>
      </c>
      <c r="G290" s="294">
        <v>306364</v>
      </c>
      <c r="H290" s="294">
        <v>54874</v>
      </c>
      <c r="I290" s="294">
        <v>3</v>
      </c>
      <c r="J290" s="294">
        <v>8</v>
      </c>
      <c r="K290" s="294">
        <v>102</v>
      </c>
      <c r="L290" s="294">
        <v>113</v>
      </c>
      <c r="M290" s="295">
        <v>110.75</v>
      </c>
      <c r="N290" s="295">
        <v>7.309999942779541</v>
      </c>
      <c r="O290" s="295">
        <v>5.4099998474121094</v>
      </c>
      <c r="P290" s="295">
        <v>21.129999160766602</v>
      </c>
      <c r="Q290" s="295">
        <v>33.849998950958252</v>
      </c>
    </row>
    <row r="291" spans="1:17">
      <c r="A291" s="287"/>
      <c r="B291" s="287"/>
      <c r="C291" s="296"/>
      <c r="D291" s="296"/>
      <c r="E291" s="297"/>
      <c r="F291" s="297"/>
      <c r="G291" s="297"/>
      <c r="H291" s="297"/>
      <c r="I291" s="297"/>
      <c r="J291" s="297"/>
      <c r="K291" s="297"/>
      <c r="L291" s="297"/>
      <c r="M291" s="298"/>
      <c r="N291" s="298"/>
      <c r="O291" s="298"/>
      <c r="P291" s="298"/>
      <c r="Q291" s="298"/>
    </row>
    <row r="292" spans="1:17">
      <c r="A292" s="287"/>
      <c r="B292" s="287" t="s">
        <v>889</v>
      </c>
      <c r="C292" s="284" t="s">
        <v>338</v>
      </c>
      <c r="D292" s="284"/>
      <c r="E292" s="288"/>
      <c r="F292" s="288"/>
      <c r="G292" s="288"/>
      <c r="H292" s="288"/>
      <c r="I292" s="288"/>
      <c r="J292" s="288"/>
      <c r="K292" s="288"/>
      <c r="L292" s="288"/>
      <c r="M292" s="289"/>
      <c r="N292" s="289"/>
      <c r="O292" s="289"/>
      <c r="P292" s="289"/>
      <c r="Q292" s="289"/>
    </row>
    <row r="293" spans="1:17">
      <c r="A293" s="287"/>
      <c r="B293" s="287"/>
      <c r="C293" s="287"/>
      <c r="D293" s="290" t="s">
        <v>1201</v>
      </c>
      <c r="E293" s="291">
        <v>30601</v>
      </c>
      <c r="F293" s="291">
        <v>18179</v>
      </c>
      <c r="G293" s="291">
        <v>48780</v>
      </c>
      <c r="H293" s="291">
        <v>3327</v>
      </c>
      <c r="I293" s="291"/>
      <c r="J293" s="291">
        <v>0</v>
      </c>
      <c r="K293" s="291">
        <v>10</v>
      </c>
      <c r="L293" s="291">
        <v>10</v>
      </c>
      <c r="M293" s="292">
        <v>9.875</v>
      </c>
      <c r="N293" s="292">
        <v>1.9800000190734863</v>
      </c>
      <c r="O293" s="292">
        <v>0.10000000149011612</v>
      </c>
      <c r="P293" s="292">
        <v>1</v>
      </c>
      <c r="Q293" s="292">
        <v>3.0800000205636024</v>
      </c>
    </row>
    <row r="294" spans="1:17">
      <c r="A294" s="287"/>
      <c r="B294" s="287"/>
      <c r="C294" s="287"/>
      <c r="D294" s="287" t="s">
        <v>1202</v>
      </c>
      <c r="E294" s="288">
        <v>199646</v>
      </c>
      <c r="F294" s="288">
        <v>59924</v>
      </c>
      <c r="G294" s="288">
        <v>259570</v>
      </c>
      <c r="H294" s="288">
        <v>37268</v>
      </c>
      <c r="I294" s="288">
        <v>3</v>
      </c>
      <c r="J294" s="288">
        <v>9</v>
      </c>
      <c r="K294" s="288">
        <v>85</v>
      </c>
      <c r="L294" s="288">
        <v>97</v>
      </c>
      <c r="M294" s="289">
        <v>93.25</v>
      </c>
      <c r="N294" s="289">
        <v>9.8599996566772461</v>
      </c>
      <c r="O294" s="289">
        <v>2.5499999523162842</v>
      </c>
      <c r="P294" s="289">
        <v>14.260000228881836</v>
      </c>
      <c r="Q294" s="289">
        <v>26.669999837875366</v>
      </c>
    </row>
    <row r="295" spans="1:17">
      <c r="A295" s="287"/>
      <c r="B295" s="287"/>
      <c r="C295" s="293" t="s">
        <v>892</v>
      </c>
      <c r="D295" s="293"/>
      <c r="E295" s="294">
        <v>230247</v>
      </c>
      <c r="F295" s="294">
        <v>78103</v>
      </c>
      <c r="G295" s="294">
        <v>308350</v>
      </c>
      <c r="H295" s="294">
        <v>40595</v>
      </c>
      <c r="I295" s="294">
        <v>3</v>
      </c>
      <c r="J295" s="294">
        <v>9</v>
      </c>
      <c r="K295" s="294">
        <v>95</v>
      </c>
      <c r="L295" s="294">
        <v>107</v>
      </c>
      <c r="M295" s="295">
        <v>103.125</v>
      </c>
      <c r="N295" s="295">
        <v>11.839999675750732</v>
      </c>
      <c r="O295" s="295">
        <v>2.6499999538064003</v>
      </c>
      <c r="P295" s="295">
        <v>15.260000228881836</v>
      </c>
      <c r="Q295" s="295">
        <v>29.749999858438969</v>
      </c>
    </row>
    <row r="296" spans="1:17">
      <c r="A296" s="287"/>
      <c r="B296" s="287"/>
      <c r="C296" s="296"/>
      <c r="D296" s="296"/>
      <c r="E296" s="297"/>
      <c r="F296" s="297"/>
      <c r="G296" s="297"/>
      <c r="H296" s="297"/>
      <c r="I296" s="297"/>
      <c r="J296" s="297"/>
      <c r="K296" s="297"/>
      <c r="L296" s="297"/>
      <c r="M296" s="298"/>
      <c r="N296" s="298"/>
      <c r="O296" s="298"/>
      <c r="P296" s="298"/>
      <c r="Q296" s="298"/>
    </row>
    <row r="297" spans="1:17">
      <c r="A297" s="287"/>
      <c r="B297" s="287" t="s">
        <v>893</v>
      </c>
      <c r="C297" s="284" t="s">
        <v>345</v>
      </c>
      <c r="D297" s="284"/>
      <c r="E297" s="288"/>
      <c r="F297" s="288"/>
      <c r="G297" s="288"/>
      <c r="H297" s="288"/>
      <c r="I297" s="288"/>
      <c r="J297" s="288"/>
      <c r="K297" s="288"/>
      <c r="L297" s="288"/>
      <c r="M297" s="289"/>
      <c r="N297" s="289"/>
      <c r="O297" s="289"/>
      <c r="P297" s="289"/>
      <c r="Q297" s="289"/>
    </row>
    <row r="298" spans="1:17">
      <c r="A298" s="287"/>
      <c r="B298" s="287"/>
      <c r="C298" s="287"/>
      <c r="D298" s="290" t="s">
        <v>1203</v>
      </c>
      <c r="E298" s="291">
        <v>123044</v>
      </c>
      <c r="F298" s="291">
        <v>37223</v>
      </c>
      <c r="G298" s="291">
        <v>160267</v>
      </c>
      <c r="H298" s="291">
        <v>18855</v>
      </c>
      <c r="I298" s="291">
        <v>1</v>
      </c>
      <c r="J298" s="291">
        <v>4</v>
      </c>
      <c r="K298" s="291">
        <v>53</v>
      </c>
      <c r="L298" s="291">
        <v>58</v>
      </c>
      <c r="M298" s="292">
        <v>58.25</v>
      </c>
      <c r="N298" s="292">
        <v>2.559999942779541</v>
      </c>
      <c r="O298" s="292">
        <v>4.440000057220459</v>
      </c>
      <c r="P298" s="292">
        <v>10.300000190734863</v>
      </c>
      <c r="Q298" s="292">
        <v>17.300000190734863</v>
      </c>
    </row>
    <row r="299" spans="1:17">
      <c r="A299" s="287"/>
      <c r="B299" s="287"/>
      <c r="C299" s="293" t="s">
        <v>895</v>
      </c>
      <c r="D299" s="293"/>
      <c r="E299" s="294">
        <v>123044</v>
      </c>
      <c r="F299" s="294">
        <v>37223</v>
      </c>
      <c r="G299" s="294">
        <v>160267</v>
      </c>
      <c r="H299" s="294">
        <v>18855</v>
      </c>
      <c r="I299" s="294">
        <v>1</v>
      </c>
      <c r="J299" s="294">
        <v>4</v>
      </c>
      <c r="K299" s="294">
        <v>53</v>
      </c>
      <c r="L299" s="294">
        <v>58</v>
      </c>
      <c r="M299" s="295">
        <v>58.25</v>
      </c>
      <c r="N299" s="295">
        <v>2.559999942779541</v>
      </c>
      <c r="O299" s="295">
        <v>4.440000057220459</v>
      </c>
      <c r="P299" s="295">
        <v>10.300000190734863</v>
      </c>
      <c r="Q299" s="295">
        <v>17.300000190734863</v>
      </c>
    </row>
    <row r="300" spans="1:17">
      <c r="A300" s="287"/>
      <c r="B300" s="287"/>
      <c r="C300" s="296"/>
      <c r="D300" s="296"/>
      <c r="E300" s="297"/>
      <c r="F300" s="297"/>
      <c r="G300" s="297"/>
      <c r="H300" s="297"/>
      <c r="I300" s="297"/>
      <c r="J300" s="297"/>
      <c r="K300" s="297"/>
      <c r="L300" s="297"/>
      <c r="M300" s="298"/>
      <c r="N300" s="298"/>
      <c r="O300" s="298"/>
      <c r="P300" s="298"/>
      <c r="Q300" s="298"/>
    </row>
    <row r="301" spans="1:17">
      <c r="A301" s="287"/>
      <c r="B301" s="287" t="s">
        <v>896</v>
      </c>
      <c r="C301" s="284" t="s">
        <v>359</v>
      </c>
      <c r="D301" s="284"/>
      <c r="E301" s="288"/>
      <c r="F301" s="288"/>
      <c r="G301" s="288"/>
      <c r="H301" s="288"/>
      <c r="I301" s="288"/>
      <c r="J301" s="288"/>
      <c r="K301" s="288"/>
      <c r="L301" s="288"/>
      <c r="M301" s="289"/>
      <c r="N301" s="289"/>
      <c r="O301" s="289"/>
      <c r="P301" s="289"/>
      <c r="Q301" s="289"/>
    </row>
    <row r="302" spans="1:17">
      <c r="A302" s="287"/>
      <c r="B302" s="287"/>
      <c r="C302" s="287"/>
      <c r="D302" s="290" t="s">
        <v>1204</v>
      </c>
      <c r="E302" s="291">
        <v>86124</v>
      </c>
      <c r="F302" s="291">
        <v>25531</v>
      </c>
      <c r="G302" s="291">
        <v>111655</v>
      </c>
      <c r="H302" s="291">
        <v>14945</v>
      </c>
      <c r="I302" s="291">
        <v>3</v>
      </c>
      <c r="J302" s="291">
        <v>3</v>
      </c>
      <c r="K302" s="291">
        <v>38</v>
      </c>
      <c r="L302" s="291">
        <v>44</v>
      </c>
      <c r="M302" s="292">
        <v>42.125</v>
      </c>
      <c r="N302" s="292">
        <v>6.2899999618530273</v>
      </c>
      <c r="O302" s="292">
        <v>1</v>
      </c>
      <c r="P302" s="292">
        <v>5.7199997901916504</v>
      </c>
      <c r="Q302" s="292">
        <v>13.009999752044678</v>
      </c>
    </row>
    <row r="303" spans="1:17">
      <c r="A303" s="287"/>
      <c r="B303" s="287"/>
      <c r="C303" s="293" t="s">
        <v>898</v>
      </c>
      <c r="D303" s="293"/>
      <c r="E303" s="294">
        <v>86124</v>
      </c>
      <c r="F303" s="294">
        <v>25531</v>
      </c>
      <c r="G303" s="294">
        <v>111655</v>
      </c>
      <c r="H303" s="294">
        <v>14945</v>
      </c>
      <c r="I303" s="294">
        <v>3</v>
      </c>
      <c r="J303" s="294">
        <v>3</v>
      </c>
      <c r="K303" s="294">
        <v>38</v>
      </c>
      <c r="L303" s="294">
        <v>44</v>
      </c>
      <c r="M303" s="295">
        <v>42.125</v>
      </c>
      <c r="N303" s="295">
        <v>6.2899999618530273</v>
      </c>
      <c r="O303" s="295">
        <v>1</v>
      </c>
      <c r="P303" s="295">
        <v>5.7199997901916504</v>
      </c>
      <c r="Q303" s="295">
        <v>13.009999752044678</v>
      </c>
    </row>
    <row r="304" spans="1:17">
      <c r="A304" s="287"/>
      <c r="B304" s="287"/>
      <c r="C304" s="296"/>
      <c r="D304" s="296"/>
      <c r="E304" s="297"/>
      <c r="F304" s="297"/>
      <c r="G304" s="297"/>
      <c r="H304" s="297"/>
      <c r="I304" s="297"/>
      <c r="J304" s="297"/>
      <c r="K304" s="297"/>
      <c r="L304" s="297"/>
      <c r="M304" s="298"/>
      <c r="N304" s="298"/>
      <c r="O304" s="298"/>
      <c r="P304" s="298"/>
      <c r="Q304" s="298"/>
    </row>
    <row r="305" spans="1:17">
      <c r="A305" s="287"/>
      <c r="B305" s="287" t="s">
        <v>899</v>
      </c>
      <c r="C305" s="284" t="s">
        <v>364</v>
      </c>
      <c r="D305" s="284"/>
      <c r="E305" s="288"/>
      <c r="F305" s="288"/>
      <c r="G305" s="288"/>
      <c r="H305" s="288"/>
      <c r="I305" s="288"/>
      <c r="J305" s="288"/>
      <c r="K305" s="288"/>
      <c r="L305" s="288"/>
      <c r="M305" s="289"/>
      <c r="N305" s="289"/>
      <c r="O305" s="289"/>
      <c r="P305" s="289"/>
      <c r="Q305" s="289"/>
    </row>
    <row r="306" spans="1:17">
      <c r="A306" s="287"/>
      <c r="B306" s="287"/>
      <c r="C306" s="287"/>
      <c r="D306" s="290" t="s">
        <v>1205</v>
      </c>
      <c r="E306" s="291">
        <v>58509</v>
      </c>
      <c r="F306" s="291">
        <v>18201</v>
      </c>
      <c r="G306" s="291">
        <v>76710</v>
      </c>
      <c r="H306" s="291">
        <v>10254</v>
      </c>
      <c r="I306" s="291"/>
      <c r="J306" s="291">
        <v>2</v>
      </c>
      <c r="K306" s="291">
        <v>22</v>
      </c>
      <c r="L306" s="291">
        <v>24</v>
      </c>
      <c r="M306" s="292">
        <v>23.625</v>
      </c>
      <c r="N306" s="292">
        <v>1.3500000238418579</v>
      </c>
      <c r="O306" s="292">
        <v>0</v>
      </c>
      <c r="P306" s="292">
        <v>9.2399997711181641</v>
      </c>
      <c r="Q306" s="292">
        <v>10.589999794960022</v>
      </c>
    </row>
    <row r="307" spans="1:17">
      <c r="A307" s="287"/>
      <c r="B307" s="287"/>
      <c r="C307" s="293" t="s">
        <v>901</v>
      </c>
      <c r="D307" s="293"/>
      <c r="E307" s="294">
        <v>58509</v>
      </c>
      <c r="F307" s="294">
        <v>18201</v>
      </c>
      <c r="G307" s="294">
        <v>76710</v>
      </c>
      <c r="H307" s="294">
        <v>10254</v>
      </c>
      <c r="I307" s="294"/>
      <c r="J307" s="294">
        <v>2</v>
      </c>
      <c r="K307" s="294">
        <v>22</v>
      </c>
      <c r="L307" s="294">
        <v>24</v>
      </c>
      <c r="M307" s="295">
        <v>23.625</v>
      </c>
      <c r="N307" s="295">
        <v>1.3500000238418579</v>
      </c>
      <c r="O307" s="295">
        <v>0</v>
      </c>
      <c r="P307" s="295">
        <v>9.2399997711181641</v>
      </c>
      <c r="Q307" s="295">
        <v>10.589999794960022</v>
      </c>
    </row>
    <row r="308" spans="1:17">
      <c r="A308" s="287"/>
      <c r="B308" s="287"/>
      <c r="C308" s="296"/>
      <c r="D308" s="296"/>
      <c r="E308" s="297"/>
      <c r="F308" s="297"/>
      <c r="G308" s="297"/>
      <c r="H308" s="297"/>
      <c r="I308" s="297"/>
      <c r="J308" s="297"/>
      <c r="K308" s="297"/>
      <c r="L308" s="297"/>
      <c r="M308" s="298"/>
      <c r="N308" s="298"/>
      <c r="O308" s="298"/>
      <c r="P308" s="298"/>
      <c r="Q308" s="298"/>
    </row>
    <row r="309" spans="1:17">
      <c r="A309" s="287"/>
      <c r="B309" s="287" t="s">
        <v>902</v>
      </c>
      <c r="C309" s="284" t="s">
        <v>369</v>
      </c>
      <c r="D309" s="284"/>
      <c r="E309" s="288"/>
      <c r="F309" s="288"/>
      <c r="G309" s="288"/>
      <c r="H309" s="288"/>
      <c r="I309" s="288"/>
      <c r="J309" s="288"/>
      <c r="K309" s="288"/>
      <c r="L309" s="288"/>
      <c r="M309" s="289"/>
      <c r="N309" s="289"/>
      <c r="O309" s="289"/>
      <c r="P309" s="289"/>
      <c r="Q309" s="289"/>
    </row>
    <row r="310" spans="1:17">
      <c r="A310" s="287"/>
      <c r="B310" s="287"/>
      <c r="C310" s="287"/>
      <c r="D310" s="290" t="s">
        <v>1206</v>
      </c>
      <c r="E310" s="291">
        <v>46192</v>
      </c>
      <c r="F310" s="291">
        <v>11562</v>
      </c>
      <c r="G310" s="291">
        <v>57754</v>
      </c>
      <c r="H310" s="291">
        <v>6314</v>
      </c>
      <c r="I310" s="291"/>
      <c r="J310" s="291">
        <v>1</v>
      </c>
      <c r="K310" s="291">
        <v>18</v>
      </c>
      <c r="L310" s="291">
        <v>19</v>
      </c>
      <c r="M310" s="292">
        <v>18.25</v>
      </c>
      <c r="N310" s="292">
        <v>2.3499999046325684</v>
      </c>
      <c r="O310" s="292">
        <v>0.94999998807907104</v>
      </c>
      <c r="P310" s="292">
        <v>2.8499999046325684</v>
      </c>
      <c r="Q310" s="292">
        <v>6.1499997973442078</v>
      </c>
    </row>
    <row r="311" spans="1:17">
      <c r="A311" s="287"/>
      <c r="B311" s="287"/>
      <c r="C311" s="293" t="s">
        <v>904</v>
      </c>
      <c r="D311" s="293"/>
      <c r="E311" s="294">
        <v>46192</v>
      </c>
      <c r="F311" s="294">
        <v>11562</v>
      </c>
      <c r="G311" s="294">
        <v>57754</v>
      </c>
      <c r="H311" s="294">
        <v>6314</v>
      </c>
      <c r="I311" s="294"/>
      <c r="J311" s="294">
        <v>1</v>
      </c>
      <c r="K311" s="294">
        <v>18</v>
      </c>
      <c r="L311" s="294">
        <v>19</v>
      </c>
      <c r="M311" s="295">
        <v>18.25</v>
      </c>
      <c r="N311" s="295">
        <v>2.3499999046325684</v>
      </c>
      <c r="O311" s="295">
        <v>0.94999998807907104</v>
      </c>
      <c r="P311" s="295">
        <v>2.8499999046325684</v>
      </c>
      <c r="Q311" s="295">
        <v>6.1499997973442078</v>
      </c>
    </row>
    <row r="312" spans="1:17">
      <c r="A312" s="287"/>
      <c r="B312" s="287"/>
      <c r="C312" s="296"/>
      <c r="D312" s="296"/>
      <c r="E312" s="297"/>
      <c r="F312" s="297"/>
      <c r="G312" s="297"/>
      <c r="H312" s="297"/>
      <c r="I312" s="297"/>
      <c r="J312" s="297"/>
      <c r="K312" s="297"/>
      <c r="L312" s="297"/>
      <c r="M312" s="298"/>
      <c r="N312" s="298"/>
      <c r="O312" s="298"/>
      <c r="P312" s="298"/>
      <c r="Q312" s="298"/>
    </row>
    <row r="313" spans="1:17">
      <c r="A313" s="287"/>
      <c r="B313" s="287" t="s">
        <v>905</v>
      </c>
      <c r="C313" s="284" t="s">
        <v>361</v>
      </c>
      <c r="D313" s="284"/>
      <c r="E313" s="288"/>
      <c r="F313" s="288"/>
      <c r="G313" s="288"/>
      <c r="H313" s="288"/>
      <c r="I313" s="288"/>
      <c r="J313" s="288"/>
      <c r="K313" s="288"/>
      <c r="L313" s="288"/>
      <c r="M313" s="289"/>
      <c r="N313" s="289"/>
      <c r="O313" s="289"/>
      <c r="P313" s="289"/>
      <c r="Q313" s="289"/>
    </row>
    <row r="314" spans="1:17">
      <c r="A314" s="287"/>
      <c r="B314" s="287"/>
      <c r="C314" s="287"/>
      <c r="D314" s="290" t="s">
        <v>1207</v>
      </c>
      <c r="E314" s="291">
        <v>67197</v>
      </c>
      <c r="F314" s="291">
        <v>15060</v>
      </c>
      <c r="G314" s="291">
        <v>82257</v>
      </c>
      <c r="H314" s="291">
        <v>6903</v>
      </c>
      <c r="I314" s="291"/>
      <c r="J314" s="291">
        <v>5</v>
      </c>
      <c r="K314" s="291">
        <v>22</v>
      </c>
      <c r="L314" s="291">
        <v>27</v>
      </c>
      <c r="M314" s="292">
        <v>24.875</v>
      </c>
      <c r="N314" s="292">
        <v>2</v>
      </c>
      <c r="O314" s="292">
        <v>2.5299999713897705</v>
      </c>
      <c r="P314" s="292">
        <v>3.9300000667572021</v>
      </c>
      <c r="Q314" s="292">
        <v>8.4600000381469727</v>
      </c>
    </row>
    <row r="315" spans="1:17">
      <c r="A315" s="287"/>
      <c r="B315" s="287"/>
      <c r="C315" s="293" t="s">
        <v>907</v>
      </c>
      <c r="D315" s="293"/>
      <c r="E315" s="294">
        <v>67197</v>
      </c>
      <c r="F315" s="294">
        <v>15060</v>
      </c>
      <c r="G315" s="294">
        <v>82257</v>
      </c>
      <c r="H315" s="294">
        <v>6903</v>
      </c>
      <c r="I315" s="294"/>
      <c r="J315" s="294">
        <v>5</v>
      </c>
      <c r="K315" s="294">
        <v>22</v>
      </c>
      <c r="L315" s="294">
        <v>27</v>
      </c>
      <c r="M315" s="295">
        <v>24.875</v>
      </c>
      <c r="N315" s="295">
        <v>2</v>
      </c>
      <c r="O315" s="295">
        <v>2.5299999713897705</v>
      </c>
      <c r="P315" s="295">
        <v>3.9300000667572021</v>
      </c>
      <c r="Q315" s="295">
        <v>8.4600000381469727</v>
      </c>
    </row>
    <row r="316" spans="1:17">
      <c r="A316" s="287"/>
      <c r="B316" s="287"/>
      <c r="C316" s="296"/>
      <c r="D316" s="296"/>
      <c r="E316" s="297"/>
      <c r="F316" s="297"/>
      <c r="G316" s="297"/>
      <c r="H316" s="297"/>
      <c r="I316" s="297"/>
      <c r="J316" s="297"/>
      <c r="K316" s="297"/>
      <c r="L316" s="297"/>
      <c r="M316" s="298"/>
      <c r="N316" s="298"/>
      <c r="O316" s="298"/>
      <c r="P316" s="298"/>
      <c r="Q316" s="298"/>
    </row>
    <row r="317" spans="1:17">
      <c r="A317" s="287"/>
      <c r="B317" s="287" t="s">
        <v>908</v>
      </c>
      <c r="C317" s="284" t="s">
        <v>350</v>
      </c>
      <c r="D317" s="284"/>
      <c r="E317" s="288"/>
      <c r="F317" s="288"/>
      <c r="G317" s="288"/>
      <c r="H317" s="288"/>
      <c r="I317" s="288"/>
      <c r="J317" s="288"/>
      <c r="K317" s="288"/>
      <c r="L317" s="288"/>
      <c r="M317" s="289"/>
      <c r="N317" s="289"/>
      <c r="O317" s="289"/>
      <c r="P317" s="289"/>
      <c r="Q317" s="289"/>
    </row>
    <row r="318" spans="1:17">
      <c r="A318" s="287"/>
      <c r="B318" s="287"/>
      <c r="C318" s="287"/>
      <c r="D318" s="290" t="s">
        <v>1208</v>
      </c>
      <c r="E318" s="291">
        <v>28559</v>
      </c>
      <c r="F318" s="291">
        <v>2521</v>
      </c>
      <c r="G318" s="291">
        <v>31080</v>
      </c>
      <c r="H318" s="291">
        <v>1453</v>
      </c>
      <c r="I318" s="291"/>
      <c r="J318" s="291">
        <v>0</v>
      </c>
      <c r="K318" s="291">
        <v>7</v>
      </c>
      <c r="L318" s="291">
        <v>7</v>
      </c>
      <c r="M318" s="292">
        <v>6.25</v>
      </c>
      <c r="N318" s="292">
        <v>1</v>
      </c>
      <c r="O318" s="292">
        <v>0.89999997615814209</v>
      </c>
      <c r="P318" s="292">
        <v>1</v>
      </c>
      <c r="Q318" s="292">
        <v>2.8999999761581421</v>
      </c>
    </row>
    <row r="319" spans="1:17">
      <c r="A319" s="287"/>
      <c r="B319" s="287"/>
      <c r="C319" s="287"/>
      <c r="D319" s="287" t="s">
        <v>1209</v>
      </c>
      <c r="E319" s="288">
        <v>76638</v>
      </c>
      <c r="F319" s="288">
        <v>11154</v>
      </c>
      <c r="G319" s="288">
        <v>87792</v>
      </c>
      <c r="H319" s="288">
        <v>7238</v>
      </c>
      <c r="I319" s="288"/>
      <c r="J319" s="288">
        <v>5</v>
      </c>
      <c r="K319" s="288">
        <v>19</v>
      </c>
      <c r="L319" s="288">
        <v>24</v>
      </c>
      <c r="M319" s="289">
        <v>22.75</v>
      </c>
      <c r="N319" s="289">
        <v>2</v>
      </c>
      <c r="O319" s="289">
        <v>0.69999998807907104</v>
      </c>
      <c r="P319" s="289">
        <v>5.820000171661377</v>
      </c>
      <c r="Q319" s="289">
        <v>8.520000159740448</v>
      </c>
    </row>
    <row r="320" spans="1:17">
      <c r="A320" s="287"/>
      <c r="B320" s="287"/>
      <c r="C320" s="293" t="s">
        <v>911</v>
      </c>
      <c r="D320" s="293"/>
      <c r="E320" s="294">
        <v>105197</v>
      </c>
      <c r="F320" s="294">
        <v>13675</v>
      </c>
      <c r="G320" s="294">
        <v>118872</v>
      </c>
      <c r="H320" s="294">
        <v>8691</v>
      </c>
      <c r="I320" s="294"/>
      <c r="J320" s="294">
        <v>5</v>
      </c>
      <c r="K320" s="294">
        <v>26</v>
      </c>
      <c r="L320" s="294">
        <v>31</v>
      </c>
      <c r="M320" s="295">
        <v>29</v>
      </c>
      <c r="N320" s="295">
        <v>3</v>
      </c>
      <c r="O320" s="295">
        <v>1.5999999642372131</v>
      </c>
      <c r="P320" s="295">
        <v>6.820000171661377</v>
      </c>
      <c r="Q320" s="295">
        <v>11.42000013589859</v>
      </c>
    </row>
    <row r="321" spans="1:17">
      <c r="A321" s="287"/>
      <c r="B321" s="287"/>
      <c r="C321" s="296"/>
      <c r="D321" s="296"/>
      <c r="E321" s="297"/>
      <c r="F321" s="297"/>
      <c r="G321" s="297"/>
      <c r="H321" s="297"/>
      <c r="I321" s="297"/>
      <c r="J321" s="297"/>
      <c r="K321" s="297"/>
      <c r="L321" s="297"/>
      <c r="M321" s="298"/>
      <c r="N321" s="298"/>
      <c r="O321" s="298"/>
      <c r="P321" s="298"/>
      <c r="Q321" s="298"/>
    </row>
    <row r="322" spans="1:17">
      <c r="A322" s="287"/>
      <c r="B322" s="287" t="s">
        <v>912</v>
      </c>
      <c r="C322" s="284" t="s">
        <v>365</v>
      </c>
      <c r="D322" s="284"/>
      <c r="E322" s="288"/>
      <c r="F322" s="288"/>
      <c r="G322" s="288"/>
      <c r="H322" s="288"/>
      <c r="I322" s="288"/>
      <c r="J322" s="288"/>
      <c r="K322" s="288"/>
      <c r="L322" s="288"/>
      <c r="M322" s="289"/>
      <c r="N322" s="289"/>
      <c r="O322" s="289"/>
      <c r="P322" s="289"/>
      <c r="Q322" s="289"/>
    </row>
    <row r="323" spans="1:17">
      <c r="A323" s="287"/>
      <c r="B323" s="287"/>
      <c r="C323" s="287"/>
      <c r="D323" s="290" t="s">
        <v>1210</v>
      </c>
      <c r="E323" s="291">
        <v>48944</v>
      </c>
      <c r="F323" s="291">
        <v>13430</v>
      </c>
      <c r="G323" s="291">
        <v>62374</v>
      </c>
      <c r="H323" s="291">
        <v>18118</v>
      </c>
      <c r="I323" s="291"/>
      <c r="J323" s="291">
        <v>1</v>
      </c>
      <c r="K323" s="291">
        <v>20</v>
      </c>
      <c r="L323" s="291">
        <v>21</v>
      </c>
      <c r="M323" s="292">
        <v>20.75</v>
      </c>
      <c r="N323" s="292">
        <v>1</v>
      </c>
      <c r="O323" s="292">
        <v>1</v>
      </c>
      <c r="P323" s="292">
        <v>4</v>
      </c>
      <c r="Q323" s="292">
        <v>6</v>
      </c>
    </row>
    <row r="324" spans="1:17">
      <c r="A324" s="287"/>
      <c r="B324" s="287"/>
      <c r="C324" s="293" t="s">
        <v>914</v>
      </c>
      <c r="D324" s="293"/>
      <c r="E324" s="294">
        <v>48944</v>
      </c>
      <c r="F324" s="294">
        <v>13430</v>
      </c>
      <c r="G324" s="294">
        <v>62374</v>
      </c>
      <c r="H324" s="294">
        <v>18118</v>
      </c>
      <c r="I324" s="294"/>
      <c r="J324" s="294">
        <v>1</v>
      </c>
      <c r="K324" s="294">
        <v>20</v>
      </c>
      <c r="L324" s="294">
        <v>21</v>
      </c>
      <c r="M324" s="295">
        <v>20.75</v>
      </c>
      <c r="N324" s="295">
        <v>1</v>
      </c>
      <c r="O324" s="295">
        <v>1</v>
      </c>
      <c r="P324" s="295">
        <v>4</v>
      </c>
      <c r="Q324" s="295">
        <v>6</v>
      </c>
    </row>
    <row r="325" spans="1:17">
      <c r="A325" s="287"/>
      <c r="B325" s="287"/>
      <c r="C325" s="296"/>
      <c r="D325" s="296"/>
      <c r="E325" s="297"/>
      <c r="F325" s="297"/>
      <c r="G325" s="297"/>
      <c r="H325" s="297"/>
      <c r="I325" s="297"/>
      <c r="J325" s="297"/>
      <c r="K325" s="297"/>
      <c r="L325" s="297"/>
      <c r="M325" s="298"/>
      <c r="N325" s="298"/>
      <c r="O325" s="298"/>
      <c r="P325" s="298"/>
      <c r="Q325" s="298"/>
    </row>
    <row r="326" spans="1:17">
      <c r="A326" s="293" t="s">
        <v>915</v>
      </c>
      <c r="B326" s="293"/>
      <c r="C326" s="293"/>
      <c r="D326" s="293"/>
      <c r="E326" s="294">
        <v>2826412</v>
      </c>
      <c r="F326" s="294">
        <v>783976</v>
      </c>
      <c r="G326" s="294">
        <v>3610388</v>
      </c>
      <c r="H326" s="294">
        <v>608442</v>
      </c>
      <c r="I326" s="294">
        <v>12</v>
      </c>
      <c r="J326" s="294">
        <v>71</v>
      </c>
      <c r="K326" s="294">
        <v>1297</v>
      </c>
      <c r="L326" s="294">
        <v>1380</v>
      </c>
      <c r="M326" s="295">
        <v>1366.125</v>
      </c>
      <c r="N326" s="295">
        <v>140.95999908447266</v>
      </c>
      <c r="O326" s="295">
        <v>60.089999072253704</v>
      </c>
      <c r="P326" s="295">
        <v>208.01999855041504</v>
      </c>
      <c r="Q326" s="295">
        <v>409.0699967071414</v>
      </c>
    </row>
    <row r="327" spans="1:17" ht="7.2" customHeight="1">
      <c r="A327" s="296"/>
      <c r="B327" s="296"/>
      <c r="C327" s="296"/>
      <c r="D327" s="296"/>
      <c r="E327" s="297"/>
      <c r="F327" s="297"/>
      <c r="G327" s="297"/>
      <c r="H327" s="297"/>
      <c r="I327" s="297"/>
      <c r="J327" s="297"/>
      <c r="K327" s="297"/>
      <c r="L327" s="297"/>
      <c r="M327" s="298"/>
      <c r="N327" s="298"/>
      <c r="O327" s="298"/>
      <c r="P327" s="298"/>
      <c r="Q327" s="298"/>
    </row>
    <row r="328" spans="1:17">
      <c r="A328" s="284" t="s">
        <v>916</v>
      </c>
      <c r="B328" s="284"/>
      <c r="C328" s="284"/>
      <c r="D328" s="284"/>
      <c r="E328" s="288"/>
      <c r="F328" s="288"/>
      <c r="G328" s="288"/>
      <c r="H328" s="288"/>
      <c r="I328" s="288"/>
      <c r="J328" s="288"/>
      <c r="K328" s="288"/>
      <c r="L328" s="288"/>
      <c r="M328" s="289"/>
      <c r="N328" s="289"/>
      <c r="O328" s="289"/>
      <c r="P328" s="289"/>
      <c r="Q328" s="289"/>
    </row>
    <row r="329" spans="1:17">
      <c r="A329" s="287"/>
      <c r="B329" s="287" t="s">
        <v>917</v>
      </c>
      <c r="C329" s="284" t="s">
        <v>354</v>
      </c>
      <c r="D329" s="284"/>
      <c r="E329" s="288"/>
      <c r="F329" s="288"/>
      <c r="G329" s="288"/>
      <c r="H329" s="288"/>
      <c r="I329" s="288"/>
      <c r="J329" s="288"/>
      <c r="K329" s="288"/>
      <c r="L329" s="288"/>
      <c r="M329" s="289"/>
      <c r="N329" s="289"/>
      <c r="O329" s="289"/>
      <c r="P329" s="289"/>
      <c r="Q329" s="289"/>
    </row>
    <row r="330" spans="1:17">
      <c r="A330" s="287"/>
      <c r="B330" s="287"/>
      <c r="C330" s="287"/>
      <c r="D330" s="290" t="s">
        <v>1211</v>
      </c>
      <c r="E330" s="291">
        <v>81428</v>
      </c>
      <c r="F330" s="291">
        <v>14988</v>
      </c>
      <c r="G330" s="291">
        <v>96416</v>
      </c>
      <c r="H330" s="291">
        <v>11028</v>
      </c>
      <c r="I330" s="291">
        <v>2</v>
      </c>
      <c r="J330" s="291">
        <v>2</v>
      </c>
      <c r="K330" s="291">
        <v>24</v>
      </c>
      <c r="L330" s="291">
        <v>28</v>
      </c>
      <c r="M330" s="292">
        <v>26.375</v>
      </c>
      <c r="N330" s="292">
        <v>3.4900000095367432</v>
      </c>
      <c r="O330" s="292">
        <v>2.3299999237060547</v>
      </c>
      <c r="P330" s="292">
        <v>6.7399997711181641</v>
      </c>
      <c r="Q330" s="292">
        <v>12.559999704360962</v>
      </c>
    </row>
    <row r="331" spans="1:17">
      <c r="A331" s="287"/>
      <c r="B331" s="287"/>
      <c r="C331" s="293" t="s">
        <v>919</v>
      </c>
      <c r="D331" s="293"/>
      <c r="E331" s="294">
        <v>81428</v>
      </c>
      <c r="F331" s="294">
        <v>14988</v>
      </c>
      <c r="G331" s="294">
        <v>96416</v>
      </c>
      <c r="H331" s="294">
        <v>11028</v>
      </c>
      <c r="I331" s="294">
        <v>2</v>
      </c>
      <c r="J331" s="294">
        <v>2</v>
      </c>
      <c r="K331" s="294">
        <v>24</v>
      </c>
      <c r="L331" s="294">
        <v>28</v>
      </c>
      <c r="M331" s="295">
        <v>26.375</v>
      </c>
      <c r="N331" s="295">
        <v>3.4900000095367432</v>
      </c>
      <c r="O331" s="295">
        <v>2.3299999237060547</v>
      </c>
      <c r="P331" s="295">
        <v>6.7399997711181641</v>
      </c>
      <c r="Q331" s="295">
        <v>12.559999704360962</v>
      </c>
    </row>
    <row r="332" spans="1:17">
      <c r="A332" s="287"/>
      <c r="B332" s="287"/>
      <c r="C332" s="296"/>
      <c r="D332" s="296"/>
      <c r="E332" s="297"/>
      <c r="F332" s="297"/>
      <c r="G332" s="297"/>
      <c r="H332" s="297"/>
      <c r="I332" s="297"/>
      <c r="J332" s="297"/>
      <c r="K332" s="297"/>
      <c r="L332" s="297"/>
      <c r="M332" s="298"/>
      <c r="N332" s="298"/>
      <c r="O332" s="298"/>
      <c r="P332" s="298"/>
      <c r="Q332" s="298"/>
    </row>
    <row r="333" spans="1:17">
      <c r="A333" s="287"/>
      <c r="B333" s="287" t="s">
        <v>920</v>
      </c>
      <c r="C333" s="284" t="s">
        <v>323</v>
      </c>
      <c r="D333" s="284"/>
      <c r="E333" s="288"/>
      <c r="F333" s="288"/>
      <c r="G333" s="288"/>
      <c r="H333" s="288"/>
      <c r="I333" s="288"/>
      <c r="J333" s="288"/>
      <c r="K333" s="288"/>
      <c r="L333" s="288"/>
      <c r="M333" s="289"/>
      <c r="N333" s="289"/>
      <c r="O333" s="289"/>
      <c r="P333" s="289"/>
      <c r="Q333" s="289"/>
    </row>
    <row r="334" spans="1:17">
      <c r="A334" s="287"/>
      <c r="B334" s="287"/>
      <c r="C334" s="287"/>
      <c r="D334" s="290" t="s">
        <v>1212</v>
      </c>
      <c r="E334" s="291">
        <v>38252</v>
      </c>
      <c r="F334" s="291">
        <v>8562</v>
      </c>
      <c r="G334" s="291">
        <v>46814</v>
      </c>
      <c r="H334" s="291">
        <v>4561</v>
      </c>
      <c r="I334" s="291"/>
      <c r="J334" s="291">
        <v>1</v>
      </c>
      <c r="K334" s="291">
        <v>16</v>
      </c>
      <c r="L334" s="291">
        <v>17</v>
      </c>
      <c r="M334" s="292">
        <v>16.25</v>
      </c>
      <c r="N334" s="292">
        <v>0.89999997615814209</v>
      </c>
      <c r="O334" s="292">
        <v>0.5</v>
      </c>
      <c r="P334" s="292">
        <v>4.25</v>
      </c>
      <c r="Q334" s="292">
        <v>5.6499999761581421</v>
      </c>
    </row>
    <row r="335" spans="1:17">
      <c r="A335" s="287"/>
      <c r="B335" s="287"/>
      <c r="C335" s="287"/>
      <c r="D335" s="287" t="s">
        <v>1213</v>
      </c>
      <c r="E335" s="288">
        <v>137920</v>
      </c>
      <c r="F335" s="288">
        <v>44005</v>
      </c>
      <c r="G335" s="288">
        <v>181925</v>
      </c>
      <c r="H335" s="288">
        <v>24980</v>
      </c>
      <c r="I335" s="288"/>
      <c r="J335" s="288">
        <v>6</v>
      </c>
      <c r="K335" s="288">
        <v>66</v>
      </c>
      <c r="L335" s="288">
        <v>72</v>
      </c>
      <c r="M335" s="289">
        <v>71.375</v>
      </c>
      <c r="N335" s="289">
        <v>1</v>
      </c>
      <c r="O335" s="289">
        <v>2.8299999237060547</v>
      </c>
      <c r="P335" s="289">
        <v>13.680000305175781</v>
      </c>
      <c r="Q335" s="289">
        <v>17.510000228881836</v>
      </c>
    </row>
    <row r="336" spans="1:17">
      <c r="A336" s="287"/>
      <c r="B336" s="287"/>
      <c r="C336" s="287"/>
      <c r="D336" s="290" t="s">
        <v>1214</v>
      </c>
      <c r="E336" s="291">
        <v>206883</v>
      </c>
      <c r="F336" s="291">
        <v>74791</v>
      </c>
      <c r="G336" s="291">
        <v>281674</v>
      </c>
      <c r="H336" s="291">
        <v>36763</v>
      </c>
      <c r="I336" s="291"/>
      <c r="J336" s="291">
        <v>2</v>
      </c>
      <c r="K336" s="291">
        <v>94</v>
      </c>
      <c r="L336" s="291">
        <v>96</v>
      </c>
      <c r="M336" s="292">
        <v>97.25</v>
      </c>
      <c r="N336" s="292">
        <v>2.7000000476837158</v>
      </c>
      <c r="O336" s="292">
        <v>1.7999999523162842</v>
      </c>
      <c r="P336" s="292">
        <v>24.299999237060547</v>
      </c>
      <c r="Q336" s="292">
        <v>28.799999237060547</v>
      </c>
    </row>
    <row r="337" spans="1:17">
      <c r="A337" s="287"/>
      <c r="B337" s="287"/>
      <c r="C337" s="287"/>
      <c r="D337" s="287" t="s">
        <v>1215</v>
      </c>
      <c r="E337" s="288">
        <v>87205</v>
      </c>
      <c r="F337" s="288">
        <v>46080</v>
      </c>
      <c r="G337" s="288">
        <v>133285</v>
      </c>
      <c r="H337" s="288">
        <v>15828</v>
      </c>
      <c r="I337" s="288">
        <v>2</v>
      </c>
      <c r="J337" s="288">
        <v>3</v>
      </c>
      <c r="K337" s="288">
        <v>41</v>
      </c>
      <c r="L337" s="288">
        <v>46</v>
      </c>
      <c r="M337" s="289">
        <v>43.75</v>
      </c>
      <c r="N337" s="289">
        <v>1.7599999904632568</v>
      </c>
      <c r="O337" s="289">
        <v>1.8799999952316284</v>
      </c>
      <c r="P337" s="289">
        <v>10.789999961853027</v>
      </c>
      <c r="Q337" s="289">
        <v>14.429999947547913</v>
      </c>
    </row>
    <row r="338" spans="1:17">
      <c r="A338" s="287"/>
      <c r="B338" s="287"/>
      <c r="C338" s="287"/>
      <c r="D338" s="290" t="s">
        <v>1216</v>
      </c>
      <c r="E338" s="291">
        <v>223013</v>
      </c>
      <c r="F338" s="291">
        <v>65365</v>
      </c>
      <c r="G338" s="291">
        <v>288378</v>
      </c>
      <c r="H338" s="291">
        <v>34190</v>
      </c>
      <c r="I338" s="291">
        <v>2</v>
      </c>
      <c r="J338" s="291">
        <v>3</v>
      </c>
      <c r="K338" s="291">
        <v>97</v>
      </c>
      <c r="L338" s="291">
        <v>102</v>
      </c>
      <c r="M338" s="292">
        <v>102.375</v>
      </c>
      <c r="N338" s="292">
        <v>6.6999998092651367</v>
      </c>
      <c r="O338" s="292">
        <v>5.320000171661377</v>
      </c>
      <c r="P338" s="292">
        <v>17.819999694824219</v>
      </c>
      <c r="Q338" s="292">
        <v>29.839999675750732</v>
      </c>
    </row>
    <row r="339" spans="1:17">
      <c r="A339" s="287"/>
      <c r="B339" s="287"/>
      <c r="C339" s="293" t="s">
        <v>926</v>
      </c>
      <c r="D339" s="293"/>
      <c r="E339" s="294">
        <v>693273</v>
      </c>
      <c r="F339" s="294">
        <v>238803</v>
      </c>
      <c r="G339" s="294">
        <v>932076</v>
      </c>
      <c r="H339" s="294">
        <v>116322</v>
      </c>
      <c r="I339" s="294">
        <v>4</v>
      </c>
      <c r="J339" s="294">
        <v>15</v>
      </c>
      <c r="K339" s="294">
        <v>314</v>
      </c>
      <c r="L339" s="294">
        <v>333</v>
      </c>
      <c r="M339" s="295">
        <v>331</v>
      </c>
      <c r="N339" s="295">
        <v>13.059999823570251</v>
      </c>
      <c r="O339" s="295">
        <v>12.330000042915344</v>
      </c>
      <c r="P339" s="295">
        <v>70.839999198913574</v>
      </c>
      <c r="Q339" s="295">
        <v>96.22999906539917</v>
      </c>
    </row>
    <row r="340" spans="1:17">
      <c r="A340" s="287"/>
      <c r="B340" s="287"/>
      <c r="C340" s="296"/>
      <c r="D340" s="296"/>
      <c r="E340" s="297"/>
      <c r="F340" s="297"/>
      <c r="G340" s="297"/>
      <c r="H340" s="297"/>
      <c r="I340" s="297"/>
      <c r="J340" s="297"/>
      <c r="K340" s="297"/>
      <c r="L340" s="297"/>
      <c r="M340" s="298"/>
      <c r="N340" s="298"/>
      <c r="O340" s="298"/>
      <c r="P340" s="298"/>
      <c r="Q340" s="298"/>
    </row>
    <row r="341" spans="1:17">
      <c r="A341" s="287"/>
      <c r="B341" s="287" t="s">
        <v>927</v>
      </c>
      <c r="C341" s="284" t="s">
        <v>355</v>
      </c>
      <c r="D341" s="284"/>
      <c r="E341" s="288"/>
      <c r="F341" s="288"/>
      <c r="G341" s="288"/>
      <c r="H341" s="288"/>
      <c r="I341" s="288"/>
      <c r="J341" s="288"/>
      <c r="K341" s="288"/>
      <c r="L341" s="288"/>
      <c r="M341" s="289"/>
      <c r="N341" s="289"/>
      <c r="O341" s="289"/>
      <c r="P341" s="289"/>
      <c r="Q341" s="289"/>
    </row>
    <row r="342" spans="1:17">
      <c r="A342" s="287"/>
      <c r="B342" s="287"/>
      <c r="C342" s="287"/>
      <c r="D342" s="290" t="s">
        <v>1217</v>
      </c>
      <c r="E342" s="291">
        <v>90017</v>
      </c>
      <c r="F342" s="291">
        <v>26480</v>
      </c>
      <c r="G342" s="291">
        <v>116497</v>
      </c>
      <c r="H342" s="291">
        <v>13146</v>
      </c>
      <c r="I342" s="291"/>
      <c r="J342" s="291">
        <v>7</v>
      </c>
      <c r="K342" s="291">
        <v>30</v>
      </c>
      <c r="L342" s="291">
        <v>37</v>
      </c>
      <c r="M342" s="292">
        <v>34.375</v>
      </c>
      <c r="N342" s="292">
        <v>4.9699997901916504</v>
      </c>
      <c r="O342" s="292">
        <v>0</v>
      </c>
      <c r="P342" s="292">
        <v>7.5300002098083496</v>
      </c>
      <c r="Q342" s="292">
        <v>12.5</v>
      </c>
    </row>
    <row r="343" spans="1:17">
      <c r="A343" s="287"/>
      <c r="B343" s="287"/>
      <c r="C343" s="293" t="s">
        <v>929</v>
      </c>
      <c r="D343" s="293"/>
      <c r="E343" s="294">
        <v>90017</v>
      </c>
      <c r="F343" s="294">
        <v>26480</v>
      </c>
      <c r="G343" s="294">
        <v>116497</v>
      </c>
      <c r="H343" s="294">
        <v>13146</v>
      </c>
      <c r="I343" s="294"/>
      <c r="J343" s="294">
        <v>7</v>
      </c>
      <c r="K343" s="294">
        <v>30</v>
      </c>
      <c r="L343" s="294">
        <v>37</v>
      </c>
      <c r="M343" s="295">
        <v>34.375</v>
      </c>
      <c r="N343" s="295">
        <v>4.9699997901916504</v>
      </c>
      <c r="O343" s="295">
        <v>0</v>
      </c>
      <c r="P343" s="295">
        <v>7.5300002098083496</v>
      </c>
      <c r="Q343" s="295">
        <v>12.5</v>
      </c>
    </row>
    <row r="344" spans="1:17">
      <c r="A344" s="287"/>
      <c r="B344" s="287"/>
      <c r="C344" s="296"/>
      <c r="D344" s="296"/>
      <c r="E344" s="297"/>
      <c r="F344" s="297"/>
      <c r="G344" s="297"/>
      <c r="H344" s="297"/>
      <c r="I344" s="297"/>
      <c r="J344" s="297"/>
      <c r="K344" s="297"/>
      <c r="L344" s="297"/>
      <c r="M344" s="298"/>
      <c r="N344" s="298"/>
      <c r="O344" s="298"/>
      <c r="P344" s="298"/>
      <c r="Q344" s="298"/>
    </row>
    <row r="345" spans="1:17">
      <c r="A345" s="287"/>
      <c r="B345" s="287" t="s">
        <v>930</v>
      </c>
      <c r="C345" s="284" t="s">
        <v>377</v>
      </c>
      <c r="D345" s="284"/>
      <c r="E345" s="288"/>
      <c r="F345" s="288"/>
      <c r="G345" s="288"/>
      <c r="H345" s="288"/>
      <c r="I345" s="288"/>
      <c r="J345" s="288"/>
      <c r="K345" s="288"/>
      <c r="L345" s="288"/>
      <c r="M345" s="289"/>
      <c r="N345" s="289"/>
      <c r="O345" s="289"/>
      <c r="P345" s="289"/>
      <c r="Q345" s="289"/>
    </row>
    <row r="346" spans="1:17">
      <c r="A346" s="287"/>
      <c r="B346" s="287"/>
      <c r="C346" s="287"/>
      <c r="D346" s="290" t="s">
        <v>1218</v>
      </c>
      <c r="E346" s="291">
        <v>12551</v>
      </c>
      <c r="F346" s="291">
        <v>44</v>
      </c>
      <c r="G346" s="291">
        <v>12595</v>
      </c>
      <c r="H346" s="291">
        <v>0</v>
      </c>
      <c r="I346" s="291"/>
      <c r="J346" s="291">
        <v>0</v>
      </c>
      <c r="K346" s="291">
        <v>1</v>
      </c>
      <c r="L346" s="291">
        <v>1</v>
      </c>
      <c r="M346" s="292">
        <v>1</v>
      </c>
      <c r="N346" s="292">
        <v>0.23000000417232513</v>
      </c>
      <c r="O346" s="292">
        <v>0.20000000298023224</v>
      </c>
      <c r="P346" s="292">
        <v>0.95999997854232788</v>
      </c>
      <c r="Q346" s="292">
        <v>1.3899999856948853</v>
      </c>
    </row>
    <row r="347" spans="1:17">
      <c r="A347" s="287"/>
      <c r="B347" s="287"/>
      <c r="C347" s="293" t="s">
        <v>932</v>
      </c>
      <c r="D347" s="293"/>
      <c r="E347" s="294">
        <v>12551</v>
      </c>
      <c r="F347" s="294">
        <v>44</v>
      </c>
      <c r="G347" s="294">
        <v>12595</v>
      </c>
      <c r="H347" s="294">
        <v>0</v>
      </c>
      <c r="I347" s="294"/>
      <c r="J347" s="294">
        <v>0</v>
      </c>
      <c r="K347" s="294">
        <v>1</v>
      </c>
      <c r="L347" s="294">
        <v>1</v>
      </c>
      <c r="M347" s="295">
        <v>1</v>
      </c>
      <c r="N347" s="295">
        <v>0.23000000417232513</v>
      </c>
      <c r="O347" s="295">
        <v>0.20000000298023224</v>
      </c>
      <c r="P347" s="295">
        <v>0.95999997854232788</v>
      </c>
      <c r="Q347" s="295">
        <v>1.3899999856948853</v>
      </c>
    </row>
    <row r="348" spans="1:17">
      <c r="A348" s="287"/>
      <c r="B348" s="287"/>
      <c r="C348" s="296"/>
      <c r="D348" s="296"/>
      <c r="E348" s="297"/>
      <c r="F348" s="297"/>
      <c r="G348" s="297"/>
      <c r="H348" s="297"/>
      <c r="I348" s="297"/>
      <c r="J348" s="297"/>
      <c r="K348" s="297"/>
      <c r="L348" s="297"/>
      <c r="M348" s="298"/>
      <c r="N348" s="298"/>
      <c r="O348" s="298"/>
      <c r="P348" s="298"/>
      <c r="Q348" s="298"/>
    </row>
    <row r="349" spans="1:17">
      <c r="A349" s="287"/>
      <c r="B349" s="287" t="s">
        <v>933</v>
      </c>
      <c r="C349" s="284" t="s">
        <v>362</v>
      </c>
      <c r="D349" s="284"/>
      <c r="E349" s="288"/>
      <c r="F349" s="288"/>
      <c r="G349" s="288"/>
      <c r="H349" s="288"/>
      <c r="I349" s="288"/>
      <c r="J349" s="288"/>
      <c r="K349" s="288"/>
      <c r="L349" s="288"/>
      <c r="M349" s="289"/>
      <c r="N349" s="289"/>
      <c r="O349" s="289"/>
      <c r="P349" s="289"/>
      <c r="Q349" s="289"/>
    </row>
    <row r="350" spans="1:17">
      <c r="A350" s="287"/>
      <c r="B350" s="287"/>
      <c r="C350" s="287"/>
      <c r="D350" s="290" t="s">
        <v>1219</v>
      </c>
      <c r="E350" s="291">
        <v>69514</v>
      </c>
      <c r="F350" s="291">
        <v>20604</v>
      </c>
      <c r="G350" s="291">
        <v>90118</v>
      </c>
      <c r="H350" s="291">
        <v>14918</v>
      </c>
      <c r="I350" s="291">
        <v>1</v>
      </c>
      <c r="J350" s="291">
        <v>1</v>
      </c>
      <c r="K350" s="291">
        <v>27</v>
      </c>
      <c r="L350" s="291">
        <v>29</v>
      </c>
      <c r="M350" s="292">
        <v>27.875</v>
      </c>
      <c r="N350" s="292">
        <v>3</v>
      </c>
      <c r="O350" s="292">
        <v>1</v>
      </c>
      <c r="P350" s="292">
        <v>6.25</v>
      </c>
      <c r="Q350" s="292">
        <v>10.25</v>
      </c>
    </row>
    <row r="351" spans="1:17">
      <c r="A351" s="287"/>
      <c r="B351" s="287"/>
      <c r="C351" s="293" t="s">
        <v>935</v>
      </c>
      <c r="D351" s="293"/>
      <c r="E351" s="294">
        <v>69514</v>
      </c>
      <c r="F351" s="294">
        <v>20604</v>
      </c>
      <c r="G351" s="294">
        <v>90118</v>
      </c>
      <c r="H351" s="294">
        <v>14918</v>
      </c>
      <c r="I351" s="294">
        <v>1</v>
      </c>
      <c r="J351" s="294">
        <v>1</v>
      </c>
      <c r="K351" s="294">
        <v>27</v>
      </c>
      <c r="L351" s="294">
        <v>29</v>
      </c>
      <c r="M351" s="295">
        <v>27.875</v>
      </c>
      <c r="N351" s="295">
        <v>3</v>
      </c>
      <c r="O351" s="295">
        <v>1</v>
      </c>
      <c r="P351" s="295">
        <v>6.25</v>
      </c>
      <c r="Q351" s="295">
        <v>10.25</v>
      </c>
    </row>
    <row r="352" spans="1:17">
      <c r="A352" s="287"/>
      <c r="B352" s="287"/>
      <c r="C352" s="296"/>
      <c r="D352" s="296"/>
      <c r="E352" s="297"/>
      <c r="F352" s="297"/>
      <c r="G352" s="297"/>
      <c r="H352" s="297"/>
      <c r="I352" s="297"/>
      <c r="J352" s="297"/>
      <c r="K352" s="297"/>
      <c r="L352" s="297"/>
      <c r="M352" s="298"/>
      <c r="N352" s="298"/>
      <c r="O352" s="298"/>
      <c r="P352" s="298"/>
      <c r="Q352" s="298"/>
    </row>
    <row r="353" spans="1:17">
      <c r="A353" s="287"/>
      <c r="B353" s="287" t="s">
        <v>936</v>
      </c>
      <c r="C353" s="284" t="s">
        <v>329</v>
      </c>
      <c r="D353" s="284"/>
      <c r="E353" s="288"/>
      <c r="F353" s="288"/>
      <c r="G353" s="288"/>
      <c r="H353" s="288"/>
      <c r="I353" s="288"/>
      <c r="J353" s="288"/>
      <c r="K353" s="288"/>
      <c r="L353" s="288"/>
      <c r="M353" s="289"/>
      <c r="N353" s="289"/>
      <c r="O353" s="289"/>
      <c r="P353" s="289"/>
      <c r="Q353" s="289"/>
    </row>
    <row r="354" spans="1:17">
      <c r="A354" s="287"/>
      <c r="B354" s="287"/>
      <c r="C354" s="287"/>
      <c r="D354" s="290" t="s">
        <v>1220</v>
      </c>
      <c r="E354" s="291"/>
      <c r="F354" s="291"/>
      <c r="G354" s="291"/>
      <c r="H354" s="291"/>
      <c r="I354" s="291">
        <v>2</v>
      </c>
      <c r="J354" s="291">
        <v>6</v>
      </c>
      <c r="K354" s="291">
        <v>0</v>
      </c>
      <c r="L354" s="291">
        <v>8</v>
      </c>
      <c r="M354" s="292">
        <v>5.5</v>
      </c>
      <c r="N354" s="292">
        <v>0</v>
      </c>
      <c r="O354" s="292">
        <v>0.20000000298023224</v>
      </c>
      <c r="P354" s="292">
        <v>1.2000000476837158</v>
      </c>
      <c r="Q354" s="292">
        <v>1.4000000506639481</v>
      </c>
    </row>
    <row r="355" spans="1:17">
      <c r="A355" s="287"/>
      <c r="B355" s="287"/>
      <c r="C355" s="287"/>
      <c r="D355" s="287" t="s">
        <v>1221</v>
      </c>
      <c r="E355" s="288">
        <v>91873</v>
      </c>
      <c r="F355" s="288">
        <v>20666</v>
      </c>
      <c r="G355" s="288">
        <v>112539</v>
      </c>
      <c r="H355" s="288">
        <v>11977</v>
      </c>
      <c r="I355" s="288"/>
      <c r="J355" s="288">
        <v>7</v>
      </c>
      <c r="K355" s="288">
        <v>29</v>
      </c>
      <c r="L355" s="288">
        <v>36</v>
      </c>
      <c r="M355" s="289">
        <v>31.875</v>
      </c>
      <c r="N355" s="289">
        <v>2.5299999713897705</v>
      </c>
      <c r="O355" s="289">
        <v>4.7600002288818359</v>
      </c>
      <c r="P355" s="289">
        <v>6.320000171661377</v>
      </c>
      <c r="Q355" s="289">
        <v>13.610000371932983</v>
      </c>
    </row>
    <row r="356" spans="1:17">
      <c r="A356" s="287"/>
      <c r="B356" s="287"/>
      <c r="C356" s="287"/>
      <c r="D356" s="290" t="s">
        <v>1222</v>
      </c>
      <c r="E356" s="291">
        <v>375301</v>
      </c>
      <c r="F356" s="291">
        <v>108046</v>
      </c>
      <c r="G356" s="291">
        <v>483347</v>
      </c>
      <c r="H356" s="291">
        <v>68191</v>
      </c>
      <c r="I356" s="291">
        <v>1</v>
      </c>
      <c r="J356" s="291">
        <v>27</v>
      </c>
      <c r="K356" s="291">
        <v>158</v>
      </c>
      <c r="L356" s="291">
        <v>186</v>
      </c>
      <c r="M356" s="292">
        <v>173.375</v>
      </c>
      <c r="N356" s="292">
        <v>15.789999961853027</v>
      </c>
      <c r="O356" s="292">
        <v>16.959999084472656</v>
      </c>
      <c r="P356" s="292">
        <v>19.370000839233398</v>
      </c>
      <c r="Q356" s="292">
        <v>52.119999885559082</v>
      </c>
    </row>
    <row r="357" spans="1:17">
      <c r="A357" s="287"/>
      <c r="B357" s="287"/>
      <c r="C357" s="293" t="s">
        <v>940</v>
      </c>
      <c r="D357" s="293"/>
      <c r="E357" s="294">
        <v>467174</v>
      </c>
      <c r="F357" s="294">
        <v>128712</v>
      </c>
      <c r="G357" s="294">
        <v>595886</v>
      </c>
      <c r="H357" s="294">
        <v>80168</v>
      </c>
      <c r="I357" s="294">
        <v>3</v>
      </c>
      <c r="J357" s="294">
        <v>40</v>
      </c>
      <c r="K357" s="294">
        <v>187</v>
      </c>
      <c r="L357" s="294">
        <v>230</v>
      </c>
      <c r="M357" s="295">
        <v>210.75</v>
      </c>
      <c r="N357" s="295">
        <v>18.319999933242798</v>
      </c>
      <c r="O357" s="295">
        <v>21.919999316334724</v>
      </c>
      <c r="P357" s="295">
        <v>26.890001058578491</v>
      </c>
      <c r="Q357" s="295">
        <v>67.130000308156013</v>
      </c>
    </row>
    <row r="358" spans="1:17">
      <c r="A358" s="287"/>
      <c r="B358" s="287"/>
      <c r="C358" s="296"/>
      <c r="D358" s="296"/>
      <c r="E358" s="297"/>
      <c r="F358" s="297"/>
      <c r="G358" s="297"/>
      <c r="H358" s="297"/>
      <c r="I358" s="297"/>
      <c r="J358" s="297"/>
      <c r="K358" s="297"/>
      <c r="L358" s="297"/>
      <c r="M358" s="298"/>
      <c r="N358" s="298"/>
      <c r="O358" s="298"/>
      <c r="P358" s="298"/>
      <c r="Q358" s="298"/>
    </row>
    <row r="359" spans="1:17">
      <c r="A359" s="293" t="s">
        <v>941</v>
      </c>
      <c r="B359" s="293"/>
      <c r="C359" s="293"/>
      <c r="D359" s="293"/>
      <c r="E359" s="294">
        <v>1413957</v>
      </c>
      <c r="F359" s="294">
        <v>429631</v>
      </c>
      <c r="G359" s="294">
        <v>1843588</v>
      </c>
      <c r="H359" s="294">
        <v>235582</v>
      </c>
      <c r="I359" s="294">
        <v>10</v>
      </c>
      <c r="J359" s="294">
        <v>65</v>
      </c>
      <c r="K359" s="294">
        <v>583</v>
      </c>
      <c r="L359" s="294">
        <v>658</v>
      </c>
      <c r="M359" s="295">
        <v>631.375</v>
      </c>
      <c r="N359" s="295">
        <v>43.069999560713768</v>
      </c>
      <c r="O359" s="295">
        <v>37.779999285936356</v>
      </c>
      <c r="P359" s="295">
        <v>119.21000021696091</v>
      </c>
      <c r="Q359" s="295">
        <v>200.05999906361103</v>
      </c>
    </row>
    <row r="360" spans="1:17" ht="7.2" customHeight="1">
      <c r="A360" s="296"/>
      <c r="B360" s="296"/>
      <c r="C360" s="296"/>
      <c r="D360" s="296"/>
      <c r="E360" s="297"/>
      <c r="F360" s="297"/>
      <c r="G360" s="297"/>
      <c r="H360" s="297"/>
      <c r="I360" s="297"/>
      <c r="J360" s="297"/>
      <c r="K360" s="297"/>
      <c r="L360" s="297"/>
      <c r="M360" s="298"/>
      <c r="N360" s="298"/>
      <c r="O360" s="298"/>
      <c r="P360" s="298"/>
      <c r="Q360" s="298"/>
    </row>
    <row r="361" spans="1:17">
      <c r="A361" s="284" t="s">
        <v>942</v>
      </c>
      <c r="B361" s="284"/>
      <c r="C361" s="284"/>
      <c r="D361" s="284"/>
      <c r="E361" s="288"/>
      <c r="F361" s="288"/>
      <c r="G361" s="288"/>
      <c r="H361" s="288"/>
      <c r="I361" s="288"/>
      <c r="J361" s="288"/>
      <c r="K361" s="288"/>
      <c r="L361" s="288"/>
      <c r="M361" s="289"/>
      <c r="N361" s="289"/>
      <c r="O361" s="289"/>
      <c r="P361" s="289"/>
      <c r="Q361" s="289"/>
    </row>
    <row r="362" spans="1:17">
      <c r="A362" s="287"/>
      <c r="B362" s="287" t="s">
        <v>943</v>
      </c>
      <c r="C362" s="284" t="s">
        <v>334</v>
      </c>
      <c r="D362" s="284"/>
      <c r="E362" s="288"/>
      <c r="F362" s="288"/>
      <c r="G362" s="288"/>
      <c r="H362" s="288"/>
      <c r="I362" s="288"/>
      <c r="J362" s="288"/>
      <c r="K362" s="288"/>
      <c r="L362" s="288"/>
      <c r="M362" s="289"/>
      <c r="N362" s="289"/>
      <c r="O362" s="289"/>
      <c r="P362" s="289"/>
      <c r="Q362" s="289"/>
    </row>
    <row r="363" spans="1:17">
      <c r="A363" s="287"/>
      <c r="B363" s="287"/>
      <c r="C363" s="287"/>
      <c r="D363" s="290" t="s">
        <v>1223</v>
      </c>
      <c r="E363" s="291">
        <v>221196</v>
      </c>
      <c r="F363" s="291">
        <v>59747</v>
      </c>
      <c r="G363" s="291">
        <v>280943</v>
      </c>
      <c r="H363" s="291">
        <v>29848</v>
      </c>
      <c r="I363" s="291">
        <v>4</v>
      </c>
      <c r="J363" s="291">
        <v>4</v>
      </c>
      <c r="K363" s="291">
        <v>90</v>
      </c>
      <c r="L363" s="291">
        <v>98</v>
      </c>
      <c r="M363" s="292">
        <v>95.625</v>
      </c>
      <c r="N363" s="292">
        <v>3</v>
      </c>
      <c r="O363" s="292">
        <v>4</v>
      </c>
      <c r="P363" s="292">
        <v>23.979999542236328</v>
      </c>
      <c r="Q363" s="292">
        <v>30.979999542236328</v>
      </c>
    </row>
    <row r="364" spans="1:17">
      <c r="A364" s="287"/>
      <c r="B364" s="287"/>
      <c r="C364" s="293" t="s">
        <v>946</v>
      </c>
      <c r="D364" s="293"/>
      <c r="E364" s="294">
        <v>221196</v>
      </c>
      <c r="F364" s="294">
        <v>59747</v>
      </c>
      <c r="G364" s="294">
        <v>280943</v>
      </c>
      <c r="H364" s="294">
        <v>29848</v>
      </c>
      <c r="I364" s="294">
        <v>4</v>
      </c>
      <c r="J364" s="294">
        <v>4</v>
      </c>
      <c r="K364" s="294">
        <v>90</v>
      </c>
      <c r="L364" s="294">
        <v>98</v>
      </c>
      <c r="M364" s="295">
        <v>95.625</v>
      </c>
      <c r="N364" s="295">
        <v>3</v>
      </c>
      <c r="O364" s="295">
        <v>4</v>
      </c>
      <c r="P364" s="295">
        <v>23.979999542236328</v>
      </c>
      <c r="Q364" s="295">
        <v>30.979999542236328</v>
      </c>
    </row>
    <row r="365" spans="1:17">
      <c r="A365" s="287"/>
      <c r="B365" s="287"/>
      <c r="C365" s="296"/>
      <c r="D365" s="296"/>
      <c r="E365" s="297"/>
      <c r="F365" s="297"/>
      <c r="G365" s="297"/>
      <c r="H365" s="297"/>
      <c r="I365" s="297"/>
      <c r="J365" s="297"/>
      <c r="K365" s="297"/>
      <c r="L365" s="297"/>
      <c r="M365" s="298"/>
      <c r="N365" s="298"/>
      <c r="O365" s="298"/>
      <c r="P365" s="298"/>
      <c r="Q365" s="298"/>
    </row>
    <row r="366" spans="1:17">
      <c r="A366" s="287"/>
      <c r="B366" s="287" t="s">
        <v>947</v>
      </c>
      <c r="C366" s="284" t="s">
        <v>325</v>
      </c>
      <c r="D366" s="284"/>
      <c r="E366" s="288"/>
      <c r="F366" s="288"/>
      <c r="G366" s="288"/>
      <c r="H366" s="288"/>
      <c r="I366" s="288"/>
      <c r="J366" s="288"/>
      <c r="K366" s="288"/>
      <c r="L366" s="288"/>
      <c r="M366" s="289"/>
      <c r="N366" s="289"/>
      <c r="O366" s="289"/>
      <c r="P366" s="289"/>
      <c r="Q366" s="289"/>
    </row>
    <row r="367" spans="1:17">
      <c r="A367" s="287"/>
      <c r="B367" s="287"/>
      <c r="C367" s="287"/>
      <c r="D367" s="290" t="s">
        <v>1224</v>
      </c>
      <c r="E367" s="291">
        <v>151025</v>
      </c>
      <c r="F367" s="291">
        <v>39637</v>
      </c>
      <c r="G367" s="291">
        <v>190662</v>
      </c>
      <c r="H367" s="291">
        <v>31671</v>
      </c>
      <c r="I367" s="291"/>
      <c r="J367" s="291">
        <v>1</v>
      </c>
      <c r="K367" s="291">
        <v>71</v>
      </c>
      <c r="L367" s="291">
        <v>72</v>
      </c>
      <c r="M367" s="292">
        <v>72.75</v>
      </c>
      <c r="N367" s="292">
        <v>5.2600002288818359</v>
      </c>
      <c r="O367" s="292">
        <v>4.2600002288818359</v>
      </c>
      <c r="P367" s="292">
        <v>12.130000114440918</v>
      </c>
      <c r="Q367" s="292">
        <v>21.65000057220459</v>
      </c>
    </row>
    <row r="368" spans="1:17">
      <c r="A368" s="287"/>
      <c r="B368" s="287"/>
      <c r="C368" s="287"/>
      <c r="D368" s="287" t="s">
        <v>1225</v>
      </c>
      <c r="E368" s="288">
        <v>75778</v>
      </c>
      <c r="F368" s="288">
        <v>18910</v>
      </c>
      <c r="G368" s="288">
        <v>94688</v>
      </c>
      <c r="H368" s="288">
        <v>19855</v>
      </c>
      <c r="I368" s="288"/>
      <c r="J368" s="288">
        <v>2</v>
      </c>
      <c r="K368" s="288">
        <v>56</v>
      </c>
      <c r="L368" s="288">
        <v>58</v>
      </c>
      <c r="M368" s="289">
        <v>57.5</v>
      </c>
      <c r="N368" s="289">
        <v>2.3900001049041748</v>
      </c>
      <c r="O368" s="289">
        <v>3.9600000381469727</v>
      </c>
      <c r="P368" s="289">
        <v>8.0399999618530273</v>
      </c>
      <c r="Q368" s="289">
        <v>14.390000104904175</v>
      </c>
    </row>
    <row r="369" spans="1:17">
      <c r="A369" s="287"/>
      <c r="B369" s="287"/>
      <c r="C369" s="293" t="s">
        <v>949</v>
      </c>
      <c r="D369" s="293"/>
      <c r="E369" s="294">
        <v>226803</v>
      </c>
      <c r="F369" s="294">
        <v>58547</v>
      </c>
      <c r="G369" s="294">
        <v>285350</v>
      </c>
      <c r="H369" s="294">
        <v>51526</v>
      </c>
      <c r="I369" s="294"/>
      <c r="J369" s="294">
        <v>3</v>
      </c>
      <c r="K369" s="294">
        <v>127</v>
      </c>
      <c r="L369" s="294">
        <v>130</v>
      </c>
      <c r="M369" s="295">
        <v>130.25</v>
      </c>
      <c r="N369" s="295">
        <v>7.6500003337860107</v>
      </c>
      <c r="O369" s="295">
        <v>8.2200002670288086</v>
      </c>
      <c r="P369" s="295">
        <v>20.170000076293945</v>
      </c>
      <c r="Q369" s="295">
        <v>36.040000677108765</v>
      </c>
    </row>
    <row r="370" spans="1:17">
      <c r="A370" s="287"/>
      <c r="B370" s="287"/>
      <c r="C370" s="296"/>
      <c r="D370" s="296"/>
      <c r="E370" s="297"/>
      <c r="F370" s="297"/>
      <c r="G370" s="297"/>
      <c r="H370" s="297"/>
      <c r="I370" s="297"/>
      <c r="J370" s="297"/>
      <c r="K370" s="297"/>
      <c r="L370" s="297"/>
      <c r="M370" s="298"/>
      <c r="N370" s="298"/>
      <c r="O370" s="298"/>
      <c r="P370" s="298"/>
      <c r="Q370" s="298"/>
    </row>
    <row r="371" spans="1:17">
      <c r="A371" s="287"/>
      <c r="B371" s="287" t="s">
        <v>950</v>
      </c>
      <c r="C371" s="284" t="s">
        <v>321</v>
      </c>
      <c r="D371" s="284"/>
      <c r="E371" s="288"/>
      <c r="F371" s="288"/>
      <c r="G371" s="288"/>
      <c r="H371" s="288"/>
      <c r="I371" s="288"/>
      <c r="J371" s="288"/>
      <c r="K371" s="288"/>
      <c r="L371" s="288"/>
      <c r="M371" s="289"/>
      <c r="N371" s="289"/>
      <c r="O371" s="289"/>
      <c r="P371" s="289"/>
      <c r="Q371" s="289"/>
    </row>
    <row r="372" spans="1:17">
      <c r="A372" s="287"/>
      <c r="B372" s="287"/>
      <c r="C372" s="287"/>
      <c r="D372" s="290" t="s">
        <v>1226</v>
      </c>
      <c r="E372" s="291">
        <v>204902</v>
      </c>
      <c r="F372" s="291">
        <v>42223</v>
      </c>
      <c r="G372" s="291">
        <v>247125</v>
      </c>
      <c r="H372" s="291">
        <v>35736</v>
      </c>
      <c r="I372" s="291">
        <v>2</v>
      </c>
      <c r="J372" s="291">
        <v>4</v>
      </c>
      <c r="K372" s="291">
        <v>112</v>
      </c>
      <c r="L372" s="291">
        <v>118</v>
      </c>
      <c r="M372" s="292">
        <v>118.5</v>
      </c>
      <c r="N372" s="292">
        <v>5.7399997711181641</v>
      </c>
      <c r="O372" s="292">
        <v>3.9000000953674316</v>
      </c>
      <c r="P372" s="292">
        <v>24.680000305175781</v>
      </c>
      <c r="Q372" s="292">
        <v>34.320000171661377</v>
      </c>
    </row>
    <row r="373" spans="1:17">
      <c r="A373" s="287"/>
      <c r="B373" s="287"/>
      <c r="C373" s="287"/>
      <c r="D373" s="287" t="s">
        <v>1227</v>
      </c>
      <c r="E373" s="288">
        <v>241576</v>
      </c>
      <c r="F373" s="288">
        <v>67077</v>
      </c>
      <c r="G373" s="288">
        <v>308653</v>
      </c>
      <c r="H373" s="288">
        <v>43126</v>
      </c>
      <c r="I373" s="288">
        <v>1</v>
      </c>
      <c r="J373" s="288">
        <v>7</v>
      </c>
      <c r="K373" s="288">
        <v>111</v>
      </c>
      <c r="L373" s="288">
        <v>119</v>
      </c>
      <c r="M373" s="289">
        <v>120</v>
      </c>
      <c r="N373" s="289">
        <v>8.5</v>
      </c>
      <c r="O373" s="289">
        <v>10.840000152587891</v>
      </c>
      <c r="P373" s="289">
        <v>15.720000267028809</v>
      </c>
      <c r="Q373" s="289">
        <v>35.060000419616699</v>
      </c>
    </row>
    <row r="374" spans="1:17">
      <c r="A374" s="287"/>
      <c r="B374" s="287"/>
      <c r="C374" s="287"/>
      <c r="D374" s="290" t="s">
        <v>1228</v>
      </c>
      <c r="E374" s="291">
        <v>156771</v>
      </c>
      <c r="F374" s="291">
        <v>68272</v>
      </c>
      <c r="G374" s="291">
        <v>225043</v>
      </c>
      <c r="H374" s="291">
        <v>23583</v>
      </c>
      <c r="I374" s="291"/>
      <c r="J374" s="291">
        <v>0</v>
      </c>
      <c r="K374" s="291">
        <v>59</v>
      </c>
      <c r="L374" s="291">
        <v>59</v>
      </c>
      <c r="M374" s="292">
        <v>60.25</v>
      </c>
      <c r="N374" s="292">
        <v>3.5499999523162842</v>
      </c>
      <c r="O374" s="292">
        <v>6.1599998474121094</v>
      </c>
      <c r="P374" s="292">
        <v>12</v>
      </c>
      <c r="Q374" s="292">
        <v>21.709999799728394</v>
      </c>
    </row>
    <row r="375" spans="1:17">
      <c r="A375" s="287"/>
      <c r="B375" s="287"/>
      <c r="C375" s="287"/>
      <c r="D375" s="287" t="s">
        <v>1229</v>
      </c>
      <c r="E375" s="288">
        <v>234841</v>
      </c>
      <c r="F375" s="288">
        <v>48107</v>
      </c>
      <c r="G375" s="288">
        <v>282948</v>
      </c>
      <c r="H375" s="288">
        <v>46647</v>
      </c>
      <c r="I375" s="288">
        <v>2</v>
      </c>
      <c r="J375" s="288">
        <v>5</v>
      </c>
      <c r="K375" s="288">
        <v>110</v>
      </c>
      <c r="L375" s="288">
        <v>117</v>
      </c>
      <c r="M375" s="289">
        <v>118.125</v>
      </c>
      <c r="N375" s="289">
        <v>6.6100001335144043</v>
      </c>
      <c r="O375" s="289">
        <v>4.5</v>
      </c>
      <c r="P375" s="289">
        <v>22.940000534057617</v>
      </c>
      <c r="Q375" s="289">
        <v>34.050000667572021</v>
      </c>
    </row>
    <row r="376" spans="1:17">
      <c r="A376" s="287"/>
      <c r="B376" s="287"/>
      <c r="C376" s="287"/>
      <c r="D376" s="290" t="s">
        <v>1230</v>
      </c>
      <c r="E376" s="291">
        <v>272499</v>
      </c>
      <c r="F376" s="291">
        <v>56906</v>
      </c>
      <c r="G376" s="291">
        <v>329405</v>
      </c>
      <c r="H376" s="291">
        <v>45509</v>
      </c>
      <c r="I376" s="291">
        <v>2</v>
      </c>
      <c r="J376" s="291">
        <v>3</v>
      </c>
      <c r="K376" s="291">
        <v>120</v>
      </c>
      <c r="L376" s="291">
        <v>125</v>
      </c>
      <c r="M376" s="292">
        <v>126.625</v>
      </c>
      <c r="N376" s="292">
        <v>12.930000305175781</v>
      </c>
      <c r="O376" s="292">
        <v>11.859999656677246</v>
      </c>
      <c r="P376" s="292">
        <v>13.279999732971191</v>
      </c>
      <c r="Q376" s="292">
        <v>38.069999694824219</v>
      </c>
    </row>
    <row r="377" spans="1:17">
      <c r="A377" s="287"/>
      <c r="B377" s="287"/>
      <c r="C377" s="293" t="s">
        <v>954</v>
      </c>
      <c r="D377" s="293"/>
      <c r="E377" s="294">
        <v>1110589</v>
      </c>
      <c r="F377" s="294">
        <v>282585</v>
      </c>
      <c r="G377" s="294">
        <v>1393174</v>
      </c>
      <c r="H377" s="294">
        <v>194601</v>
      </c>
      <c r="I377" s="294">
        <v>7</v>
      </c>
      <c r="J377" s="294">
        <v>19</v>
      </c>
      <c r="K377" s="294">
        <v>512</v>
      </c>
      <c r="L377" s="294">
        <v>538</v>
      </c>
      <c r="M377" s="295">
        <v>543.5</v>
      </c>
      <c r="N377" s="295">
        <v>37.330000162124634</v>
      </c>
      <c r="O377" s="295">
        <v>37.259999752044678</v>
      </c>
      <c r="P377" s="295">
        <v>88.620000839233398</v>
      </c>
      <c r="Q377" s="295">
        <v>163.21000075340271</v>
      </c>
    </row>
    <row r="378" spans="1:17">
      <c r="A378" s="287"/>
      <c r="B378" s="287"/>
      <c r="C378" s="296"/>
      <c r="D378" s="296"/>
      <c r="E378" s="297"/>
      <c r="F378" s="297"/>
      <c r="G378" s="297"/>
      <c r="H378" s="297"/>
      <c r="I378" s="297"/>
      <c r="J378" s="297"/>
      <c r="K378" s="297"/>
      <c r="L378" s="297"/>
      <c r="M378" s="298"/>
      <c r="N378" s="298"/>
      <c r="O378" s="298"/>
      <c r="P378" s="298"/>
      <c r="Q378" s="298"/>
    </row>
    <row r="379" spans="1:17">
      <c r="A379" s="287"/>
      <c r="B379" s="287" t="s">
        <v>955</v>
      </c>
      <c r="C379" s="284" t="s">
        <v>352</v>
      </c>
      <c r="D379" s="284"/>
      <c r="E379" s="288"/>
      <c r="F379" s="288"/>
      <c r="G379" s="288"/>
      <c r="H379" s="288"/>
      <c r="I379" s="288"/>
      <c r="J379" s="288"/>
      <c r="K379" s="288"/>
      <c r="L379" s="288"/>
      <c r="M379" s="289"/>
      <c r="N379" s="289"/>
      <c r="O379" s="289"/>
      <c r="P379" s="289"/>
      <c r="Q379" s="289"/>
    </row>
    <row r="380" spans="1:17">
      <c r="A380" s="287"/>
      <c r="B380" s="287"/>
      <c r="C380" s="287"/>
      <c r="D380" s="290" t="s">
        <v>1231</v>
      </c>
      <c r="E380" s="291">
        <v>69492</v>
      </c>
      <c r="F380" s="291">
        <v>12985</v>
      </c>
      <c r="G380" s="291">
        <v>82477</v>
      </c>
      <c r="H380" s="291">
        <v>9584</v>
      </c>
      <c r="I380" s="291">
        <v>1</v>
      </c>
      <c r="J380" s="291">
        <v>0</v>
      </c>
      <c r="K380" s="291">
        <v>20</v>
      </c>
      <c r="L380" s="291">
        <v>21</v>
      </c>
      <c r="M380" s="292">
        <v>20.375</v>
      </c>
      <c r="N380" s="292">
        <v>1.0900000333786011</v>
      </c>
      <c r="O380" s="292">
        <v>3.2799999713897705</v>
      </c>
      <c r="P380" s="292">
        <v>5.5</v>
      </c>
      <c r="Q380" s="292">
        <v>9.8700000047683716</v>
      </c>
    </row>
    <row r="381" spans="1:17">
      <c r="A381" s="287"/>
      <c r="B381" s="287"/>
      <c r="C381" s="293" t="s">
        <v>957</v>
      </c>
      <c r="D381" s="293"/>
      <c r="E381" s="294">
        <v>69492</v>
      </c>
      <c r="F381" s="294">
        <v>12985</v>
      </c>
      <c r="G381" s="294">
        <v>82477</v>
      </c>
      <c r="H381" s="294">
        <v>9584</v>
      </c>
      <c r="I381" s="294">
        <v>1</v>
      </c>
      <c r="J381" s="294">
        <v>0</v>
      </c>
      <c r="K381" s="294">
        <v>20</v>
      </c>
      <c r="L381" s="294">
        <v>21</v>
      </c>
      <c r="M381" s="295">
        <v>20.375</v>
      </c>
      <c r="N381" s="295">
        <v>1.0900000333786011</v>
      </c>
      <c r="O381" s="295">
        <v>3.2799999713897705</v>
      </c>
      <c r="P381" s="295">
        <v>5.5</v>
      </c>
      <c r="Q381" s="295">
        <v>9.8700000047683716</v>
      </c>
    </row>
    <row r="382" spans="1:17">
      <c r="A382" s="287"/>
      <c r="B382" s="287"/>
      <c r="C382" s="296"/>
      <c r="D382" s="296"/>
      <c r="E382" s="297"/>
      <c r="F382" s="297"/>
      <c r="G382" s="297"/>
      <c r="H382" s="297"/>
      <c r="I382" s="297"/>
      <c r="J382" s="297"/>
      <c r="K382" s="297"/>
      <c r="L382" s="297"/>
      <c r="M382" s="298"/>
      <c r="N382" s="298"/>
      <c r="O382" s="298"/>
      <c r="P382" s="298"/>
      <c r="Q382" s="298"/>
    </row>
    <row r="383" spans="1:17">
      <c r="A383" s="287"/>
      <c r="B383" s="287" t="s">
        <v>958</v>
      </c>
      <c r="C383" s="284" t="s">
        <v>357</v>
      </c>
      <c r="D383" s="284"/>
      <c r="E383" s="288"/>
      <c r="F383" s="288"/>
      <c r="G383" s="288"/>
      <c r="H383" s="288"/>
      <c r="I383" s="288"/>
      <c r="J383" s="288"/>
      <c r="K383" s="288"/>
      <c r="L383" s="288"/>
      <c r="M383" s="289"/>
      <c r="N383" s="289"/>
      <c r="O383" s="289"/>
      <c r="P383" s="289"/>
      <c r="Q383" s="289"/>
    </row>
    <row r="384" spans="1:17">
      <c r="A384" s="287"/>
      <c r="B384" s="287"/>
      <c r="C384" s="287"/>
      <c r="D384" s="290" t="s">
        <v>1232</v>
      </c>
      <c r="E384" s="291">
        <v>49200</v>
      </c>
      <c r="F384" s="291">
        <v>12329</v>
      </c>
      <c r="G384" s="291">
        <v>61529</v>
      </c>
      <c r="H384" s="291">
        <v>9672</v>
      </c>
      <c r="I384" s="291">
        <v>1</v>
      </c>
      <c r="J384" s="291">
        <v>7</v>
      </c>
      <c r="K384" s="291">
        <v>20</v>
      </c>
      <c r="L384" s="291">
        <v>28</v>
      </c>
      <c r="M384" s="292">
        <v>24.75</v>
      </c>
      <c r="N384" s="292">
        <v>1</v>
      </c>
      <c r="O384" s="292">
        <v>0</v>
      </c>
      <c r="P384" s="292">
        <v>7.0100002288818359</v>
      </c>
      <c r="Q384" s="292">
        <v>8.0100002288818359</v>
      </c>
    </row>
    <row r="385" spans="1:17">
      <c r="A385" s="287"/>
      <c r="B385" s="287"/>
      <c r="C385" s="293" t="s">
        <v>960</v>
      </c>
      <c r="D385" s="293"/>
      <c r="E385" s="294">
        <v>49200</v>
      </c>
      <c r="F385" s="294">
        <v>12329</v>
      </c>
      <c r="G385" s="294">
        <v>61529</v>
      </c>
      <c r="H385" s="294">
        <v>9672</v>
      </c>
      <c r="I385" s="294">
        <v>1</v>
      </c>
      <c r="J385" s="294">
        <v>7</v>
      </c>
      <c r="K385" s="294">
        <v>20</v>
      </c>
      <c r="L385" s="294">
        <v>28</v>
      </c>
      <c r="M385" s="295">
        <v>24.75</v>
      </c>
      <c r="N385" s="295">
        <v>1</v>
      </c>
      <c r="O385" s="295">
        <v>0</v>
      </c>
      <c r="P385" s="295">
        <v>7.0100002288818359</v>
      </c>
      <c r="Q385" s="295">
        <v>8.0100002288818359</v>
      </c>
    </row>
    <row r="386" spans="1:17">
      <c r="A386" s="287"/>
      <c r="B386" s="287"/>
      <c r="C386" s="296"/>
      <c r="D386" s="296"/>
      <c r="E386" s="297"/>
      <c r="F386" s="297"/>
      <c r="G386" s="297"/>
      <c r="H386" s="297"/>
      <c r="I386" s="297"/>
      <c r="J386" s="297"/>
      <c r="K386" s="297"/>
      <c r="L386" s="297"/>
      <c r="M386" s="298"/>
      <c r="N386" s="298"/>
      <c r="O386" s="298"/>
      <c r="P386" s="298"/>
      <c r="Q386" s="298"/>
    </row>
    <row r="387" spans="1:17">
      <c r="A387" s="287"/>
      <c r="B387" s="287" t="s">
        <v>961</v>
      </c>
      <c r="C387" s="284" t="s">
        <v>337</v>
      </c>
      <c r="D387" s="284"/>
      <c r="E387" s="288"/>
      <c r="F387" s="288"/>
      <c r="G387" s="288"/>
      <c r="H387" s="288"/>
      <c r="I387" s="288"/>
      <c r="J387" s="288"/>
      <c r="K387" s="288"/>
      <c r="L387" s="288"/>
      <c r="M387" s="289"/>
      <c r="N387" s="289"/>
      <c r="O387" s="289"/>
      <c r="P387" s="289"/>
      <c r="Q387" s="289"/>
    </row>
    <row r="388" spans="1:17">
      <c r="A388" s="287"/>
      <c r="B388" s="287"/>
      <c r="C388" s="287"/>
      <c r="D388" s="290" t="s">
        <v>1233</v>
      </c>
      <c r="E388" s="291">
        <v>218446</v>
      </c>
      <c r="F388" s="291">
        <v>53532</v>
      </c>
      <c r="G388" s="291">
        <v>271978</v>
      </c>
      <c r="H388" s="291">
        <v>39906</v>
      </c>
      <c r="I388" s="291"/>
      <c r="J388" s="291">
        <v>5</v>
      </c>
      <c r="K388" s="291">
        <v>84</v>
      </c>
      <c r="L388" s="291">
        <v>89</v>
      </c>
      <c r="M388" s="292">
        <v>89.125</v>
      </c>
      <c r="N388" s="292">
        <v>10.630000114440918</v>
      </c>
      <c r="O388" s="292">
        <v>5.0799999237060547</v>
      </c>
      <c r="P388" s="292">
        <v>15.159999847412109</v>
      </c>
      <c r="Q388" s="292">
        <v>30.869999885559082</v>
      </c>
    </row>
    <row r="389" spans="1:17">
      <c r="A389" s="287"/>
      <c r="B389" s="287"/>
      <c r="C389" s="293" t="s">
        <v>963</v>
      </c>
      <c r="D389" s="293"/>
      <c r="E389" s="294">
        <v>218446</v>
      </c>
      <c r="F389" s="294">
        <v>53532</v>
      </c>
      <c r="G389" s="294">
        <v>271978</v>
      </c>
      <c r="H389" s="294">
        <v>39906</v>
      </c>
      <c r="I389" s="294"/>
      <c r="J389" s="294">
        <v>5</v>
      </c>
      <c r="K389" s="294">
        <v>84</v>
      </c>
      <c r="L389" s="294">
        <v>89</v>
      </c>
      <c r="M389" s="295">
        <v>89.125</v>
      </c>
      <c r="N389" s="295">
        <v>10.630000114440918</v>
      </c>
      <c r="O389" s="295">
        <v>5.0799999237060547</v>
      </c>
      <c r="P389" s="295">
        <v>15.159999847412109</v>
      </c>
      <c r="Q389" s="295">
        <v>30.869999885559082</v>
      </c>
    </row>
    <row r="390" spans="1:17">
      <c r="A390" s="287"/>
      <c r="B390" s="287"/>
      <c r="C390" s="296"/>
      <c r="D390" s="296"/>
      <c r="E390" s="297"/>
      <c r="F390" s="297"/>
      <c r="G390" s="297"/>
      <c r="H390" s="297"/>
      <c r="I390" s="297"/>
      <c r="J390" s="297"/>
      <c r="K390" s="297"/>
      <c r="L390" s="297"/>
      <c r="M390" s="298"/>
      <c r="N390" s="298"/>
      <c r="O390" s="298"/>
      <c r="P390" s="298"/>
      <c r="Q390" s="298"/>
    </row>
    <row r="391" spans="1:17">
      <c r="A391" s="287"/>
      <c r="B391" s="287" t="s">
        <v>964</v>
      </c>
      <c r="C391" s="284" t="s">
        <v>339</v>
      </c>
      <c r="D391" s="284"/>
      <c r="E391" s="288"/>
      <c r="F391" s="288"/>
      <c r="G391" s="288"/>
      <c r="H391" s="288"/>
      <c r="I391" s="288"/>
      <c r="J391" s="288"/>
      <c r="K391" s="288"/>
      <c r="L391" s="288"/>
      <c r="M391" s="289"/>
      <c r="N391" s="289"/>
      <c r="O391" s="289"/>
      <c r="P391" s="289"/>
      <c r="Q391" s="289"/>
    </row>
    <row r="392" spans="1:17">
      <c r="A392" s="287"/>
      <c r="B392" s="287"/>
      <c r="C392" s="287"/>
      <c r="D392" s="290" t="s">
        <v>1234</v>
      </c>
      <c r="E392" s="291">
        <v>168356</v>
      </c>
      <c r="F392" s="291">
        <v>49364</v>
      </c>
      <c r="G392" s="291">
        <v>217720</v>
      </c>
      <c r="H392" s="291">
        <v>14549</v>
      </c>
      <c r="I392" s="291"/>
      <c r="J392" s="291">
        <v>5</v>
      </c>
      <c r="K392" s="291">
        <v>65</v>
      </c>
      <c r="L392" s="291">
        <v>70</v>
      </c>
      <c r="M392" s="292">
        <v>68.875</v>
      </c>
      <c r="N392" s="292">
        <v>3.3399999141693115</v>
      </c>
      <c r="O392" s="292">
        <v>6.380000114440918</v>
      </c>
      <c r="P392" s="292">
        <v>23.850000381469727</v>
      </c>
      <c r="Q392" s="292">
        <v>33.570000410079956</v>
      </c>
    </row>
    <row r="393" spans="1:17">
      <c r="A393" s="287"/>
      <c r="B393" s="287"/>
      <c r="C393" s="287"/>
      <c r="D393" s="287" t="s">
        <v>1235</v>
      </c>
      <c r="E393" s="288">
        <v>87469</v>
      </c>
      <c r="F393" s="288">
        <v>31202</v>
      </c>
      <c r="G393" s="288">
        <v>118671</v>
      </c>
      <c r="H393" s="288">
        <v>10062</v>
      </c>
      <c r="I393" s="288">
        <v>1</v>
      </c>
      <c r="J393" s="288">
        <v>0</v>
      </c>
      <c r="K393" s="288">
        <v>43</v>
      </c>
      <c r="L393" s="288">
        <v>44</v>
      </c>
      <c r="M393" s="289">
        <v>43.625</v>
      </c>
      <c r="N393" s="289">
        <v>1.7999999523162842</v>
      </c>
      <c r="O393" s="289">
        <v>4.4600000381469727</v>
      </c>
      <c r="P393" s="289">
        <v>7.5900001525878906</v>
      </c>
      <c r="Q393" s="289">
        <v>13.850000143051147</v>
      </c>
    </row>
    <row r="394" spans="1:17">
      <c r="A394" s="287"/>
      <c r="B394" s="287"/>
      <c r="C394" s="293" t="s">
        <v>967</v>
      </c>
      <c r="D394" s="293"/>
      <c r="E394" s="294">
        <v>255825</v>
      </c>
      <c r="F394" s="294">
        <v>80566</v>
      </c>
      <c r="G394" s="294">
        <v>336391</v>
      </c>
      <c r="H394" s="294">
        <v>24611</v>
      </c>
      <c r="I394" s="294">
        <v>1</v>
      </c>
      <c r="J394" s="294">
        <v>5</v>
      </c>
      <c r="K394" s="294">
        <v>108</v>
      </c>
      <c r="L394" s="294">
        <v>114</v>
      </c>
      <c r="M394" s="295">
        <v>112.5</v>
      </c>
      <c r="N394" s="295">
        <v>5.1399998664855957</v>
      </c>
      <c r="O394" s="295">
        <v>10.840000152587891</v>
      </c>
      <c r="P394" s="295">
        <v>31.440000534057617</v>
      </c>
      <c r="Q394" s="295">
        <v>47.420000553131104</v>
      </c>
    </row>
    <row r="395" spans="1:17">
      <c r="A395" s="287"/>
      <c r="B395" s="287"/>
      <c r="C395" s="296"/>
      <c r="D395" s="296"/>
      <c r="E395" s="297"/>
      <c r="F395" s="297"/>
      <c r="G395" s="297"/>
      <c r="H395" s="297"/>
      <c r="I395" s="297"/>
      <c r="J395" s="297"/>
      <c r="K395" s="297"/>
      <c r="L395" s="297"/>
      <c r="M395" s="298"/>
      <c r="N395" s="298"/>
      <c r="O395" s="298"/>
      <c r="P395" s="298"/>
      <c r="Q395" s="298"/>
    </row>
    <row r="396" spans="1:17">
      <c r="A396" s="287"/>
      <c r="B396" s="287" t="s">
        <v>968</v>
      </c>
      <c r="C396" s="284" t="s">
        <v>351</v>
      </c>
      <c r="D396" s="284"/>
      <c r="E396" s="288"/>
      <c r="F396" s="288"/>
      <c r="G396" s="288"/>
      <c r="H396" s="288"/>
      <c r="I396" s="288"/>
      <c r="J396" s="288"/>
      <c r="K396" s="288"/>
      <c r="L396" s="288"/>
      <c r="M396" s="289"/>
      <c r="N396" s="289"/>
      <c r="O396" s="289"/>
      <c r="P396" s="289"/>
      <c r="Q396" s="289"/>
    </row>
    <row r="397" spans="1:17">
      <c r="A397" s="287"/>
      <c r="B397" s="287"/>
      <c r="C397" s="287"/>
      <c r="D397" s="290" t="s">
        <v>1236</v>
      </c>
      <c r="E397" s="291">
        <v>111274</v>
      </c>
      <c r="F397" s="291">
        <v>25307</v>
      </c>
      <c r="G397" s="291">
        <v>136581</v>
      </c>
      <c r="H397" s="291">
        <v>23752</v>
      </c>
      <c r="I397" s="291"/>
      <c r="J397" s="291">
        <v>3</v>
      </c>
      <c r="K397" s="291">
        <v>37</v>
      </c>
      <c r="L397" s="291">
        <v>40</v>
      </c>
      <c r="M397" s="292">
        <v>38.25</v>
      </c>
      <c r="N397" s="292">
        <v>3.6600000858306885</v>
      </c>
      <c r="O397" s="292">
        <v>4.4000000953674316</v>
      </c>
      <c r="P397" s="292">
        <v>7.2199997901916504</v>
      </c>
      <c r="Q397" s="292">
        <v>15.279999971389771</v>
      </c>
    </row>
    <row r="398" spans="1:17">
      <c r="A398" s="287"/>
      <c r="B398" s="287"/>
      <c r="C398" s="293" t="s">
        <v>970</v>
      </c>
      <c r="D398" s="293"/>
      <c r="E398" s="294">
        <v>111274</v>
      </c>
      <c r="F398" s="294">
        <v>25307</v>
      </c>
      <c r="G398" s="294">
        <v>136581</v>
      </c>
      <c r="H398" s="294">
        <v>23752</v>
      </c>
      <c r="I398" s="294"/>
      <c r="J398" s="294">
        <v>3</v>
      </c>
      <c r="K398" s="294">
        <v>37</v>
      </c>
      <c r="L398" s="294">
        <v>40</v>
      </c>
      <c r="M398" s="295">
        <v>38.25</v>
      </c>
      <c r="N398" s="295">
        <v>3.6600000858306885</v>
      </c>
      <c r="O398" s="295">
        <v>4.4000000953674316</v>
      </c>
      <c r="P398" s="295">
        <v>7.2199997901916504</v>
      </c>
      <c r="Q398" s="295">
        <v>15.279999971389771</v>
      </c>
    </row>
    <row r="399" spans="1:17">
      <c r="A399" s="287"/>
      <c r="B399" s="287"/>
      <c r="C399" s="296"/>
      <c r="D399" s="296"/>
      <c r="E399" s="297"/>
      <c r="F399" s="297"/>
      <c r="G399" s="297"/>
      <c r="H399" s="297"/>
      <c r="I399" s="297"/>
      <c r="J399" s="297"/>
      <c r="K399" s="297"/>
      <c r="L399" s="297"/>
      <c r="M399" s="298"/>
      <c r="N399" s="298"/>
      <c r="O399" s="298"/>
      <c r="P399" s="298"/>
      <c r="Q399" s="298"/>
    </row>
    <row r="400" spans="1:17">
      <c r="A400" s="287"/>
      <c r="B400" s="287" t="s">
        <v>971</v>
      </c>
      <c r="C400" s="284" t="s">
        <v>333</v>
      </c>
      <c r="D400" s="284"/>
      <c r="E400" s="288"/>
      <c r="F400" s="288"/>
      <c r="G400" s="288"/>
      <c r="H400" s="288"/>
      <c r="I400" s="288"/>
      <c r="J400" s="288"/>
      <c r="K400" s="288"/>
      <c r="L400" s="288"/>
      <c r="M400" s="289"/>
      <c r="N400" s="289"/>
      <c r="O400" s="289"/>
      <c r="P400" s="289"/>
      <c r="Q400" s="289"/>
    </row>
    <row r="401" spans="1:17">
      <c r="A401" s="287"/>
      <c r="B401" s="287"/>
      <c r="C401" s="287"/>
      <c r="D401" s="290" t="s">
        <v>1237</v>
      </c>
      <c r="E401" s="291">
        <v>187718</v>
      </c>
      <c r="F401" s="291">
        <v>57557</v>
      </c>
      <c r="G401" s="291">
        <v>245275</v>
      </c>
      <c r="H401" s="291">
        <v>44328</v>
      </c>
      <c r="I401" s="291">
        <v>1</v>
      </c>
      <c r="J401" s="291">
        <v>0</v>
      </c>
      <c r="K401" s="291">
        <v>72</v>
      </c>
      <c r="L401" s="291">
        <v>73</v>
      </c>
      <c r="M401" s="292">
        <v>74.375</v>
      </c>
      <c r="N401" s="292">
        <v>6.5500001907348633</v>
      </c>
      <c r="O401" s="292">
        <v>1</v>
      </c>
      <c r="P401" s="292">
        <v>18.649999618530273</v>
      </c>
      <c r="Q401" s="292">
        <v>26.199999809265137</v>
      </c>
    </row>
    <row r="402" spans="1:17">
      <c r="A402" s="287"/>
      <c r="B402" s="287"/>
      <c r="C402" s="287"/>
      <c r="D402" s="287" t="s">
        <v>1238</v>
      </c>
      <c r="E402" s="288">
        <v>197645</v>
      </c>
      <c r="F402" s="288">
        <v>111134</v>
      </c>
      <c r="G402" s="288">
        <v>308779</v>
      </c>
      <c r="H402" s="288">
        <v>69492</v>
      </c>
      <c r="I402" s="288"/>
      <c r="J402" s="288">
        <v>1</v>
      </c>
      <c r="K402" s="288">
        <v>98</v>
      </c>
      <c r="L402" s="288">
        <v>99</v>
      </c>
      <c r="M402" s="289">
        <v>99.875</v>
      </c>
      <c r="N402" s="289">
        <v>1.75</v>
      </c>
      <c r="O402" s="289">
        <v>0.89999997615814209</v>
      </c>
      <c r="P402" s="289">
        <v>33.240001678466797</v>
      </c>
      <c r="Q402" s="289">
        <v>35.890001654624939</v>
      </c>
    </row>
    <row r="403" spans="1:17">
      <c r="A403" s="287"/>
      <c r="B403" s="287"/>
      <c r="C403" s="293" t="s">
        <v>973</v>
      </c>
      <c r="D403" s="293"/>
      <c r="E403" s="294">
        <v>385363</v>
      </c>
      <c r="F403" s="294">
        <v>168691</v>
      </c>
      <c r="G403" s="294">
        <v>554054</v>
      </c>
      <c r="H403" s="294">
        <v>113820</v>
      </c>
      <c r="I403" s="294">
        <v>1</v>
      </c>
      <c r="J403" s="294">
        <v>1</v>
      </c>
      <c r="K403" s="294">
        <v>170</v>
      </c>
      <c r="L403" s="294">
        <v>172</v>
      </c>
      <c r="M403" s="295">
        <v>174.25</v>
      </c>
      <c r="N403" s="295">
        <v>8.3000001907348633</v>
      </c>
      <c r="O403" s="295">
        <v>1.8999999761581421</v>
      </c>
      <c r="P403" s="295">
        <v>51.89000129699707</v>
      </c>
      <c r="Q403" s="295">
        <v>62.090001463890076</v>
      </c>
    </row>
    <row r="404" spans="1:17">
      <c r="A404" s="287"/>
      <c r="B404" s="287"/>
      <c r="C404" s="296"/>
      <c r="D404" s="296"/>
      <c r="E404" s="297"/>
      <c r="F404" s="297"/>
      <c r="G404" s="297"/>
      <c r="H404" s="297"/>
      <c r="I404" s="297"/>
      <c r="J404" s="297"/>
      <c r="K404" s="297"/>
      <c r="L404" s="297"/>
      <c r="M404" s="298"/>
      <c r="N404" s="298"/>
      <c r="O404" s="298"/>
      <c r="P404" s="298"/>
      <c r="Q404" s="298"/>
    </row>
    <row r="405" spans="1:17">
      <c r="A405" s="287"/>
      <c r="B405" s="287" t="s">
        <v>974</v>
      </c>
      <c r="C405" s="284" t="s">
        <v>335</v>
      </c>
      <c r="D405" s="284"/>
      <c r="E405" s="288"/>
      <c r="F405" s="288"/>
      <c r="G405" s="288"/>
      <c r="H405" s="288"/>
      <c r="I405" s="288"/>
      <c r="J405" s="288"/>
      <c r="K405" s="288"/>
      <c r="L405" s="288"/>
      <c r="M405" s="289"/>
      <c r="N405" s="289"/>
      <c r="O405" s="289"/>
      <c r="P405" s="289"/>
      <c r="Q405" s="289"/>
    </row>
    <row r="406" spans="1:17">
      <c r="A406" s="287"/>
      <c r="B406" s="287"/>
      <c r="C406" s="287"/>
      <c r="D406" s="290" t="s">
        <v>1239</v>
      </c>
      <c r="E406" s="291">
        <v>207062</v>
      </c>
      <c r="F406" s="291">
        <v>70156</v>
      </c>
      <c r="G406" s="291">
        <v>277218</v>
      </c>
      <c r="H406" s="291">
        <v>43134</v>
      </c>
      <c r="I406" s="291">
        <v>1</v>
      </c>
      <c r="J406" s="291">
        <v>2</v>
      </c>
      <c r="K406" s="291">
        <v>93</v>
      </c>
      <c r="L406" s="291">
        <v>96</v>
      </c>
      <c r="M406" s="292">
        <v>98.25</v>
      </c>
      <c r="N406" s="292">
        <v>9</v>
      </c>
      <c r="O406" s="292">
        <v>10</v>
      </c>
      <c r="P406" s="292">
        <v>13.109999656677246</v>
      </c>
      <c r="Q406" s="292">
        <v>32.109999656677246</v>
      </c>
    </row>
    <row r="407" spans="1:17">
      <c r="A407" s="287"/>
      <c r="B407" s="287"/>
      <c r="C407" s="293" t="s">
        <v>976</v>
      </c>
      <c r="D407" s="293"/>
      <c r="E407" s="294">
        <v>207062</v>
      </c>
      <c r="F407" s="294">
        <v>70156</v>
      </c>
      <c r="G407" s="294">
        <v>277218</v>
      </c>
      <c r="H407" s="294">
        <v>43134</v>
      </c>
      <c r="I407" s="294">
        <v>1</v>
      </c>
      <c r="J407" s="294">
        <v>2</v>
      </c>
      <c r="K407" s="294">
        <v>93</v>
      </c>
      <c r="L407" s="294">
        <v>96</v>
      </c>
      <c r="M407" s="295">
        <v>98.25</v>
      </c>
      <c r="N407" s="295">
        <v>9</v>
      </c>
      <c r="O407" s="295">
        <v>10</v>
      </c>
      <c r="P407" s="295">
        <v>13.109999656677246</v>
      </c>
      <c r="Q407" s="295">
        <v>32.109999656677246</v>
      </c>
    </row>
    <row r="408" spans="1:17">
      <c r="A408" s="287"/>
      <c r="B408" s="287"/>
      <c r="C408" s="296"/>
      <c r="D408" s="296"/>
      <c r="E408" s="297"/>
      <c r="F408" s="297"/>
      <c r="G408" s="297"/>
      <c r="H408" s="297"/>
      <c r="I408" s="297"/>
      <c r="J408" s="297"/>
      <c r="K408" s="297"/>
      <c r="L408" s="297"/>
      <c r="M408" s="298"/>
      <c r="N408" s="298"/>
      <c r="O408" s="298"/>
      <c r="P408" s="298"/>
      <c r="Q408" s="298"/>
    </row>
    <row r="409" spans="1:17">
      <c r="A409" s="287"/>
      <c r="B409" s="287" t="s">
        <v>977</v>
      </c>
      <c r="C409" s="284" t="s">
        <v>363</v>
      </c>
      <c r="D409" s="284"/>
      <c r="E409" s="288"/>
      <c r="F409" s="288"/>
      <c r="G409" s="288"/>
      <c r="H409" s="288"/>
      <c r="I409" s="288"/>
      <c r="J409" s="288"/>
      <c r="K409" s="288"/>
      <c r="L409" s="288"/>
      <c r="M409" s="289"/>
      <c r="N409" s="289"/>
      <c r="O409" s="289"/>
      <c r="P409" s="289"/>
      <c r="Q409" s="289"/>
    </row>
    <row r="410" spans="1:17">
      <c r="A410" s="287"/>
      <c r="B410" s="287"/>
      <c r="C410" s="287"/>
      <c r="D410" s="290" t="s">
        <v>1240</v>
      </c>
      <c r="E410" s="291">
        <v>95378</v>
      </c>
      <c r="F410" s="291">
        <v>846</v>
      </c>
      <c r="G410" s="291">
        <v>96224</v>
      </c>
      <c r="H410" s="291">
        <v>8149</v>
      </c>
      <c r="I410" s="291"/>
      <c r="J410" s="291">
        <v>0</v>
      </c>
      <c r="K410" s="291">
        <v>26</v>
      </c>
      <c r="L410" s="291">
        <v>26</v>
      </c>
      <c r="M410" s="292">
        <v>26.125</v>
      </c>
      <c r="N410" s="292">
        <v>0</v>
      </c>
      <c r="O410" s="292">
        <v>0.30000001192092896</v>
      </c>
      <c r="P410" s="292">
        <v>10.260000228881836</v>
      </c>
      <c r="Q410" s="292">
        <v>10.560000240802765</v>
      </c>
    </row>
    <row r="411" spans="1:17">
      <c r="A411" s="287"/>
      <c r="B411" s="287"/>
      <c r="C411" s="293" t="s">
        <v>979</v>
      </c>
      <c r="D411" s="293"/>
      <c r="E411" s="294">
        <v>95378</v>
      </c>
      <c r="F411" s="294">
        <v>846</v>
      </c>
      <c r="G411" s="294">
        <v>96224</v>
      </c>
      <c r="H411" s="294">
        <v>8149</v>
      </c>
      <c r="I411" s="294"/>
      <c r="J411" s="294">
        <v>0</v>
      </c>
      <c r="K411" s="294">
        <v>26</v>
      </c>
      <c r="L411" s="294">
        <v>26</v>
      </c>
      <c r="M411" s="295">
        <v>26.125</v>
      </c>
      <c r="N411" s="295">
        <v>0</v>
      </c>
      <c r="O411" s="295">
        <v>0.30000001192092896</v>
      </c>
      <c r="P411" s="295">
        <v>10.260000228881836</v>
      </c>
      <c r="Q411" s="295">
        <v>10.560000240802765</v>
      </c>
    </row>
    <row r="412" spans="1:17">
      <c r="A412" s="287"/>
      <c r="B412" s="287"/>
      <c r="C412" s="296"/>
      <c r="D412" s="296"/>
      <c r="E412" s="297"/>
      <c r="F412" s="297"/>
      <c r="G412" s="297"/>
      <c r="H412" s="297"/>
      <c r="I412" s="297"/>
      <c r="J412" s="297"/>
      <c r="K412" s="297"/>
      <c r="L412" s="297"/>
      <c r="M412" s="298"/>
      <c r="N412" s="298"/>
      <c r="O412" s="298"/>
      <c r="P412" s="298"/>
      <c r="Q412" s="298"/>
    </row>
    <row r="413" spans="1:17">
      <c r="A413" s="287"/>
      <c r="B413" s="287" t="s">
        <v>980</v>
      </c>
      <c r="C413" s="284" t="s">
        <v>360</v>
      </c>
      <c r="D413" s="284"/>
      <c r="E413" s="288"/>
      <c r="F413" s="288"/>
      <c r="G413" s="288"/>
      <c r="H413" s="288"/>
      <c r="I413" s="288"/>
      <c r="J413" s="288"/>
      <c r="K413" s="288"/>
      <c r="L413" s="288"/>
      <c r="M413" s="289"/>
      <c r="N413" s="289"/>
      <c r="O413" s="289"/>
      <c r="P413" s="289"/>
      <c r="Q413" s="289"/>
    </row>
    <row r="414" spans="1:17">
      <c r="A414" s="287"/>
      <c r="B414" s="287"/>
      <c r="C414" s="287"/>
      <c r="D414" s="290" t="s">
        <v>1241</v>
      </c>
      <c r="E414" s="291">
        <v>83676</v>
      </c>
      <c r="F414" s="291">
        <v>26343</v>
      </c>
      <c r="G414" s="291">
        <v>110019</v>
      </c>
      <c r="H414" s="291">
        <v>2474</v>
      </c>
      <c r="I414" s="291"/>
      <c r="J414" s="291">
        <v>1</v>
      </c>
      <c r="K414" s="291">
        <v>29</v>
      </c>
      <c r="L414" s="291">
        <v>30</v>
      </c>
      <c r="M414" s="292">
        <v>29.25</v>
      </c>
      <c r="N414" s="292">
        <v>5.1500000953674316</v>
      </c>
      <c r="O414" s="292">
        <v>0.43999999761581421</v>
      </c>
      <c r="P414" s="292">
        <v>5.320000171661377</v>
      </c>
      <c r="Q414" s="292">
        <v>10.910000264644623</v>
      </c>
    </row>
    <row r="415" spans="1:17">
      <c r="A415" s="287"/>
      <c r="B415" s="287"/>
      <c r="C415" s="293" t="s">
        <v>982</v>
      </c>
      <c r="D415" s="293"/>
      <c r="E415" s="294">
        <v>83676</v>
      </c>
      <c r="F415" s="294">
        <v>26343</v>
      </c>
      <c r="G415" s="294">
        <v>110019</v>
      </c>
      <c r="H415" s="294">
        <v>2474</v>
      </c>
      <c r="I415" s="294"/>
      <c r="J415" s="294">
        <v>1</v>
      </c>
      <c r="K415" s="294">
        <v>29</v>
      </c>
      <c r="L415" s="294">
        <v>30</v>
      </c>
      <c r="M415" s="295">
        <v>29.25</v>
      </c>
      <c r="N415" s="295">
        <v>5.1500000953674316</v>
      </c>
      <c r="O415" s="295">
        <v>0.43999999761581421</v>
      </c>
      <c r="P415" s="295">
        <v>5.320000171661377</v>
      </c>
      <c r="Q415" s="295">
        <v>10.910000264644623</v>
      </c>
    </row>
    <row r="416" spans="1:17">
      <c r="A416" s="287"/>
      <c r="B416" s="287"/>
      <c r="C416" s="296"/>
      <c r="D416" s="296"/>
      <c r="E416" s="297"/>
      <c r="F416" s="297"/>
      <c r="G416" s="297"/>
      <c r="H416" s="297"/>
      <c r="I416" s="297"/>
      <c r="J416" s="297"/>
      <c r="K416" s="297"/>
      <c r="L416" s="297"/>
      <c r="M416" s="298"/>
      <c r="N416" s="298"/>
      <c r="O416" s="298"/>
      <c r="P416" s="298"/>
      <c r="Q416" s="298"/>
    </row>
    <row r="417" spans="1:17">
      <c r="A417" s="287"/>
      <c r="B417" s="287" t="s">
        <v>983</v>
      </c>
      <c r="C417" s="284" t="s">
        <v>344</v>
      </c>
      <c r="D417" s="284"/>
      <c r="E417" s="288"/>
      <c r="F417" s="288"/>
      <c r="G417" s="288"/>
      <c r="H417" s="288"/>
      <c r="I417" s="288"/>
      <c r="J417" s="288"/>
      <c r="K417" s="288"/>
      <c r="L417" s="288"/>
      <c r="M417" s="289"/>
      <c r="N417" s="289"/>
      <c r="O417" s="289"/>
      <c r="P417" s="289"/>
      <c r="Q417" s="289"/>
    </row>
    <row r="418" spans="1:17">
      <c r="A418" s="287"/>
      <c r="B418" s="287"/>
      <c r="C418" s="287"/>
      <c r="D418" s="290" t="s">
        <v>1242</v>
      </c>
      <c r="E418" s="291">
        <v>87781</v>
      </c>
      <c r="F418" s="291">
        <v>39942</v>
      </c>
      <c r="G418" s="291">
        <v>127723</v>
      </c>
      <c r="H418" s="291">
        <v>9284</v>
      </c>
      <c r="I418" s="291"/>
      <c r="J418" s="291">
        <v>1</v>
      </c>
      <c r="K418" s="291">
        <v>33</v>
      </c>
      <c r="L418" s="291">
        <v>34</v>
      </c>
      <c r="M418" s="292">
        <v>33.625</v>
      </c>
      <c r="N418" s="292">
        <v>2.9300000667572021</v>
      </c>
      <c r="O418" s="292">
        <v>4.0300002098083496</v>
      </c>
      <c r="P418" s="292">
        <v>5.880000114440918</v>
      </c>
      <c r="Q418" s="292">
        <v>12.84000039100647</v>
      </c>
    </row>
    <row r="419" spans="1:17">
      <c r="A419" s="287"/>
      <c r="B419" s="287"/>
      <c r="C419" s="287"/>
      <c r="D419" s="287" t="s">
        <v>1243</v>
      </c>
      <c r="E419" s="288">
        <v>47003</v>
      </c>
      <c r="F419" s="288">
        <v>14294</v>
      </c>
      <c r="G419" s="288">
        <v>61297</v>
      </c>
      <c r="H419" s="288">
        <v>6057</v>
      </c>
      <c r="I419" s="288"/>
      <c r="J419" s="288">
        <v>0</v>
      </c>
      <c r="K419" s="288">
        <v>21</v>
      </c>
      <c r="L419" s="288">
        <v>21</v>
      </c>
      <c r="M419" s="289">
        <v>21</v>
      </c>
      <c r="N419" s="289">
        <v>3.2599999904632568</v>
      </c>
      <c r="O419" s="289">
        <v>1.2999999523162842</v>
      </c>
      <c r="P419" s="289">
        <v>3.9000000953674316</v>
      </c>
      <c r="Q419" s="289">
        <v>8.4600000381469727</v>
      </c>
    </row>
    <row r="420" spans="1:17">
      <c r="A420" s="287"/>
      <c r="B420" s="287"/>
      <c r="C420" s="293" t="s">
        <v>986</v>
      </c>
      <c r="D420" s="293"/>
      <c r="E420" s="294">
        <v>134784</v>
      </c>
      <c r="F420" s="294">
        <v>54236</v>
      </c>
      <c r="G420" s="294">
        <v>189020</v>
      </c>
      <c r="H420" s="294">
        <v>15341</v>
      </c>
      <c r="I420" s="294"/>
      <c r="J420" s="294">
        <v>1</v>
      </c>
      <c r="K420" s="294">
        <v>54</v>
      </c>
      <c r="L420" s="294">
        <v>55</v>
      </c>
      <c r="M420" s="295">
        <v>54.625</v>
      </c>
      <c r="N420" s="295">
        <v>6.190000057220459</v>
      </c>
      <c r="O420" s="295">
        <v>5.3300001621246338</v>
      </c>
      <c r="P420" s="295">
        <v>9.7800002098083496</v>
      </c>
      <c r="Q420" s="295">
        <v>21.300000429153442</v>
      </c>
    </row>
    <row r="421" spans="1:17">
      <c r="A421" s="287"/>
      <c r="B421" s="287"/>
      <c r="C421" s="296"/>
      <c r="D421" s="296"/>
      <c r="E421" s="297"/>
      <c r="F421" s="297"/>
      <c r="G421" s="297"/>
      <c r="H421" s="297"/>
      <c r="I421" s="297"/>
      <c r="J421" s="297"/>
      <c r="K421" s="297"/>
      <c r="L421" s="297"/>
      <c r="M421" s="298"/>
      <c r="N421" s="298"/>
      <c r="O421" s="298"/>
      <c r="P421" s="298"/>
      <c r="Q421" s="298"/>
    </row>
    <row r="422" spans="1:17">
      <c r="A422" s="287"/>
      <c r="B422" s="287" t="s">
        <v>987</v>
      </c>
      <c r="C422" s="284" t="s">
        <v>353</v>
      </c>
      <c r="D422" s="284"/>
      <c r="E422" s="288"/>
      <c r="F422" s="288"/>
      <c r="G422" s="288"/>
      <c r="H422" s="288"/>
      <c r="I422" s="288"/>
      <c r="J422" s="288"/>
      <c r="K422" s="288"/>
      <c r="L422" s="288"/>
      <c r="M422" s="289"/>
      <c r="N422" s="289"/>
      <c r="O422" s="289"/>
      <c r="P422" s="289"/>
      <c r="Q422" s="289"/>
    </row>
    <row r="423" spans="1:17">
      <c r="A423" s="287"/>
      <c r="B423" s="287"/>
      <c r="C423" s="287"/>
      <c r="D423" s="290" t="s">
        <v>1244</v>
      </c>
      <c r="E423" s="291">
        <v>102070</v>
      </c>
      <c r="F423" s="291">
        <v>44917</v>
      </c>
      <c r="G423" s="291">
        <v>146987</v>
      </c>
      <c r="H423" s="291">
        <v>19778</v>
      </c>
      <c r="I423" s="291"/>
      <c r="J423" s="291">
        <v>9</v>
      </c>
      <c r="K423" s="291">
        <v>37</v>
      </c>
      <c r="L423" s="291">
        <v>46</v>
      </c>
      <c r="M423" s="292">
        <v>43.25</v>
      </c>
      <c r="N423" s="292">
        <v>5.4600000381469727</v>
      </c>
      <c r="O423" s="292">
        <v>2.4000000953674316</v>
      </c>
      <c r="P423" s="292">
        <v>7.429999828338623</v>
      </c>
      <c r="Q423" s="292">
        <v>15.289999961853027</v>
      </c>
    </row>
    <row r="424" spans="1:17">
      <c r="A424" s="287"/>
      <c r="B424" s="287"/>
      <c r="C424" s="293" t="s">
        <v>989</v>
      </c>
      <c r="D424" s="293"/>
      <c r="E424" s="294">
        <v>102070</v>
      </c>
      <c r="F424" s="294">
        <v>44917</v>
      </c>
      <c r="G424" s="294">
        <v>146987</v>
      </c>
      <c r="H424" s="294">
        <v>19778</v>
      </c>
      <c r="I424" s="294"/>
      <c r="J424" s="294">
        <v>9</v>
      </c>
      <c r="K424" s="294">
        <v>37</v>
      </c>
      <c r="L424" s="294">
        <v>46</v>
      </c>
      <c r="M424" s="295">
        <v>43.25</v>
      </c>
      <c r="N424" s="295">
        <v>5.4600000381469727</v>
      </c>
      <c r="O424" s="295">
        <v>2.4000000953674316</v>
      </c>
      <c r="P424" s="295">
        <v>7.429999828338623</v>
      </c>
      <c r="Q424" s="295">
        <v>15.289999961853027</v>
      </c>
    </row>
    <row r="425" spans="1:17">
      <c r="A425" s="287"/>
      <c r="B425" s="287"/>
      <c r="C425" s="296"/>
      <c r="D425" s="296"/>
      <c r="E425" s="297"/>
      <c r="F425" s="297"/>
      <c r="G425" s="297"/>
      <c r="H425" s="297"/>
      <c r="I425" s="297"/>
      <c r="J425" s="297"/>
      <c r="K425" s="297"/>
      <c r="L425" s="297"/>
      <c r="M425" s="298"/>
      <c r="N425" s="298"/>
      <c r="O425" s="298"/>
      <c r="P425" s="298"/>
      <c r="Q425" s="298"/>
    </row>
    <row r="426" spans="1:17">
      <c r="A426" s="293" t="s">
        <v>990</v>
      </c>
      <c r="B426" s="293"/>
      <c r="C426" s="293"/>
      <c r="D426" s="293"/>
      <c r="E426" s="294">
        <v>3271158</v>
      </c>
      <c r="F426" s="294">
        <v>950787</v>
      </c>
      <c r="G426" s="294">
        <v>4221945</v>
      </c>
      <c r="H426" s="294">
        <v>586196</v>
      </c>
      <c r="I426" s="294">
        <v>16</v>
      </c>
      <c r="J426" s="294">
        <v>60</v>
      </c>
      <c r="K426" s="294">
        <v>1407</v>
      </c>
      <c r="L426" s="294">
        <v>1483</v>
      </c>
      <c r="M426" s="295">
        <v>1480.125</v>
      </c>
      <c r="N426" s="295">
        <v>103.60000097751617</v>
      </c>
      <c r="O426" s="295">
        <v>93.450000405311584</v>
      </c>
      <c r="P426" s="295">
        <v>296.89000225067139</v>
      </c>
      <c r="Q426" s="295">
        <v>493.94000363349915</v>
      </c>
    </row>
    <row r="427" spans="1:17">
      <c r="A427" s="296"/>
      <c r="B427" s="296"/>
      <c r="C427" s="296"/>
      <c r="D427" s="296"/>
      <c r="E427" s="297"/>
      <c r="F427" s="297"/>
      <c r="G427" s="297"/>
      <c r="H427" s="297"/>
      <c r="I427" s="297"/>
      <c r="J427" s="297"/>
      <c r="K427" s="297"/>
      <c r="L427" s="297"/>
      <c r="M427" s="298"/>
      <c r="N427" s="298"/>
      <c r="O427" s="298"/>
      <c r="P427" s="298"/>
      <c r="Q427" s="298"/>
    </row>
    <row r="428" spans="1:17">
      <c r="A428" s="299" t="s">
        <v>165</v>
      </c>
      <c r="B428" s="293"/>
      <c r="C428" s="293"/>
      <c r="D428" s="293"/>
      <c r="E428" s="294">
        <v>34229598</v>
      </c>
      <c r="F428" s="294">
        <v>9409989</v>
      </c>
      <c r="G428" s="294">
        <v>43407241</v>
      </c>
      <c r="H428" s="294">
        <v>5582769</v>
      </c>
      <c r="I428" s="294">
        <v>91</v>
      </c>
      <c r="J428" s="294">
        <v>488</v>
      </c>
      <c r="K428" s="294">
        <v>15079</v>
      </c>
      <c r="L428" s="294">
        <v>15658</v>
      </c>
      <c r="M428" s="295">
        <v>15874.375</v>
      </c>
      <c r="N428" s="295">
        <v>1258.1600030064583</v>
      </c>
      <c r="O428" s="295">
        <v>804.21000011265278</v>
      </c>
      <c r="P428" s="295">
        <v>2745.9499997496605</v>
      </c>
      <c r="Q428" s="295">
        <v>4808.3200028687716</v>
      </c>
    </row>
    <row r="429" spans="1:17">
      <c r="A429" s="299"/>
      <c r="B429" s="293"/>
      <c r="C429" s="293"/>
      <c r="D429" s="293"/>
      <c r="E429" s="294"/>
      <c r="F429" s="294"/>
      <c r="G429" s="294"/>
      <c r="H429" s="294"/>
      <c r="I429" s="294"/>
      <c r="J429" s="294"/>
      <c r="K429" s="294"/>
      <c r="L429" s="294"/>
      <c r="M429" s="295"/>
      <c r="N429" s="295"/>
      <c r="O429" s="295"/>
      <c r="P429" s="295"/>
      <c r="Q429" s="295"/>
    </row>
    <row r="430" spans="1:17">
      <c r="A430" s="300" t="s">
        <v>1245</v>
      </c>
      <c r="B430" s="301"/>
      <c r="C430" s="301"/>
      <c r="D430" s="301"/>
      <c r="E430" s="302"/>
      <c r="F430" s="302"/>
      <c r="G430" s="302"/>
      <c r="H430" s="302"/>
      <c r="I430" s="302"/>
      <c r="J430" s="302"/>
      <c r="K430" s="302"/>
      <c r="L430" s="302"/>
      <c r="M430" s="303"/>
      <c r="N430" s="303"/>
      <c r="O430" s="303"/>
      <c r="P430" s="303"/>
      <c r="Q430" s="303"/>
    </row>
    <row r="431" spans="1:17">
      <c r="A431" s="284" t="s">
        <v>687</v>
      </c>
      <c r="B431" s="284"/>
      <c r="C431" s="284"/>
      <c r="D431" s="284"/>
      <c r="E431" s="285"/>
      <c r="F431" s="285"/>
      <c r="G431" s="285"/>
      <c r="H431" s="285"/>
      <c r="I431" s="285"/>
      <c r="J431" s="285"/>
      <c r="K431" s="285"/>
      <c r="L431" s="285"/>
      <c r="M431" s="286"/>
      <c r="N431" s="286"/>
      <c r="O431" s="286"/>
      <c r="P431" s="286"/>
      <c r="Q431" s="286"/>
    </row>
    <row r="432" spans="1:17">
      <c r="A432" s="287"/>
      <c r="B432" s="287" t="s">
        <v>490</v>
      </c>
      <c r="C432" s="284" t="s">
        <v>314</v>
      </c>
      <c r="D432" s="284"/>
      <c r="E432" s="288"/>
      <c r="F432" s="288"/>
      <c r="G432" s="288"/>
      <c r="H432" s="288"/>
      <c r="I432" s="288"/>
      <c r="J432" s="288"/>
      <c r="K432" s="288"/>
      <c r="L432" s="288"/>
      <c r="M432" s="289"/>
      <c r="N432" s="289"/>
      <c r="O432" s="289"/>
      <c r="P432" s="289"/>
      <c r="Q432" s="289"/>
    </row>
    <row r="433" spans="1:17">
      <c r="A433" s="287"/>
      <c r="B433" s="287"/>
      <c r="C433" s="287"/>
      <c r="D433" s="290" t="s">
        <v>1246</v>
      </c>
      <c r="E433" s="291"/>
      <c r="F433" s="291"/>
      <c r="G433" s="291"/>
      <c r="H433" s="291"/>
      <c r="I433" s="291"/>
      <c r="J433" s="291">
        <v>0</v>
      </c>
      <c r="K433" s="291">
        <v>27</v>
      </c>
      <c r="L433" s="291">
        <v>27</v>
      </c>
      <c r="M433" s="292">
        <v>29.25</v>
      </c>
      <c r="N433" s="292">
        <v>1</v>
      </c>
      <c r="O433" s="292">
        <v>1</v>
      </c>
      <c r="P433" s="292">
        <v>6.75</v>
      </c>
      <c r="Q433" s="292">
        <v>8.75</v>
      </c>
    </row>
    <row r="434" spans="1:17">
      <c r="A434" s="287"/>
      <c r="B434" s="287"/>
      <c r="C434" s="287"/>
      <c r="D434" s="287" t="s">
        <v>1247</v>
      </c>
      <c r="E434" s="288"/>
      <c r="F434" s="288"/>
      <c r="G434" s="288"/>
      <c r="H434" s="288"/>
      <c r="I434" s="288"/>
      <c r="J434" s="288">
        <v>0</v>
      </c>
      <c r="K434" s="288">
        <v>75</v>
      </c>
      <c r="L434" s="288">
        <v>75</v>
      </c>
      <c r="M434" s="289">
        <v>75.25</v>
      </c>
      <c r="N434" s="289">
        <v>4.5999999046325684</v>
      </c>
      <c r="O434" s="289">
        <v>5.4000000953674316</v>
      </c>
      <c r="P434" s="289">
        <v>7.8499999046325684</v>
      </c>
      <c r="Q434" s="289">
        <v>17.849999904632568</v>
      </c>
    </row>
    <row r="435" spans="1:17">
      <c r="A435" s="287"/>
      <c r="B435" s="287"/>
      <c r="C435" s="287"/>
      <c r="D435" s="290" t="s">
        <v>1248</v>
      </c>
      <c r="E435" s="291"/>
      <c r="F435" s="291"/>
      <c r="G435" s="291"/>
      <c r="H435" s="291"/>
      <c r="I435" s="291"/>
      <c r="J435" s="291">
        <v>0</v>
      </c>
      <c r="K435" s="291">
        <v>94</v>
      </c>
      <c r="L435" s="291">
        <v>94</v>
      </c>
      <c r="M435" s="292">
        <v>94.25</v>
      </c>
      <c r="N435" s="292">
        <v>4.0300002098083496</v>
      </c>
      <c r="O435" s="292">
        <v>14.460000038146973</v>
      </c>
      <c r="P435" s="292">
        <v>9.5900001525878906</v>
      </c>
      <c r="Q435" s="292">
        <v>28.080000400543213</v>
      </c>
    </row>
    <row r="436" spans="1:17">
      <c r="A436" s="287"/>
      <c r="B436" s="287"/>
      <c r="C436" s="287"/>
      <c r="D436" s="287" t="s">
        <v>1249</v>
      </c>
      <c r="E436" s="288"/>
      <c r="F436" s="288"/>
      <c r="G436" s="288"/>
      <c r="H436" s="288"/>
      <c r="I436" s="288"/>
      <c r="J436" s="288">
        <v>4</v>
      </c>
      <c r="K436" s="288">
        <v>50</v>
      </c>
      <c r="L436" s="288">
        <v>54</v>
      </c>
      <c r="M436" s="289">
        <v>54.125</v>
      </c>
      <c r="N436" s="289">
        <v>5.8499999046325684</v>
      </c>
      <c r="O436" s="289">
        <v>3.3299999237060547</v>
      </c>
      <c r="P436" s="289">
        <v>8.2100000381469727</v>
      </c>
      <c r="Q436" s="289">
        <v>17.389999866485596</v>
      </c>
    </row>
    <row r="437" spans="1:17">
      <c r="A437" s="287"/>
      <c r="B437" s="287"/>
      <c r="C437" s="287"/>
      <c r="D437" s="290" t="s">
        <v>1250</v>
      </c>
      <c r="E437" s="291"/>
      <c r="F437" s="291"/>
      <c r="G437" s="291"/>
      <c r="H437" s="291"/>
      <c r="I437" s="291"/>
      <c r="J437" s="291">
        <v>1</v>
      </c>
      <c r="K437" s="291">
        <v>22</v>
      </c>
      <c r="L437" s="291">
        <v>23</v>
      </c>
      <c r="M437" s="292">
        <v>22.875</v>
      </c>
      <c r="N437" s="292">
        <v>0.5</v>
      </c>
      <c r="O437" s="292">
        <v>0.15000000596046448</v>
      </c>
      <c r="P437" s="292">
        <v>0</v>
      </c>
      <c r="Q437" s="292">
        <v>0.65000000596046448</v>
      </c>
    </row>
    <row r="438" spans="1:17">
      <c r="A438" s="287"/>
      <c r="B438" s="287"/>
      <c r="C438" s="287"/>
      <c r="D438" s="287" t="s">
        <v>1251</v>
      </c>
      <c r="E438" s="288"/>
      <c r="F438" s="288"/>
      <c r="G438" s="288"/>
      <c r="H438" s="288"/>
      <c r="I438" s="288"/>
      <c r="J438" s="288">
        <v>0</v>
      </c>
      <c r="K438" s="288">
        <v>135</v>
      </c>
      <c r="L438" s="288">
        <v>135</v>
      </c>
      <c r="M438" s="289">
        <v>140.5</v>
      </c>
      <c r="N438" s="289">
        <v>2</v>
      </c>
      <c r="O438" s="289">
        <v>5.4699997901916504</v>
      </c>
      <c r="P438" s="289">
        <v>26.780000686645508</v>
      </c>
      <c r="Q438" s="289">
        <v>34.250000476837158</v>
      </c>
    </row>
    <row r="439" spans="1:17">
      <c r="A439" s="287"/>
      <c r="B439" s="287"/>
      <c r="C439" s="287"/>
      <c r="D439" s="290" t="s">
        <v>1252</v>
      </c>
      <c r="E439" s="291"/>
      <c r="F439" s="291"/>
      <c r="G439" s="291"/>
      <c r="H439" s="291"/>
      <c r="I439" s="291"/>
      <c r="J439" s="291">
        <v>0</v>
      </c>
      <c r="K439" s="291">
        <v>76</v>
      </c>
      <c r="L439" s="291">
        <v>76</v>
      </c>
      <c r="M439" s="292">
        <v>76</v>
      </c>
      <c r="N439" s="292">
        <v>6.9200000762939453</v>
      </c>
      <c r="O439" s="292">
        <v>1.2999999523162842</v>
      </c>
      <c r="P439" s="292">
        <v>7.4000000953674316</v>
      </c>
      <c r="Q439" s="292">
        <v>15.620000123977661</v>
      </c>
    </row>
    <row r="440" spans="1:17">
      <c r="A440" s="287"/>
      <c r="B440" s="287"/>
      <c r="C440" s="287"/>
      <c r="D440" s="287" t="s">
        <v>1253</v>
      </c>
      <c r="E440" s="288"/>
      <c r="F440" s="288"/>
      <c r="G440" s="288"/>
      <c r="H440" s="288"/>
      <c r="I440" s="288"/>
      <c r="J440" s="288">
        <v>2</v>
      </c>
      <c r="K440" s="288">
        <v>18</v>
      </c>
      <c r="L440" s="288">
        <v>20</v>
      </c>
      <c r="M440" s="289">
        <v>18.75</v>
      </c>
      <c r="N440" s="289">
        <v>1</v>
      </c>
      <c r="O440" s="289">
        <v>0</v>
      </c>
      <c r="P440" s="289">
        <v>3.2999999523162842</v>
      </c>
      <c r="Q440" s="289">
        <v>4.2999999523162842</v>
      </c>
    </row>
    <row r="441" spans="1:17">
      <c r="A441" s="287"/>
      <c r="B441" s="287"/>
      <c r="C441" s="287"/>
      <c r="D441" s="290" t="s">
        <v>1254</v>
      </c>
      <c r="E441" s="291"/>
      <c r="F441" s="291"/>
      <c r="G441" s="291"/>
      <c r="H441" s="291"/>
      <c r="I441" s="291"/>
      <c r="J441" s="291">
        <v>0</v>
      </c>
      <c r="K441" s="291">
        <v>18</v>
      </c>
      <c r="L441" s="291">
        <v>18</v>
      </c>
      <c r="M441" s="292">
        <v>18</v>
      </c>
      <c r="N441" s="292">
        <v>1</v>
      </c>
      <c r="O441" s="292">
        <v>2.0999999046325684</v>
      </c>
      <c r="P441" s="292">
        <v>0</v>
      </c>
      <c r="Q441" s="292">
        <v>3.0999999046325684</v>
      </c>
    </row>
    <row r="442" spans="1:17">
      <c r="A442" s="287"/>
      <c r="B442" s="287"/>
      <c r="C442" s="287"/>
      <c r="D442" s="287" t="s">
        <v>1255</v>
      </c>
      <c r="E442" s="288"/>
      <c r="F442" s="288"/>
      <c r="G442" s="288"/>
      <c r="H442" s="288"/>
      <c r="I442" s="288">
        <v>2</v>
      </c>
      <c r="J442" s="288">
        <v>4</v>
      </c>
      <c r="K442" s="288">
        <v>108</v>
      </c>
      <c r="L442" s="288">
        <v>114</v>
      </c>
      <c r="M442" s="289">
        <v>111</v>
      </c>
      <c r="N442" s="289">
        <v>7.9800000190734863</v>
      </c>
      <c r="O442" s="289">
        <v>7.1999998092651367</v>
      </c>
      <c r="P442" s="289">
        <v>6.6399998664855957</v>
      </c>
      <c r="Q442" s="289">
        <v>21.819999694824219</v>
      </c>
    </row>
    <row r="443" spans="1:17">
      <c r="A443" s="287"/>
      <c r="B443" s="287"/>
      <c r="C443" s="287"/>
      <c r="D443" s="290" t="s">
        <v>1256</v>
      </c>
      <c r="E443" s="291"/>
      <c r="F443" s="291"/>
      <c r="G443" s="291"/>
      <c r="H443" s="291"/>
      <c r="I443" s="291"/>
      <c r="J443" s="291">
        <v>0</v>
      </c>
      <c r="K443" s="291">
        <v>63</v>
      </c>
      <c r="L443" s="291">
        <v>63</v>
      </c>
      <c r="M443" s="292">
        <v>63</v>
      </c>
      <c r="N443" s="292">
        <v>2.5</v>
      </c>
      <c r="O443" s="292">
        <v>6</v>
      </c>
      <c r="P443" s="292">
        <v>12.5</v>
      </c>
      <c r="Q443" s="292">
        <v>21</v>
      </c>
    </row>
    <row r="444" spans="1:17">
      <c r="A444" s="287"/>
      <c r="B444" s="287"/>
      <c r="C444" s="287"/>
      <c r="D444" s="287" t="s">
        <v>1257</v>
      </c>
      <c r="E444" s="288"/>
      <c r="F444" s="288"/>
      <c r="G444" s="288"/>
      <c r="H444" s="288"/>
      <c r="I444" s="288"/>
      <c r="J444" s="288">
        <v>2</v>
      </c>
      <c r="K444" s="288">
        <v>34</v>
      </c>
      <c r="L444" s="288">
        <v>36</v>
      </c>
      <c r="M444" s="289">
        <v>35.5</v>
      </c>
      <c r="N444" s="289">
        <v>1.2000000476837158</v>
      </c>
      <c r="O444" s="289">
        <v>1.7000000476837158</v>
      </c>
      <c r="P444" s="289">
        <v>10.25</v>
      </c>
      <c r="Q444" s="289">
        <v>13.150000095367432</v>
      </c>
    </row>
    <row r="445" spans="1:17">
      <c r="A445" s="287"/>
      <c r="B445" s="287"/>
      <c r="C445" s="287"/>
      <c r="D445" s="290" t="s">
        <v>1258</v>
      </c>
      <c r="E445" s="291"/>
      <c r="F445" s="291"/>
      <c r="G445" s="291"/>
      <c r="H445" s="291"/>
      <c r="I445" s="291"/>
      <c r="J445" s="291">
        <v>0</v>
      </c>
      <c r="K445" s="291">
        <v>124</v>
      </c>
      <c r="L445" s="291">
        <v>124</v>
      </c>
      <c r="M445" s="292">
        <v>126</v>
      </c>
      <c r="N445" s="292">
        <v>3</v>
      </c>
      <c r="O445" s="292">
        <v>9</v>
      </c>
      <c r="P445" s="292">
        <v>23.850000381469727</v>
      </c>
      <c r="Q445" s="292">
        <v>35.850000381469727</v>
      </c>
    </row>
    <row r="446" spans="1:17">
      <c r="A446" s="287"/>
      <c r="B446" s="287"/>
      <c r="C446" s="287"/>
      <c r="D446" s="287" t="s">
        <v>1259</v>
      </c>
      <c r="E446" s="288"/>
      <c r="F446" s="288"/>
      <c r="G446" s="288"/>
      <c r="H446" s="288"/>
      <c r="I446" s="288"/>
      <c r="J446" s="288">
        <v>0</v>
      </c>
      <c r="K446" s="288">
        <v>73</v>
      </c>
      <c r="L446" s="288">
        <v>73</v>
      </c>
      <c r="M446" s="289">
        <v>77.5</v>
      </c>
      <c r="N446" s="289">
        <v>3.7100000381469727</v>
      </c>
      <c r="O446" s="289">
        <v>3</v>
      </c>
      <c r="P446" s="289">
        <v>13.729999542236328</v>
      </c>
      <c r="Q446" s="289">
        <v>20.439999580383301</v>
      </c>
    </row>
    <row r="447" spans="1:17">
      <c r="A447" s="287"/>
      <c r="B447" s="287"/>
      <c r="C447" s="287"/>
      <c r="D447" s="290" t="s">
        <v>1260</v>
      </c>
      <c r="E447" s="291"/>
      <c r="F447" s="291"/>
      <c r="G447" s="291"/>
      <c r="H447" s="291"/>
      <c r="I447" s="291"/>
      <c r="J447" s="291">
        <v>0</v>
      </c>
      <c r="K447" s="291">
        <v>50</v>
      </c>
      <c r="L447" s="291">
        <v>50</v>
      </c>
      <c r="M447" s="292">
        <v>51.75</v>
      </c>
      <c r="N447" s="292">
        <v>2</v>
      </c>
      <c r="O447" s="292">
        <v>5.0999999046325684</v>
      </c>
      <c r="P447" s="292">
        <v>5.3000001907348633</v>
      </c>
      <c r="Q447" s="292">
        <v>12.400000095367432</v>
      </c>
    </row>
    <row r="448" spans="1:17">
      <c r="A448" s="287"/>
      <c r="B448" s="287"/>
      <c r="C448" s="287"/>
      <c r="D448" s="287" t="s">
        <v>1261</v>
      </c>
      <c r="E448" s="288"/>
      <c r="F448" s="288"/>
      <c r="G448" s="288"/>
      <c r="H448" s="288"/>
      <c r="I448" s="288"/>
      <c r="J448" s="288">
        <v>0</v>
      </c>
      <c r="K448" s="288">
        <v>51</v>
      </c>
      <c r="L448" s="288">
        <v>51</v>
      </c>
      <c r="M448" s="289">
        <v>51</v>
      </c>
      <c r="N448" s="289">
        <v>1</v>
      </c>
      <c r="O448" s="289">
        <v>2.0299999713897705</v>
      </c>
      <c r="P448" s="289">
        <v>13.5</v>
      </c>
      <c r="Q448" s="289">
        <v>16.529999971389771</v>
      </c>
    </row>
    <row r="449" spans="1:17">
      <c r="A449" s="287"/>
      <c r="B449" s="287"/>
      <c r="C449" s="287"/>
      <c r="D449" s="290" t="s">
        <v>1262</v>
      </c>
      <c r="E449" s="291"/>
      <c r="F449" s="291"/>
      <c r="G449" s="291"/>
      <c r="H449" s="291"/>
      <c r="I449" s="291"/>
      <c r="J449" s="291">
        <v>0</v>
      </c>
      <c r="K449" s="291">
        <v>45</v>
      </c>
      <c r="L449" s="291">
        <v>45</v>
      </c>
      <c r="M449" s="292">
        <v>46.5</v>
      </c>
      <c r="N449" s="292">
        <v>0</v>
      </c>
      <c r="O449" s="292">
        <v>2.6600000858306885</v>
      </c>
      <c r="P449" s="292">
        <v>8.3299999237060547</v>
      </c>
      <c r="Q449" s="292">
        <v>10.990000009536743</v>
      </c>
    </row>
    <row r="450" spans="1:17">
      <c r="A450" s="287"/>
      <c r="B450" s="287"/>
      <c r="C450" s="287"/>
      <c r="D450" s="287" t="s">
        <v>1263</v>
      </c>
      <c r="E450" s="288"/>
      <c r="F450" s="288"/>
      <c r="G450" s="288"/>
      <c r="H450" s="288"/>
      <c r="I450" s="288"/>
      <c r="J450" s="288">
        <v>0</v>
      </c>
      <c r="K450" s="288">
        <v>86</v>
      </c>
      <c r="L450" s="288">
        <v>86</v>
      </c>
      <c r="M450" s="289">
        <v>88.125</v>
      </c>
      <c r="N450" s="289">
        <v>5.440000057220459</v>
      </c>
      <c r="O450" s="289">
        <v>4.6999998092651367</v>
      </c>
      <c r="P450" s="289">
        <v>16.5</v>
      </c>
      <c r="Q450" s="289">
        <v>26.639999866485596</v>
      </c>
    </row>
    <row r="451" spans="1:17">
      <c r="A451" s="287"/>
      <c r="B451" s="287"/>
      <c r="C451" s="287"/>
      <c r="D451" s="290" t="s">
        <v>1264</v>
      </c>
      <c r="E451" s="291"/>
      <c r="F451" s="291"/>
      <c r="G451" s="291"/>
      <c r="H451" s="291"/>
      <c r="I451" s="291"/>
      <c r="J451" s="291">
        <v>0</v>
      </c>
      <c r="K451" s="291">
        <v>70</v>
      </c>
      <c r="L451" s="291">
        <v>70</v>
      </c>
      <c r="M451" s="292">
        <v>70</v>
      </c>
      <c r="N451" s="292">
        <v>5.179999828338623</v>
      </c>
      <c r="O451" s="292">
        <v>2</v>
      </c>
      <c r="P451" s="292">
        <v>13.760000228881836</v>
      </c>
      <c r="Q451" s="292">
        <v>20.940000057220459</v>
      </c>
    </row>
    <row r="452" spans="1:17">
      <c r="A452" s="287"/>
      <c r="B452" s="287"/>
      <c r="C452" s="293" t="s">
        <v>729</v>
      </c>
      <c r="D452" s="293"/>
      <c r="E452" s="294"/>
      <c r="F452" s="294"/>
      <c r="G452" s="294"/>
      <c r="H452" s="294"/>
      <c r="I452" s="294">
        <v>2</v>
      </c>
      <c r="J452" s="294">
        <v>13</v>
      </c>
      <c r="K452" s="294">
        <v>1219</v>
      </c>
      <c r="L452" s="294">
        <v>1234</v>
      </c>
      <c r="M452" s="295">
        <v>1249.375</v>
      </c>
      <c r="N452" s="295">
        <v>58.910000085830688</v>
      </c>
      <c r="O452" s="295">
        <v>76.599999338388443</v>
      </c>
      <c r="P452" s="295">
        <v>194.24000096321106</v>
      </c>
      <c r="Q452" s="295">
        <v>329.75000038743019</v>
      </c>
    </row>
    <row r="453" spans="1:17">
      <c r="A453" s="287"/>
      <c r="B453" s="287"/>
      <c r="C453" s="296"/>
      <c r="D453" s="296"/>
      <c r="E453" s="297"/>
      <c r="F453" s="297"/>
      <c r="G453" s="297"/>
      <c r="H453" s="297"/>
      <c r="I453" s="297"/>
      <c r="J453" s="297"/>
      <c r="K453" s="297"/>
      <c r="L453" s="297"/>
      <c r="M453" s="298"/>
      <c r="N453" s="298"/>
      <c r="O453" s="298"/>
      <c r="P453" s="298"/>
      <c r="Q453" s="298"/>
    </row>
    <row r="454" spans="1:17">
      <c r="A454" s="287"/>
      <c r="B454" s="287" t="s">
        <v>730</v>
      </c>
      <c r="C454" s="284" t="s">
        <v>315</v>
      </c>
      <c r="D454" s="284"/>
      <c r="E454" s="288"/>
      <c r="F454" s="288"/>
      <c r="G454" s="288"/>
      <c r="H454" s="288"/>
      <c r="I454" s="288"/>
      <c r="J454" s="288"/>
      <c r="K454" s="288"/>
      <c r="L454" s="288"/>
      <c r="M454" s="289"/>
      <c r="N454" s="289"/>
      <c r="O454" s="289"/>
      <c r="P454" s="289"/>
      <c r="Q454" s="289"/>
    </row>
    <row r="455" spans="1:17">
      <c r="A455" s="287"/>
      <c r="B455" s="287"/>
      <c r="C455" s="287"/>
      <c r="D455" s="290" t="s">
        <v>1265</v>
      </c>
      <c r="E455" s="291"/>
      <c r="F455" s="291"/>
      <c r="G455" s="291"/>
      <c r="H455" s="291"/>
      <c r="I455" s="291"/>
      <c r="J455" s="291">
        <v>4</v>
      </c>
      <c r="K455" s="291">
        <v>109</v>
      </c>
      <c r="L455" s="291">
        <v>113</v>
      </c>
      <c r="M455" s="292">
        <v>113.25</v>
      </c>
      <c r="N455" s="292">
        <v>11.5</v>
      </c>
      <c r="O455" s="292">
        <v>4</v>
      </c>
      <c r="P455" s="292">
        <v>11.949999809265137</v>
      </c>
      <c r="Q455" s="292">
        <v>27.449999809265137</v>
      </c>
    </row>
    <row r="456" spans="1:17">
      <c r="A456" s="287"/>
      <c r="B456" s="287"/>
      <c r="C456" s="287"/>
      <c r="D456" s="287" t="s">
        <v>1266</v>
      </c>
      <c r="E456" s="288"/>
      <c r="F456" s="288"/>
      <c r="G456" s="288"/>
      <c r="H456" s="288"/>
      <c r="I456" s="288"/>
      <c r="J456" s="288">
        <v>0</v>
      </c>
      <c r="K456" s="288">
        <v>107</v>
      </c>
      <c r="L456" s="288">
        <v>107</v>
      </c>
      <c r="M456" s="289">
        <v>107.75</v>
      </c>
      <c r="N456" s="289">
        <v>3.8199999332427979</v>
      </c>
      <c r="O456" s="289">
        <v>10.319999694824219</v>
      </c>
      <c r="P456" s="289">
        <v>14.560000419616699</v>
      </c>
      <c r="Q456" s="289">
        <v>28.700000047683716</v>
      </c>
    </row>
    <row r="457" spans="1:17">
      <c r="A457" s="287"/>
      <c r="B457" s="287"/>
      <c r="C457" s="287"/>
      <c r="D457" s="290" t="s">
        <v>1267</v>
      </c>
      <c r="E457" s="291"/>
      <c r="F457" s="291"/>
      <c r="G457" s="291"/>
      <c r="H457" s="291"/>
      <c r="I457" s="291">
        <v>1</v>
      </c>
      <c r="J457" s="291">
        <v>0</v>
      </c>
      <c r="K457" s="291">
        <v>22</v>
      </c>
      <c r="L457" s="291">
        <v>23</v>
      </c>
      <c r="M457" s="292">
        <v>23.5</v>
      </c>
      <c r="N457" s="292">
        <v>2</v>
      </c>
      <c r="O457" s="292">
        <v>0</v>
      </c>
      <c r="P457" s="292">
        <v>3.5</v>
      </c>
      <c r="Q457" s="292">
        <v>5.5</v>
      </c>
    </row>
    <row r="458" spans="1:17">
      <c r="A458" s="287"/>
      <c r="B458" s="287"/>
      <c r="C458" s="287"/>
      <c r="D458" s="287" t="s">
        <v>1268</v>
      </c>
      <c r="E458" s="288"/>
      <c r="F458" s="288"/>
      <c r="G458" s="288"/>
      <c r="H458" s="288"/>
      <c r="I458" s="288"/>
      <c r="J458" s="288">
        <v>0</v>
      </c>
      <c r="K458" s="288">
        <v>16</v>
      </c>
      <c r="L458" s="288">
        <v>16</v>
      </c>
      <c r="M458" s="289">
        <v>14</v>
      </c>
      <c r="N458" s="289">
        <v>1</v>
      </c>
      <c r="O458" s="289">
        <v>1.25</v>
      </c>
      <c r="P458" s="289">
        <v>0</v>
      </c>
      <c r="Q458" s="289">
        <v>2.25</v>
      </c>
    </row>
    <row r="459" spans="1:17">
      <c r="A459" s="287"/>
      <c r="B459" s="287"/>
      <c r="C459" s="293" t="s">
        <v>740</v>
      </c>
      <c r="D459" s="293"/>
      <c r="E459" s="294"/>
      <c r="F459" s="294"/>
      <c r="G459" s="294"/>
      <c r="H459" s="294"/>
      <c r="I459" s="294">
        <v>1</v>
      </c>
      <c r="J459" s="294">
        <v>4</v>
      </c>
      <c r="K459" s="294">
        <v>254</v>
      </c>
      <c r="L459" s="294">
        <v>259</v>
      </c>
      <c r="M459" s="295">
        <v>258.5</v>
      </c>
      <c r="N459" s="295">
        <v>18.319999933242798</v>
      </c>
      <c r="O459" s="295">
        <v>15.569999694824219</v>
      </c>
      <c r="P459" s="295">
        <v>30.010000228881836</v>
      </c>
      <c r="Q459" s="295">
        <v>63.899999856948853</v>
      </c>
    </row>
    <row r="460" spans="1:17">
      <c r="A460" s="287"/>
      <c r="B460" s="287"/>
      <c r="C460" s="296"/>
      <c r="D460" s="296"/>
      <c r="E460" s="297"/>
      <c r="F460" s="297"/>
      <c r="G460" s="297"/>
      <c r="H460" s="297"/>
      <c r="I460" s="297"/>
      <c r="J460" s="297"/>
      <c r="K460" s="297"/>
      <c r="L460" s="297"/>
      <c r="M460" s="298"/>
      <c r="N460" s="298"/>
      <c r="O460" s="298"/>
      <c r="P460" s="298"/>
      <c r="Q460" s="298"/>
    </row>
    <row r="461" spans="1:17">
      <c r="A461" s="287"/>
      <c r="B461" s="287" t="s">
        <v>744</v>
      </c>
      <c r="C461" s="284" t="s">
        <v>319</v>
      </c>
      <c r="D461" s="284"/>
      <c r="E461" s="288"/>
      <c r="F461" s="288"/>
      <c r="G461" s="288"/>
      <c r="H461" s="288"/>
      <c r="I461" s="288"/>
      <c r="J461" s="288"/>
      <c r="K461" s="288"/>
      <c r="L461" s="288"/>
      <c r="M461" s="289"/>
      <c r="N461" s="289"/>
      <c r="O461" s="289"/>
      <c r="P461" s="289"/>
      <c r="Q461" s="289"/>
    </row>
    <row r="462" spans="1:17">
      <c r="A462" s="287"/>
      <c r="B462" s="287"/>
      <c r="C462" s="287"/>
      <c r="D462" s="290" t="s">
        <v>1269</v>
      </c>
      <c r="E462" s="291"/>
      <c r="F462" s="291"/>
      <c r="G462" s="291"/>
      <c r="H462" s="291"/>
      <c r="I462" s="291"/>
      <c r="J462" s="291">
        <v>0</v>
      </c>
      <c r="K462" s="291">
        <v>29</v>
      </c>
      <c r="L462" s="291">
        <v>29</v>
      </c>
      <c r="M462" s="292">
        <v>29.375</v>
      </c>
      <c r="N462" s="292">
        <v>1.5</v>
      </c>
      <c r="O462" s="292">
        <v>0</v>
      </c>
      <c r="P462" s="292">
        <v>3.940000057220459</v>
      </c>
      <c r="Q462" s="292">
        <v>5.440000057220459</v>
      </c>
    </row>
    <row r="463" spans="1:17">
      <c r="A463" s="287"/>
      <c r="B463" s="287"/>
      <c r="C463" s="287"/>
      <c r="D463" s="287" t="s">
        <v>1270</v>
      </c>
      <c r="E463" s="288"/>
      <c r="F463" s="288"/>
      <c r="G463" s="288"/>
      <c r="H463" s="288"/>
      <c r="I463" s="288">
        <v>1</v>
      </c>
      <c r="J463" s="288">
        <v>1</v>
      </c>
      <c r="K463" s="288">
        <v>92</v>
      </c>
      <c r="L463" s="288">
        <v>94</v>
      </c>
      <c r="M463" s="289">
        <v>93.25</v>
      </c>
      <c r="N463" s="289">
        <v>3</v>
      </c>
      <c r="O463" s="289">
        <v>8</v>
      </c>
      <c r="P463" s="289">
        <v>14.5</v>
      </c>
      <c r="Q463" s="289">
        <v>25.5</v>
      </c>
    </row>
    <row r="464" spans="1:17">
      <c r="A464" s="287"/>
      <c r="B464" s="287"/>
      <c r="C464" s="287"/>
      <c r="D464" s="290" t="s">
        <v>1271</v>
      </c>
      <c r="E464" s="291"/>
      <c r="F464" s="291"/>
      <c r="G464" s="291"/>
      <c r="H464" s="291"/>
      <c r="I464" s="291">
        <v>1</v>
      </c>
      <c r="J464" s="291">
        <v>1</v>
      </c>
      <c r="K464" s="291">
        <v>97</v>
      </c>
      <c r="L464" s="291">
        <v>99</v>
      </c>
      <c r="M464" s="292">
        <v>98.5</v>
      </c>
      <c r="N464" s="292">
        <v>4.5999999046325684</v>
      </c>
      <c r="O464" s="292">
        <v>4.5</v>
      </c>
      <c r="P464" s="292">
        <v>20.309999465942383</v>
      </c>
      <c r="Q464" s="292">
        <v>29.409999370574951</v>
      </c>
    </row>
    <row r="465" spans="1:17">
      <c r="A465" s="287"/>
      <c r="B465" s="287"/>
      <c r="C465" s="287"/>
      <c r="D465" s="287" t="s">
        <v>1272</v>
      </c>
      <c r="E465" s="288"/>
      <c r="F465" s="288"/>
      <c r="G465" s="288"/>
      <c r="H465" s="288"/>
      <c r="I465" s="288"/>
      <c r="J465" s="288">
        <v>0</v>
      </c>
      <c r="K465" s="288">
        <v>55</v>
      </c>
      <c r="L465" s="288">
        <v>55</v>
      </c>
      <c r="M465" s="289">
        <v>55.375</v>
      </c>
      <c r="N465" s="289">
        <v>1</v>
      </c>
      <c r="O465" s="289">
        <v>2.5</v>
      </c>
      <c r="P465" s="289">
        <v>12.239999771118164</v>
      </c>
      <c r="Q465" s="289">
        <v>15.739999771118164</v>
      </c>
    </row>
    <row r="466" spans="1:17">
      <c r="A466" s="287"/>
      <c r="B466" s="287"/>
      <c r="C466" s="287"/>
      <c r="D466" s="290" t="s">
        <v>1273</v>
      </c>
      <c r="E466" s="291"/>
      <c r="F466" s="291"/>
      <c r="G466" s="291"/>
      <c r="H466" s="291"/>
      <c r="I466" s="291"/>
      <c r="J466" s="291">
        <v>1</v>
      </c>
      <c r="K466" s="291">
        <v>99</v>
      </c>
      <c r="L466" s="291">
        <v>100</v>
      </c>
      <c r="M466" s="292">
        <v>103</v>
      </c>
      <c r="N466" s="292">
        <v>1.7899999618530273</v>
      </c>
      <c r="O466" s="292">
        <v>6</v>
      </c>
      <c r="P466" s="292">
        <v>16.729999542236328</v>
      </c>
      <c r="Q466" s="292">
        <v>24.519999504089355</v>
      </c>
    </row>
    <row r="467" spans="1:17">
      <c r="A467" s="287"/>
      <c r="B467" s="287"/>
      <c r="C467" s="293" t="s">
        <v>752</v>
      </c>
      <c r="D467" s="293"/>
      <c r="E467" s="294"/>
      <c r="F467" s="294"/>
      <c r="G467" s="294"/>
      <c r="H467" s="294"/>
      <c r="I467" s="294">
        <v>2</v>
      </c>
      <c r="J467" s="294">
        <v>3</v>
      </c>
      <c r="K467" s="294">
        <v>372</v>
      </c>
      <c r="L467" s="294">
        <v>377</v>
      </c>
      <c r="M467" s="295">
        <v>379.5</v>
      </c>
      <c r="N467" s="295">
        <v>11.889999866485596</v>
      </c>
      <c r="O467" s="295">
        <v>21</v>
      </c>
      <c r="P467" s="295">
        <v>67.719998836517334</v>
      </c>
      <c r="Q467" s="295">
        <v>100.60999870300293</v>
      </c>
    </row>
    <row r="468" spans="1:17">
      <c r="A468" s="287"/>
      <c r="B468" s="287"/>
      <c r="C468" s="296"/>
      <c r="D468" s="296"/>
      <c r="E468" s="297"/>
      <c r="F468" s="297"/>
      <c r="G468" s="297"/>
      <c r="H468" s="297"/>
      <c r="I468" s="297"/>
      <c r="J468" s="297"/>
      <c r="K468" s="297"/>
      <c r="L468" s="297"/>
      <c r="M468" s="298"/>
      <c r="N468" s="298"/>
      <c r="O468" s="298"/>
      <c r="P468" s="298"/>
      <c r="Q468" s="298"/>
    </row>
    <row r="469" spans="1:17">
      <c r="A469" s="287"/>
      <c r="B469" s="287" t="s">
        <v>753</v>
      </c>
      <c r="C469" s="284" t="s">
        <v>316</v>
      </c>
      <c r="D469" s="284"/>
      <c r="E469" s="288"/>
      <c r="F469" s="288"/>
      <c r="G469" s="288"/>
      <c r="H469" s="288"/>
      <c r="I469" s="288"/>
      <c r="J469" s="288"/>
      <c r="K469" s="288"/>
      <c r="L469" s="288"/>
      <c r="M469" s="289"/>
      <c r="N469" s="289"/>
      <c r="O469" s="289"/>
      <c r="P469" s="289"/>
      <c r="Q469" s="289"/>
    </row>
    <row r="470" spans="1:17">
      <c r="A470" s="287"/>
      <c r="B470" s="287"/>
      <c r="C470" s="287"/>
      <c r="D470" s="290" t="s">
        <v>1274</v>
      </c>
      <c r="E470" s="291"/>
      <c r="F470" s="291"/>
      <c r="G470" s="291"/>
      <c r="H470" s="291"/>
      <c r="I470" s="291"/>
      <c r="J470" s="291">
        <v>2</v>
      </c>
      <c r="K470" s="291">
        <v>80</v>
      </c>
      <c r="L470" s="291">
        <v>82</v>
      </c>
      <c r="M470" s="292">
        <v>84</v>
      </c>
      <c r="N470" s="292">
        <v>8.2399997711181641</v>
      </c>
      <c r="O470" s="292">
        <v>2.75</v>
      </c>
      <c r="P470" s="292">
        <v>12.420000076293945</v>
      </c>
      <c r="Q470" s="292">
        <v>23.409999847412109</v>
      </c>
    </row>
    <row r="471" spans="1:17">
      <c r="A471" s="287"/>
      <c r="B471" s="287"/>
      <c r="C471" s="287"/>
      <c r="D471" s="287" t="s">
        <v>1275</v>
      </c>
      <c r="E471" s="288"/>
      <c r="F471" s="288"/>
      <c r="G471" s="288"/>
      <c r="H471" s="288"/>
      <c r="I471" s="288"/>
      <c r="J471" s="288">
        <v>2</v>
      </c>
      <c r="K471" s="288">
        <v>155</v>
      </c>
      <c r="L471" s="288">
        <v>157</v>
      </c>
      <c r="M471" s="289">
        <v>160.375</v>
      </c>
      <c r="N471" s="289">
        <v>7.2300000190734863</v>
      </c>
      <c r="O471" s="289">
        <v>13</v>
      </c>
      <c r="P471" s="289">
        <v>19.610000610351563</v>
      </c>
      <c r="Q471" s="289">
        <v>39.840000629425049</v>
      </c>
    </row>
    <row r="472" spans="1:17">
      <c r="A472" s="287"/>
      <c r="B472" s="287"/>
      <c r="C472" s="293" t="s">
        <v>762</v>
      </c>
      <c r="D472" s="293"/>
      <c r="E472" s="294"/>
      <c r="F472" s="294"/>
      <c r="G472" s="294"/>
      <c r="H472" s="294"/>
      <c r="I472" s="294"/>
      <c r="J472" s="294">
        <v>4</v>
      </c>
      <c r="K472" s="294">
        <v>235</v>
      </c>
      <c r="L472" s="294">
        <v>239</v>
      </c>
      <c r="M472" s="295">
        <v>244.375</v>
      </c>
      <c r="N472" s="295">
        <v>15.46999979019165</v>
      </c>
      <c r="O472" s="295">
        <v>15.75</v>
      </c>
      <c r="P472" s="295">
        <v>32.030000686645508</v>
      </c>
      <c r="Q472" s="295">
        <v>63.250000476837158</v>
      </c>
    </row>
    <row r="473" spans="1:17">
      <c r="A473" s="287"/>
      <c r="B473" s="287"/>
      <c r="C473" s="296"/>
      <c r="D473" s="296"/>
      <c r="E473" s="297"/>
      <c r="F473" s="297"/>
      <c r="G473" s="297"/>
      <c r="H473" s="297"/>
      <c r="I473" s="297"/>
      <c r="J473" s="297"/>
      <c r="K473" s="297"/>
      <c r="L473" s="297"/>
      <c r="M473" s="298"/>
      <c r="N473" s="298"/>
      <c r="O473" s="298"/>
      <c r="P473" s="298"/>
      <c r="Q473" s="298"/>
    </row>
    <row r="474" spans="1:17">
      <c r="A474" s="293" t="s">
        <v>770</v>
      </c>
      <c r="B474" s="293"/>
      <c r="C474" s="293"/>
      <c r="D474" s="293"/>
      <c r="E474" s="294"/>
      <c r="F474" s="294"/>
      <c r="G474" s="294"/>
      <c r="H474" s="294"/>
      <c r="I474" s="294">
        <v>5</v>
      </c>
      <c r="J474" s="294">
        <v>24</v>
      </c>
      <c r="K474" s="294">
        <v>2080</v>
      </c>
      <c r="L474" s="294">
        <v>2109</v>
      </c>
      <c r="M474" s="295">
        <v>2131.75</v>
      </c>
      <c r="N474" s="295">
        <v>104.58999967575073</v>
      </c>
      <c r="O474" s="295">
        <v>128.91999903321266</v>
      </c>
      <c r="P474" s="295">
        <v>324.00000071525574</v>
      </c>
      <c r="Q474" s="295">
        <v>557.50999942421913</v>
      </c>
    </row>
    <row r="475" spans="1:17" ht="6.6" customHeight="1">
      <c r="A475" s="296"/>
      <c r="B475" s="296"/>
      <c r="C475" s="296"/>
      <c r="D475" s="296"/>
      <c r="E475" s="297"/>
      <c r="F475" s="297"/>
      <c r="G475" s="297"/>
      <c r="H475" s="297"/>
      <c r="I475" s="297"/>
      <c r="J475" s="297"/>
      <c r="K475" s="297"/>
      <c r="L475" s="297"/>
      <c r="M475" s="298"/>
      <c r="N475" s="298"/>
      <c r="O475" s="298"/>
      <c r="P475" s="298"/>
      <c r="Q475" s="298"/>
    </row>
    <row r="476" spans="1:17">
      <c r="A476" s="284" t="s">
        <v>771</v>
      </c>
      <c r="B476" s="284"/>
      <c r="C476" s="284"/>
      <c r="D476" s="284"/>
      <c r="E476" s="288"/>
      <c r="F476" s="288"/>
      <c r="G476" s="288"/>
      <c r="H476" s="288"/>
      <c r="I476" s="288"/>
      <c r="J476" s="288"/>
      <c r="K476" s="288"/>
      <c r="L476" s="288"/>
      <c r="M476" s="289"/>
      <c r="N476" s="289"/>
      <c r="O476" s="289"/>
      <c r="P476" s="289"/>
      <c r="Q476" s="289"/>
    </row>
    <row r="477" spans="1:17">
      <c r="A477" s="287"/>
      <c r="B477" s="287" t="s">
        <v>772</v>
      </c>
      <c r="C477" s="284" t="s">
        <v>317</v>
      </c>
      <c r="D477" s="284"/>
      <c r="E477" s="288"/>
      <c r="F477" s="288"/>
      <c r="G477" s="288"/>
      <c r="H477" s="288"/>
      <c r="I477" s="288"/>
      <c r="J477" s="288"/>
      <c r="K477" s="288"/>
      <c r="L477" s="288"/>
      <c r="M477" s="289"/>
      <c r="N477" s="289"/>
      <c r="O477" s="289"/>
      <c r="P477" s="289"/>
      <c r="Q477" s="289"/>
    </row>
    <row r="478" spans="1:17">
      <c r="A478" s="287"/>
      <c r="B478" s="287"/>
      <c r="C478" s="287"/>
      <c r="D478" s="290" t="s">
        <v>1276</v>
      </c>
      <c r="E478" s="291"/>
      <c r="F478" s="291"/>
      <c r="G478" s="291"/>
      <c r="H478" s="291"/>
      <c r="I478" s="291"/>
      <c r="J478" s="291">
        <v>0</v>
      </c>
      <c r="K478" s="291">
        <v>137</v>
      </c>
      <c r="L478" s="291">
        <v>137</v>
      </c>
      <c r="M478" s="292">
        <v>139.875</v>
      </c>
      <c r="N478" s="292">
        <v>4</v>
      </c>
      <c r="O478" s="292">
        <v>15.380000114440918</v>
      </c>
      <c r="P478" s="292">
        <v>16.399999618530273</v>
      </c>
      <c r="Q478" s="292">
        <v>35.779999732971191</v>
      </c>
    </row>
    <row r="479" spans="1:17">
      <c r="A479" s="287"/>
      <c r="B479" s="287"/>
      <c r="C479" s="287"/>
      <c r="D479" s="287" t="s">
        <v>1277</v>
      </c>
      <c r="E479" s="288"/>
      <c r="F479" s="288"/>
      <c r="G479" s="288"/>
      <c r="H479" s="288"/>
      <c r="I479" s="288"/>
      <c r="J479" s="288">
        <v>3</v>
      </c>
      <c r="K479" s="288">
        <v>80</v>
      </c>
      <c r="L479" s="288">
        <v>83</v>
      </c>
      <c r="M479" s="289">
        <v>83.5</v>
      </c>
      <c r="N479" s="289">
        <v>8.9099998474121094</v>
      </c>
      <c r="O479" s="289">
        <v>2.940000057220459</v>
      </c>
      <c r="P479" s="289">
        <v>10.630000114440918</v>
      </c>
      <c r="Q479" s="289">
        <v>22.480000019073486</v>
      </c>
    </row>
    <row r="480" spans="1:17">
      <c r="A480" s="287"/>
      <c r="B480" s="287"/>
      <c r="C480" s="287"/>
      <c r="D480" s="290" t="s">
        <v>1278</v>
      </c>
      <c r="E480" s="291"/>
      <c r="F480" s="291"/>
      <c r="G480" s="291"/>
      <c r="H480" s="291"/>
      <c r="I480" s="291">
        <v>4</v>
      </c>
      <c r="J480" s="291">
        <v>3</v>
      </c>
      <c r="K480" s="291">
        <v>74</v>
      </c>
      <c r="L480" s="291">
        <v>81</v>
      </c>
      <c r="M480" s="292">
        <v>79.375</v>
      </c>
      <c r="N480" s="292">
        <v>3.9900000095367432</v>
      </c>
      <c r="O480" s="292">
        <v>5.679999828338623</v>
      </c>
      <c r="P480" s="292">
        <v>12.149999618530273</v>
      </c>
      <c r="Q480" s="292">
        <v>21.81999945640564</v>
      </c>
    </row>
    <row r="481" spans="1:17">
      <c r="A481" s="287"/>
      <c r="B481" s="287"/>
      <c r="C481" s="287"/>
      <c r="D481" s="287" t="s">
        <v>1279</v>
      </c>
      <c r="E481" s="288"/>
      <c r="F481" s="288"/>
      <c r="G481" s="288"/>
      <c r="H481" s="288"/>
      <c r="I481" s="288">
        <v>2</v>
      </c>
      <c r="J481" s="288">
        <v>10</v>
      </c>
      <c r="K481" s="288">
        <v>84</v>
      </c>
      <c r="L481" s="288">
        <v>96</v>
      </c>
      <c r="M481" s="289">
        <v>92.125</v>
      </c>
      <c r="N481" s="289">
        <v>8</v>
      </c>
      <c r="O481" s="289">
        <v>6</v>
      </c>
      <c r="P481" s="289">
        <v>12.25</v>
      </c>
      <c r="Q481" s="289">
        <v>26.25</v>
      </c>
    </row>
    <row r="482" spans="1:17">
      <c r="A482" s="287"/>
      <c r="B482" s="287"/>
      <c r="C482" s="293" t="s">
        <v>779</v>
      </c>
      <c r="D482" s="293"/>
      <c r="E482" s="294"/>
      <c r="F482" s="294"/>
      <c r="G482" s="294"/>
      <c r="H482" s="294"/>
      <c r="I482" s="294">
        <v>6</v>
      </c>
      <c r="J482" s="294">
        <v>16</v>
      </c>
      <c r="K482" s="294">
        <v>375</v>
      </c>
      <c r="L482" s="294">
        <v>397</v>
      </c>
      <c r="M482" s="295">
        <v>394.875</v>
      </c>
      <c r="N482" s="295">
        <v>24.899999856948853</v>
      </c>
      <c r="O482" s="295">
        <v>30</v>
      </c>
      <c r="P482" s="295">
        <v>51.429999351501465</v>
      </c>
      <c r="Q482" s="295">
        <v>106.32999920845032</v>
      </c>
    </row>
    <row r="483" spans="1:17">
      <c r="A483" s="287"/>
      <c r="B483" s="287"/>
      <c r="C483" s="296"/>
      <c r="D483" s="296"/>
      <c r="E483" s="297"/>
      <c r="F483" s="297"/>
      <c r="G483" s="297"/>
      <c r="H483" s="297"/>
      <c r="I483" s="297"/>
      <c r="J483" s="297"/>
      <c r="K483" s="297"/>
      <c r="L483" s="297"/>
      <c r="M483" s="298"/>
      <c r="N483" s="298"/>
      <c r="O483" s="298"/>
      <c r="P483" s="298"/>
      <c r="Q483" s="298"/>
    </row>
    <row r="484" spans="1:17">
      <c r="A484" s="287"/>
      <c r="B484" s="287" t="s">
        <v>780</v>
      </c>
      <c r="C484" s="284" t="s">
        <v>331</v>
      </c>
      <c r="D484" s="284"/>
      <c r="E484" s="288"/>
      <c r="F484" s="288"/>
      <c r="G484" s="288"/>
      <c r="H484" s="288"/>
      <c r="I484" s="288"/>
      <c r="J484" s="288"/>
      <c r="K484" s="288"/>
      <c r="L484" s="288"/>
      <c r="M484" s="289"/>
      <c r="N484" s="289"/>
      <c r="O484" s="289"/>
      <c r="P484" s="289"/>
      <c r="Q484" s="289"/>
    </row>
    <row r="485" spans="1:17">
      <c r="A485" s="287"/>
      <c r="B485" s="287"/>
      <c r="C485" s="287"/>
      <c r="D485" s="290" t="s">
        <v>1280</v>
      </c>
      <c r="E485" s="291"/>
      <c r="F485" s="291"/>
      <c r="G485" s="291"/>
      <c r="H485" s="291"/>
      <c r="I485" s="291"/>
      <c r="J485" s="291">
        <v>8</v>
      </c>
      <c r="K485" s="291">
        <v>93</v>
      </c>
      <c r="L485" s="291">
        <v>101</v>
      </c>
      <c r="M485" s="292">
        <v>98.5</v>
      </c>
      <c r="N485" s="292">
        <v>6.7300000190734863</v>
      </c>
      <c r="O485" s="292">
        <v>3</v>
      </c>
      <c r="P485" s="292">
        <v>15.319999694824219</v>
      </c>
      <c r="Q485" s="292">
        <v>25.049999713897705</v>
      </c>
    </row>
    <row r="486" spans="1:17">
      <c r="A486" s="287"/>
      <c r="B486" s="287"/>
      <c r="C486" s="293" t="s">
        <v>782</v>
      </c>
      <c r="D486" s="293"/>
      <c r="E486" s="294"/>
      <c r="F486" s="294"/>
      <c r="G486" s="294"/>
      <c r="H486" s="294"/>
      <c r="I486" s="294"/>
      <c r="J486" s="294">
        <v>8</v>
      </c>
      <c r="K486" s="294">
        <v>93</v>
      </c>
      <c r="L486" s="294">
        <v>101</v>
      </c>
      <c r="M486" s="295">
        <v>98.5</v>
      </c>
      <c r="N486" s="295">
        <v>6.7300000190734863</v>
      </c>
      <c r="O486" s="295">
        <v>3</v>
      </c>
      <c r="P486" s="295">
        <v>15.319999694824219</v>
      </c>
      <c r="Q486" s="295">
        <v>25.049999713897705</v>
      </c>
    </row>
    <row r="487" spans="1:17">
      <c r="A487" s="287"/>
      <c r="B487" s="287"/>
      <c r="C487" s="296"/>
      <c r="D487" s="296"/>
      <c r="E487" s="297"/>
      <c r="F487" s="297"/>
      <c r="G487" s="297"/>
      <c r="H487" s="297"/>
      <c r="I487" s="297"/>
      <c r="J487" s="297"/>
      <c r="K487" s="297"/>
      <c r="L487" s="297"/>
      <c r="M487" s="298"/>
      <c r="N487" s="298"/>
      <c r="O487" s="298"/>
      <c r="P487" s="298"/>
      <c r="Q487" s="298"/>
    </row>
    <row r="488" spans="1:17">
      <c r="A488" s="287"/>
      <c r="B488" s="287" t="s">
        <v>786</v>
      </c>
      <c r="C488" s="284" t="s">
        <v>330</v>
      </c>
      <c r="D488" s="284"/>
      <c r="E488" s="288"/>
      <c r="F488" s="288"/>
      <c r="G488" s="288"/>
      <c r="H488" s="288"/>
      <c r="I488" s="288"/>
      <c r="J488" s="288"/>
      <c r="K488" s="288"/>
      <c r="L488" s="288"/>
      <c r="M488" s="289"/>
      <c r="N488" s="289"/>
      <c r="O488" s="289"/>
      <c r="P488" s="289"/>
      <c r="Q488" s="289"/>
    </row>
    <row r="489" spans="1:17">
      <c r="A489" s="287"/>
      <c r="B489" s="287"/>
      <c r="C489" s="287"/>
      <c r="D489" s="290" t="s">
        <v>1281</v>
      </c>
      <c r="E489" s="291"/>
      <c r="F489" s="291"/>
      <c r="G489" s="291"/>
      <c r="H489" s="291"/>
      <c r="I489" s="291">
        <v>6</v>
      </c>
      <c r="J489" s="291">
        <v>7</v>
      </c>
      <c r="K489" s="291">
        <v>85</v>
      </c>
      <c r="L489" s="291">
        <v>98</v>
      </c>
      <c r="M489" s="292">
        <v>92.25</v>
      </c>
      <c r="N489" s="292">
        <v>7.2300000190734863</v>
      </c>
      <c r="O489" s="292">
        <v>9.4200000762939453</v>
      </c>
      <c r="P489" s="292">
        <v>7</v>
      </c>
      <c r="Q489" s="292">
        <v>23.650000095367432</v>
      </c>
    </row>
    <row r="490" spans="1:17">
      <c r="A490" s="287"/>
      <c r="B490" s="287"/>
      <c r="C490" s="287"/>
      <c r="D490" s="287" t="s">
        <v>1282</v>
      </c>
      <c r="E490" s="288"/>
      <c r="F490" s="288"/>
      <c r="G490" s="288"/>
      <c r="H490" s="288"/>
      <c r="I490" s="288">
        <v>2</v>
      </c>
      <c r="J490" s="288">
        <v>5</v>
      </c>
      <c r="K490" s="288">
        <v>102</v>
      </c>
      <c r="L490" s="288">
        <v>109</v>
      </c>
      <c r="M490" s="289">
        <v>106</v>
      </c>
      <c r="N490" s="289">
        <v>1.9800000190734863</v>
      </c>
      <c r="O490" s="289">
        <v>11.869999885559082</v>
      </c>
      <c r="P490" s="289">
        <v>13.890000343322754</v>
      </c>
      <c r="Q490" s="289">
        <v>27.740000247955322</v>
      </c>
    </row>
    <row r="491" spans="1:17">
      <c r="A491" s="287"/>
      <c r="B491" s="287"/>
      <c r="C491" s="293" t="s">
        <v>789</v>
      </c>
      <c r="D491" s="293"/>
      <c r="E491" s="294"/>
      <c r="F491" s="294"/>
      <c r="G491" s="294"/>
      <c r="H491" s="294"/>
      <c r="I491" s="294">
        <v>8</v>
      </c>
      <c r="J491" s="294">
        <v>12</v>
      </c>
      <c r="K491" s="294">
        <v>187</v>
      </c>
      <c r="L491" s="294">
        <v>207</v>
      </c>
      <c r="M491" s="295">
        <v>198.25</v>
      </c>
      <c r="N491" s="295">
        <v>9.2100000381469727</v>
      </c>
      <c r="O491" s="295">
        <v>21.289999961853027</v>
      </c>
      <c r="P491" s="295">
        <v>20.890000343322754</v>
      </c>
      <c r="Q491" s="295">
        <v>51.390000343322754</v>
      </c>
    </row>
    <row r="492" spans="1:17">
      <c r="A492" s="287"/>
      <c r="B492" s="287"/>
      <c r="C492" s="296"/>
      <c r="D492" s="296"/>
      <c r="E492" s="297"/>
      <c r="F492" s="297"/>
      <c r="G492" s="297"/>
      <c r="H492" s="297"/>
      <c r="I492" s="297"/>
      <c r="J492" s="297"/>
      <c r="K492" s="297"/>
      <c r="L492" s="297"/>
      <c r="M492" s="298"/>
      <c r="N492" s="298"/>
      <c r="O492" s="298"/>
      <c r="P492" s="298"/>
      <c r="Q492" s="298"/>
    </row>
    <row r="493" spans="1:17">
      <c r="A493" s="293" t="s">
        <v>790</v>
      </c>
      <c r="B493" s="293"/>
      <c r="C493" s="293"/>
      <c r="D493" s="293"/>
      <c r="E493" s="294"/>
      <c r="F493" s="294"/>
      <c r="G493" s="294"/>
      <c r="H493" s="294"/>
      <c r="I493" s="294">
        <v>14</v>
      </c>
      <c r="J493" s="294">
        <v>36</v>
      </c>
      <c r="K493" s="294">
        <v>655</v>
      </c>
      <c r="L493" s="294">
        <v>705</v>
      </c>
      <c r="M493" s="295">
        <v>691.625</v>
      </c>
      <c r="N493" s="295">
        <v>40.839999914169312</v>
      </c>
      <c r="O493" s="295">
        <v>54.289999961853027</v>
      </c>
      <c r="P493" s="295">
        <v>87.639999389648438</v>
      </c>
      <c r="Q493" s="295">
        <v>182.76999926567078</v>
      </c>
    </row>
    <row r="494" spans="1:17" ht="7.95" customHeight="1">
      <c r="A494" s="296"/>
      <c r="B494" s="296"/>
      <c r="C494" s="296"/>
      <c r="D494" s="296"/>
      <c r="E494" s="297"/>
      <c r="F494" s="297"/>
      <c r="G494" s="297"/>
      <c r="H494" s="297"/>
      <c r="I494" s="297"/>
      <c r="J494" s="297"/>
      <c r="K494" s="297"/>
      <c r="L494" s="297"/>
      <c r="M494" s="298"/>
      <c r="N494" s="298"/>
      <c r="O494" s="298"/>
      <c r="P494" s="298"/>
      <c r="Q494" s="298"/>
    </row>
    <row r="495" spans="1:17">
      <c r="A495" s="284" t="s">
        <v>791</v>
      </c>
      <c r="B495" s="284"/>
      <c r="C495" s="284"/>
      <c r="D495" s="284"/>
      <c r="E495" s="288"/>
      <c r="F495" s="288"/>
      <c r="G495" s="288"/>
      <c r="H495" s="288"/>
      <c r="I495" s="288"/>
      <c r="J495" s="288"/>
      <c r="K495" s="288"/>
      <c r="L495" s="288"/>
      <c r="M495" s="289"/>
      <c r="N495" s="289"/>
      <c r="O495" s="289"/>
      <c r="P495" s="289"/>
      <c r="Q495" s="289"/>
    </row>
    <row r="496" spans="1:17">
      <c r="A496" s="287"/>
      <c r="B496" s="287" t="s">
        <v>799</v>
      </c>
      <c r="C496" s="284" t="s">
        <v>327</v>
      </c>
      <c r="D496" s="284"/>
      <c r="E496" s="288"/>
      <c r="F496" s="288"/>
      <c r="G496" s="288"/>
      <c r="H496" s="288"/>
      <c r="I496" s="288"/>
      <c r="J496" s="288"/>
      <c r="K496" s="288"/>
      <c r="L496" s="288"/>
      <c r="M496" s="289"/>
      <c r="N496" s="289"/>
      <c r="O496" s="289"/>
      <c r="P496" s="289"/>
      <c r="Q496" s="289"/>
    </row>
    <row r="497" spans="1:17">
      <c r="A497" s="287"/>
      <c r="B497" s="287"/>
      <c r="C497" s="287"/>
      <c r="D497" s="290" t="s">
        <v>1283</v>
      </c>
      <c r="E497" s="291"/>
      <c r="F497" s="291"/>
      <c r="G497" s="291"/>
      <c r="H497" s="291"/>
      <c r="I497" s="291"/>
      <c r="J497" s="291">
        <v>4</v>
      </c>
      <c r="K497" s="291">
        <v>23</v>
      </c>
      <c r="L497" s="291">
        <v>27</v>
      </c>
      <c r="M497" s="292">
        <v>26</v>
      </c>
      <c r="N497" s="292">
        <v>1</v>
      </c>
      <c r="O497" s="292">
        <v>1.8300000429153442</v>
      </c>
      <c r="P497" s="292">
        <v>5.2300000190734863</v>
      </c>
      <c r="Q497" s="292">
        <v>8.0600000619888306</v>
      </c>
    </row>
    <row r="498" spans="1:17">
      <c r="A498" s="287"/>
      <c r="B498" s="287"/>
      <c r="C498" s="293" t="s">
        <v>802</v>
      </c>
      <c r="D498" s="293"/>
      <c r="E498" s="294"/>
      <c r="F498" s="294"/>
      <c r="G498" s="294"/>
      <c r="H498" s="294"/>
      <c r="I498" s="294"/>
      <c r="J498" s="294">
        <v>4</v>
      </c>
      <c r="K498" s="294">
        <v>23</v>
      </c>
      <c r="L498" s="294">
        <v>27</v>
      </c>
      <c r="M498" s="295">
        <v>26</v>
      </c>
      <c r="N498" s="295">
        <v>1</v>
      </c>
      <c r="O498" s="295">
        <v>1.8300000429153442</v>
      </c>
      <c r="P498" s="295">
        <v>5.2300000190734863</v>
      </c>
      <c r="Q498" s="295">
        <v>8.0600000619888306</v>
      </c>
    </row>
    <row r="499" spans="1:17">
      <c r="A499" s="287"/>
      <c r="B499" s="287"/>
      <c r="C499" s="296"/>
      <c r="D499" s="296"/>
      <c r="E499" s="297"/>
      <c r="F499" s="297"/>
      <c r="G499" s="297"/>
      <c r="H499" s="297"/>
      <c r="I499" s="297"/>
      <c r="J499" s="297"/>
      <c r="K499" s="297"/>
      <c r="L499" s="297"/>
      <c r="M499" s="298"/>
      <c r="N499" s="298"/>
      <c r="O499" s="298"/>
      <c r="P499" s="298"/>
      <c r="Q499" s="298"/>
    </row>
    <row r="500" spans="1:17">
      <c r="A500" s="293" t="s">
        <v>818</v>
      </c>
      <c r="B500" s="293"/>
      <c r="C500" s="293"/>
      <c r="D500" s="293"/>
      <c r="E500" s="294"/>
      <c r="F500" s="294"/>
      <c r="G500" s="294"/>
      <c r="H500" s="294"/>
      <c r="I500" s="294"/>
      <c r="J500" s="294">
        <v>4</v>
      </c>
      <c r="K500" s="294">
        <v>23</v>
      </c>
      <c r="L500" s="294">
        <v>27</v>
      </c>
      <c r="M500" s="295">
        <v>26</v>
      </c>
      <c r="N500" s="295">
        <v>1</v>
      </c>
      <c r="O500" s="295">
        <v>1.8300000429153442</v>
      </c>
      <c r="P500" s="295">
        <v>5.2300000190734863</v>
      </c>
      <c r="Q500" s="295">
        <v>8.0600000619888306</v>
      </c>
    </row>
    <row r="501" spans="1:17" ht="9.6" customHeight="1">
      <c r="A501" s="296"/>
      <c r="B501" s="296"/>
      <c r="C501" s="296"/>
      <c r="D501" s="296"/>
      <c r="E501" s="297"/>
      <c r="F501" s="297"/>
      <c r="G501" s="297"/>
      <c r="H501" s="297"/>
      <c r="I501" s="297"/>
      <c r="J501" s="297"/>
      <c r="K501" s="297"/>
      <c r="L501" s="297"/>
      <c r="M501" s="298"/>
      <c r="N501" s="298"/>
      <c r="O501" s="298"/>
      <c r="P501" s="298"/>
      <c r="Q501" s="298"/>
    </row>
    <row r="502" spans="1:17">
      <c r="A502" s="284" t="s">
        <v>868</v>
      </c>
      <c r="B502" s="284"/>
      <c r="C502" s="284"/>
      <c r="D502" s="284"/>
      <c r="E502" s="288"/>
      <c r="F502" s="288"/>
      <c r="G502" s="288"/>
      <c r="H502" s="288"/>
      <c r="I502" s="288"/>
      <c r="J502" s="288"/>
      <c r="K502" s="288"/>
      <c r="L502" s="288"/>
      <c r="M502" s="289"/>
      <c r="N502" s="289"/>
      <c r="O502" s="289"/>
      <c r="P502" s="289"/>
      <c r="Q502" s="289"/>
    </row>
    <row r="503" spans="1:17">
      <c r="A503" s="287"/>
      <c r="B503" s="287" t="s">
        <v>869</v>
      </c>
      <c r="C503" s="284" t="s">
        <v>318</v>
      </c>
      <c r="D503" s="284"/>
      <c r="E503" s="288"/>
      <c r="F503" s="288"/>
      <c r="G503" s="288"/>
      <c r="H503" s="288"/>
      <c r="I503" s="288"/>
      <c r="J503" s="288"/>
      <c r="K503" s="288"/>
      <c r="L503" s="288"/>
      <c r="M503" s="289"/>
      <c r="N503" s="289"/>
      <c r="O503" s="289"/>
      <c r="P503" s="289"/>
      <c r="Q503" s="289"/>
    </row>
    <row r="504" spans="1:17">
      <c r="A504" s="287"/>
      <c r="B504" s="287"/>
      <c r="C504" s="287"/>
      <c r="D504" s="290" t="s">
        <v>1284</v>
      </c>
      <c r="E504" s="291"/>
      <c r="F504" s="291"/>
      <c r="G504" s="291"/>
      <c r="H504" s="291"/>
      <c r="I504" s="291"/>
      <c r="J504" s="291">
        <v>8</v>
      </c>
      <c r="K504" s="291">
        <v>140</v>
      </c>
      <c r="L504" s="291">
        <v>148</v>
      </c>
      <c r="M504" s="292">
        <v>145.25</v>
      </c>
      <c r="N504" s="292">
        <v>15.960000038146973</v>
      </c>
      <c r="O504" s="292">
        <v>3</v>
      </c>
      <c r="P504" s="292">
        <v>13.5</v>
      </c>
      <c r="Q504" s="292">
        <v>32.460000038146973</v>
      </c>
    </row>
    <row r="505" spans="1:17">
      <c r="A505" s="287"/>
      <c r="B505" s="287"/>
      <c r="C505" s="293" t="s">
        <v>880</v>
      </c>
      <c r="D505" s="293"/>
      <c r="E505" s="294"/>
      <c r="F505" s="294"/>
      <c r="G505" s="294"/>
      <c r="H505" s="294"/>
      <c r="I505" s="294"/>
      <c r="J505" s="294">
        <v>8</v>
      </c>
      <c r="K505" s="294">
        <v>140</v>
      </c>
      <c r="L505" s="294">
        <v>148</v>
      </c>
      <c r="M505" s="295">
        <v>145.25</v>
      </c>
      <c r="N505" s="295">
        <v>15.960000038146973</v>
      </c>
      <c r="O505" s="295">
        <v>3</v>
      </c>
      <c r="P505" s="295">
        <v>13.5</v>
      </c>
      <c r="Q505" s="295">
        <v>32.460000038146973</v>
      </c>
    </row>
    <row r="506" spans="1:17">
      <c r="A506" s="287"/>
      <c r="B506" s="287"/>
      <c r="C506" s="296"/>
      <c r="D506" s="296"/>
      <c r="E506" s="297"/>
      <c r="F506" s="297"/>
      <c r="G506" s="297"/>
      <c r="H506" s="297"/>
      <c r="I506" s="297"/>
      <c r="J506" s="297"/>
      <c r="K506" s="297"/>
      <c r="L506" s="297"/>
      <c r="M506" s="298"/>
      <c r="N506" s="298"/>
      <c r="O506" s="298"/>
      <c r="P506" s="298"/>
      <c r="Q506" s="298"/>
    </row>
    <row r="507" spans="1:17">
      <c r="A507" s="293" t="s">
        <v>915</v>
      </c>
      <c r="B507" s="293"/>
      <c r="C507" s="293"/>
      <c r="D507" s="293"/>
      <c r="E507" s="294"/>
      <c r="F507" s="294"/>
      <c r="G507" s="294"/>
      <c r="H507" s="294"/>
      <c r="I507" s="294"/>
      <c r="J507" s="294">
        <v>8</v>
      </c>
      <c r="K507" s="294">
        <v>140</v>
      </c>
      <c r="L507" s="294">
        <v>148</v>
      </c>
      <c r="M507" s="295">
        <v>145.25</v>
      </c>
      <c r="N507" s="295">
        <v>15.960000038146973</v>
      </c>
      <c r="O507" s="295">
        <v>3</v>
      </c>
      <c r="P507" s="295">
        <v>13.5</v>
      </c>
      <c r="Q507" s="295">
        <v>32.460000038146973</v>
      </c>
    </row>
    <row r="508" spans="1:17">
      <c r="A508" s="296"/>
      <c r="B508" s="296"/>
      <c r="C508" s="296"/>
      <c r="D508" s="296"/>
      <c r="E508" s="297"/>
      <c r="F508" s="297"/>
      <c r="G508" s="297"/>
      <c r="H508" s="297"/>
      <c r="I508" s="297"/>
      <c r="J508" s="297"/>
      <c r="K508" s="297"/>
      <c r="L508" s="297"/>
      <c r="M508" s="298"/>
      <c r="N508" s="298"/>
      <c r="O508" s="298"/>
      <c r="P508" s="298"/>
      <c r="Q508" s="298"/>
    </row>
    <row r="509" spans="1:17">
      <c r="A509" s="284" t="s">
        <v>942</v>
      </c>
      <c r="B509" s="284"/>
      <c r="C509" s="284"/>
      <c r="D509" s="284"/>
      <c r="E509" s="288"/>
      <c r="F509" s="288"/>
      <c r="G509" s="288"/>
      <c r="H509" s="288"/>
      <c r="I509" s="288"/>
      <c r="J509" s="288"/>
      <c r="K509" s="288"/>
      <c r="L509" s="288"/>
      <c r="M509" s="289"/>
      <c r="N509" s="289"/>
      <c r="O509" s="289"/>
      <c r="P509" s="289"/>
      <c r="Q509" s="289"/>
    </row>
    <row r="510" spans="1:17">
      <c r="A510" s="287"/>
      <c r="B510" s="287" t="s">
        <v>947</v>
      </c>
      <c r="C510" s="284" t="s">
        <v>325</v>
      </c>
      <c r="D510" s="284"/>
      <c r="E510" s="288"/>
      <c r="F510" s="288"/>
      <c r="G510" s="288"/>
      <c r="H510" s="288"/>
      <c r="I510" s="288"/>
      <c r="J510" s="288"/>
      <c r="K510" s="288"/>
      <c r="L510" s="288"/>
      <c r="M510" s="289"/>
      <c r="N510" s="289"/>
      <c r="O510" s="289"/>
      <c r="P510" s="289"/>
      <c r="Q510" s="289"/>
    </row>
    <row r="511" spans="1:17">
      <c r="A511" s="287"/>
      <c r="B511" s="287"/>
      <c r="C511" s="287"/>
      <c r="D511" s="290" t="s">
        <v>1285</v>
      </c>
      <c r="E511" s="291"/>
      <c r="F511" s="291"/>
      <c r="G511" s="291"/>
      <c r="H511" s="291"/>
      <c r="I511" s="291"/>
      <c r="J511" s="291">
        <v>2</v>
      </c>
      <c r="K511" s="291">
        <v>88</v>
      </c>
      <c r="L511" s="291">
        <v>90</v>
      </c>
      <c r="M511" s="292">
        <v>88.125</v>
      </c>
      <c r="N511" s="292">
        <v>7</v>
      </c>
      <c r="O511" s="292">
        <v>10.850000381469727</v>
      </c>
      <c r="P511" s="292">
        <v>7.0500001907348633</v>
      </c>
      <c r="Q511" s="292">
        <v>24.90000057220459</v>
      </c>
    </row>
    <row r="512" spans="1:17">
      <c r="A512" s="287"/>
      <c r="B512" s="287"/>
      <c r="C512" s="293" t="s">
        <v>949</v>
      </c>
      <c r="D512" s="293"/>
      <c r="E512" s="294"/>
      <c r="F512" s="294"/>
      <c r="G512" s="294"/>
      <c r="H512" s="294"/>
      <c r="I512" s="294"/>
      <c r="J512" s="294">
        <v>2</v>
      </c>
      <c r="K512" s="294">
        <v>88</v>
      </c>
      <c r="L512" s="294">
        <v>90</v>
      </c>
      <c r="M512" s="295">
        <v>88.125</v>
      </c>
      <c r="N512" s="295">
        <v>7</v>
      </c>
      <c r="O512" s="295">
        <v>10.850000381469727</v>
      </c>
      <c r="P512" s="295">
        <v>7.0500001907348633</v>
      </c>
      <c r="Q512" s="295">
        <v>24.90000057220459</v>
      </c>
    </row>
    <row r="513" spans="1:17">
      <c r="A513" s="287"/>
      <c r="B513" s="287"/>
      <c r="C513" s="296"/>
      <c r="D513" s="296"/>
      <c r="E513" s="297"/>
      <c r="F513" s="297"/>
      <c r="G513" s="297"/>
      <c r="H513" s="297"/>
      <c r="I513" s="297"/>
      <c r="J513" s="297"/>
      <c r="K513" s="297"/>
      <c r="L513" s="297"/>
      <c r="M513" s="298"/>
      <c r="N513" s="298"/>
      <c r="O513" s="298"/>
      <c r="P513" s="298"/>
      <c r="Q513" s="298"/>
    </row>
    <row r="514" spans="1:17">
      <c r="A514" s="293" t="s">
        <v>990</v>
      </c>
      <c r="B514" s="293"/>
      <c r="C514" s="293"/>
      <c r="D514" s="293"/>
      <c r="E514" s="294"/>
      <c r="F514" s="294"/>
      <c r="G514" s="294"/>
      <c r="H514" s="294"/>
      <c r="I514" s="294"/>
      <c r="J514" s="294">
        <v>2</v>
      </c>
      <c r="K514" s="294">
        <v>88</v>
      </c>
      <c r="L514" s="294">
        <v>90</v>
      </c>
      <c r="M514" s="295">
        <v>88.125</v>
      </c>
      <c r="N514" s="295">
        <v>7</v>
      </c>
      <c r="O514" s="295">
        <v>10.850000381469727</v>
      </c>
      <c r="P514" s="295">
        <v>7.0500001907348633</v>
      </c>
      <c r="Q514" s="295">
        <v>24.90000057220459</v>
      </c>
    </row>
    <row r="515" spans="1:17">
      <c r="A515" s="296"/>
      <c r="B515" s="296"/>
      <c r="C515" s="296"/>
      <c r="D515" s="296"/>
      <c r="E515" s="297"/>
      <c r="F515" s="297"/>
      <c r="G515" s="297"/>
      <c r="H515" s="297"/>
      <c r="I515" s="297"/>
      <c r="J515" s="297"/>
      <c r="K515" s="297"/>
      <c r="L515" s="297"/>
      <c r="M515" s="298"/>
      <c r="N515" s="298"/>
      <c r="O515" s="298"/>
      <c r="P515" s="298"/>
      <c r="Q515" s="298"/>
    </row>
    <row r="516" spans="1:17">
      <c r="A516" s="63" t="s">
        <v>1286</v>
      </c>
      <c r="B516" s="293"/>
      <c r="C516" s="293"/>
      <c r="D516" s="293"/>
      <c r="E516" s="294"/>
      <c r="F516" s="294"/>
      <c r="G516" s="294"/>
      <c r="H516" s="294"/>
      <c r="I516" s="294">
        <v>19</v>
      </c>
      <c r="J516" s="294">
        <v>74</v>
      </c>
      <c r="K516" s="294">
        <v>2986</v>
      </c>
      <c r="L516" s="294">
        <v>3079</v>
      </c>
      <c r="M516" s="295">
        <v>3082.75</v>
      </c>
      <c r="N516" s="295">
        <v>169.38999962806702</v>
      </c>
      <c r="O516" s="295">
        <v>198.88999941945076</v>
      </c>
      <c r="P516" s="295">
        <v>437.42000031471252</v>
      </c>
      <c r="Q516" s="295">
        <v>805.6999993622303</v>
      </c>
    </row>
    <row r="517" spans="1:17">
      <c r="A517" s="299"/>
      <c r="B517" s="293"/>
      <c r="C517" s="293"/>
      <c r="D517" s="293"/>
      <c r="E517" s="294"/>
      <c r="F517" s="294"/>
      <c r="G517" s="294"/>
      <c r="H517" s="294"/>
      <c r="I517" s="294"/>
      <c r="J517" s="294"/>
      <c r="K517" s="294"/>
      <c r="L517" s="294"/>
      <c r="M517" s="295"/>
      <c r="N517" s="295"/>
      <c r="O517" s="295"/>
      <c r="P517" s="295"/>
      <c r="Q517" s="295"/>
    </row>
    <row r="518" spans="1:17">
      <c r="A518" s="304" t="s">
        <v>18</v>
      </c>
      <c r="B518" s="305"/>
      <c r="C518" s="305"/>
      <c r="D518" s="305"/>
      <c r="E518" s="306">
        <v>34229598</v>
      </c>
      <c r="F518" s="306">
        <v>9409989</v>
      </c>
      <c r="G518" s="306">
        <v>43407241</v>
      </c>
      <c r="H518" s="306">
        <v>5582769</v>
      </c>
      <c r="I518" s="306">
        <v>110</v>
      </c>
      <c r="J518" s="306">
        <v>562</v>
      </c>
      <c r="K518" s="306">
        <v>18065</v>
      </c>
      <c r="L518" s="306">
        <v>18737</v>
      </c>
      <c r="M518" s="307">
        <v>18957.125</v>
      </c>
      <c r="N518" s="307">
        <v>1427.5500026345253</v>
      </c>
      <c r="O518" s="307">
        <v>1003.0999995321035</v>
      </c>
      <c r="P518" s="307">
        <v>3183.370000064373</v>
      </c>
      <c r="Q518" s="307">
        <v>5614.0200022310019</v>
      </c>
    </row>
    <row r="520" spans="1:17">
      <c r="C520" s="308" t="s">
        <v>1287</v>
      </c>
    </row>
  </sheetData>
  <mergeCells count="2">
    <mergeCell ref="I4:M4"/>
    <mergeCell ref="N4:Q4"/>
  </mergeCells>
  <hyperlinks>
    <hyperlink ref="D1" location="Efnisyfirlit!A1" display="Efnisyfirlit" xr:uid="{A416A65C-862E-443E-B62A-B419C01C4A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EBCE-B076-431B-9F17-2BB69218329A}">
  <dimension ref="A1:M35"/>
  <sheetViews>
    <sheetView workbookViewId="0"/>
  </sheetViews>
  <sheetFormatPr defaultRowHeight="14.4"/>
  <cols>
    <col min="1" max="1" width="26.44140625" customWidth="1"/>
    <col min="2" max="2" width="11.6640625" customWidth="1"/>
    <col min="3" max="3" width="0.6640625" customWidth="1"/>
    <col min="4" max="6" width="12.109375" customWidth="1"/>
    <col min="7" max="7" width="10.5546875" customWidth="1"/>
    <col min="8" max="8" width="11.5546875" customWidth="1"/>
    <col min="9" max="9" width="0.6640625" customWidth="1"/>
    <col min="10" max="10" width="13" customWidth="1"/>
    <col min="11" max="11" width="10.6640625" customWidth="1"/>
    <col min="12" max="12" width="0.6640625" customWidth="1"/>
    <col min="13" max="13" width="12" customWidth="1"/>
    <col min="16" max="16" width="8.88671875" customWidth="1"/>
  </cols>
  <sheetData>
    <row r="1" spans="1:13">
      <c r="A1" s="311" t="s">
        <v>1293</v>
      </c>
    </row>
    <row r="2" spans="1:13" ht="15.6">
      <c r="A2" s="1" t="s">
        <v>62</v>
      </c>
    </row>
    <row r="3" spans="1:1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"/>
      <c r="B4" s="31" t="s">
        <v>63</v>
      </c>
      <c r="C4" s="32"/>
      <c r="D4" s="33" t="s">
        <v>64</v>
      </c>
      <c r="E4" s="33" t="s">
        <v>65</v>
      </c>
      <c r="F4" s="33" t="s">
        <v>66</v>
      </c>
      <c r="G4" s="34"/>
      <c r="H4" s="31" t="s">
        <v>34</v>
      </c>
      <c r="I4" s="35"/>
      <c r="J4" s="36" t="s">
        <v>67</v>
      </c>
      <c r="K4" s="33" t="s">
        <v>68</v>
      </c>
      <c r="L4" s="37"/>
      <c r="M4" s="31"/>
    </row>
    <row r="5" spans="1:13">
      <c r="A5" s="3"/>
      <c r="B5" s="38" t="s">
        <v>69</v>
      </c>
      <c r="C5" s="32"/>
      <c r="D5" s="39" t="s">
        <v>70</v>
      </c>
      <c r="E5" s="39" t="s">
        <v>71</v>
      </c>
      <c r="F5" s="39" t="s">
        <v>72</v>
      </c>
      <c r="G5" s="40" t="s">
        <v>33</v>
      </c>
      <c r="H5" s="38" t="s">
        <v>73</v>
      </c>
      <c r="I5" s="35"/>
      <c r="J5" s="41" t="s">
        <v>74</v>
      </c>
      <c r="K5" s="39" t="s">
        <v>75</v>
      </c>
      <c r="L5" s="37"/>
      <c r="M5" s="38" t="s">
        <v>76</v>
      </c>
    </row>
    <row r="6" spans="1:13">
      <c r="A6" s="42" t="s">
        <v>77</v>
      </c>
      <c r="B6" s="43"/>
      <c r="C6" s="3"/>
      <c r="D6" s="3"/>
      <c r="E6" s="44"/>
      <c r="F6" s="3"/>
      <c r="G6" s="3"/>
      <c r="H6" s="43"/>
      <c r="I6" s="3"/>
      <c r="J6" s="3"/>
      <c r="K6" s="3"/>
      <c r="L6" s="3"/>
      <c r="M6" s="43"/>
    </row>
    <row r="7" spans="1:13">
      <c r="A7" s="45" t="s">
        <v>78</v>
      </c>
      <c r="B7" s="46">
        <v>211576403.09150007</v>
      </c>
      <c r="C7" s="47"/>
      <c r="D7" s="48"/>
      <c r="E7" s="47"/>
      <c r="F7" s="48"/>
      <c r="G7" s="48"/>
      <c r="H7" s="49"/>
      <c r="I7" s="48"/>
      <c r="J7" s="48"/>
      <c r="K7" s="48"/>
      <c r="L7" s="48"/>
      <c r="M7" s="46">
        <f>B7</f>
        <v>211576403.09150007</v>
      </c>
    </row>
    <row r="8" spans="1:13">
      <c r="A8" s="50" t="s">
        <v>79</v>
      </c>
      <c r="B8" s="51">
        <v>47673867.416228503</v>
      </c>
      <c r="C8" s="44"/>
      <c r="D8" s="3"/>
      <c r="E8" s="44"/>
      <c r="F8" s="3"/>
      <c r="G8" s="3"/>
      <c r="H8" s="43"/>
      <c r="I8" s="3"/>
      <c r="J8" s="3"/>
      <c r="K8" s="3"/>
      <c r="L8" s="3"/>
      <c r="M8" s="51">
        <f t="shared" ref="M8:M11" si="0">B8</f>
        <v>47673867.416228503</v>
      </c>
    </row>
    <row r="9" spans="1:13">
      <c r="A9" s="45" t="s">
        <v>80</v>
      </c>
      <c r="B9" s="46">
        <v>45897795.724390596</v>
      </c>
      <c r="C9" s="47"/>
      <c r="D9" s="48"/>
      <c r="E9" s="47"/>
      <c r="F9" s="48"/>
      <c r="G9" s="48"/>
      <c r="H9" s="49"/>
      <c r="I9" s="48"/>
      <c r="J9" s="48"/>
      <c r="K9" s="48"/>
      <c r="L9" s="48"/>
      <c r="M9" s="46">
        <f t="shared" si="0"/>
        <v>45897795.724390596</v>
      </c>
    </row>
    <row r="10" spans="1:13">
      <c r="A10" s="52" t="s">
        <v>81</v>
      </c>
      <c r="B10" s="53">
        <v>5653258.4380000001</v>
      </c>
      <c r="C10" s="54"/>
      <c r="D10" s="18"/>
      <c r="E10" s="54"/>
      <c r="F10" s="18"/>
      <c r="G10" s="18"/>
      <c r="H10" s="55"/>
      <c r="I10" s="18"/>
      <c r="J10" s="18"/>
      <c r="K10" s="18"/>
      <c r="L10" s="18"/>
      <c r="M10" s="53">
        <f t="shared" si="0"/>
        <v>5653258.4380000001</v>
      </c>
    </row>
    <row r="11" spans="1:13">
      <c r="A11" s="56" t="s">
        <v>82</v>
      </c>
      <c r="B11" s="57">
        <v>310801324.67011899</v>
      </c>
      <c r="C11" s="58"/>
      <c r="D11" s="25"/>
      <c r="E11" s="58"/>
      <c r="F11" s="25"/>
      <c r="G11" s="25"/>
      <c r="H11" s="59"/>
      <c r="I11" s="25"/>
      <c r="J11" s="25"/>
      <c r="K11" s="25"/>
      <c r="L11" s="25"/>
      <c r="M11" s="57">
        <f t="shared" si="0"/>
        <v>310801324.67011899</v>
      </c>
    </row>
    <row r="12" spans="1:13">
      <c r="A12" s="3"/>
      <c r="B12" s="43"/>
      <c r="C12" s="3"/>
      <c r="D12" s="3"/>
      <c r="E12" s="44"/>
      <c r="F12" s="3"/>
      <c r="G12" s="3"/>
      <c r="H12" s="43"/>
      <c r="I12" s="3"/>
      <c r="J12" s="3"/>
      <c r="K12" s="3"/>
      <c r="L12" s="3"/>
      <c r="M12" s="43"/>
    </row>
    <row r="13" spans="1:13">
      <c r="A13" s="45" t="s">
        <v>83</v>
      </c>
      <c r="B13" s="46">
        <v>10772665.432999998</v>
      </c>
      <c r="C13" s="47"/>
      <c r="D13" s="47">
        <v>34848045.662945308</v>
      </c>
      <c r="E13" s="47"/>
      <c r="F13" s="47">
        <v>33038786.596980162</v>
      </c>
      <c r="G13" s="47"/>
      <c r="H13" s="46">
        <f>SUM(D13:G13)</f>
        <v>67886832.25992547</v>
      </c>
      <c r="I13" s="47"/>
      <c r="J13" s="47"/>
      <c r="K13" s="47"/>
      <c r="L13" s="47"/>
      <c r="M13" s="46">
        <f>B13-H13</f>
        <v>-57114166.826925471</v>
      </c>
    </row>
    <row r="14" spans="1:13">
      <c r="A14" s="50" t="s">
        <v>84</v>
      </c>
      <c r="B14" s="51">
        <v>1700848.6600000001</v>
      </c>
      <c r="C14" s="44"/>
      <c r="D14" s="44">
        <v>755018.03399999987</v>
      </c>
      <c r="E14" s="44"/>
      <c r="F14" s="44">
        <v>404117.5029949951</v>
      </c>
      <c r="G14" s="44"/>
      <c r="H14" s="51">
        <f t="shared" ref="H14:H26" si="1">SUM(D14:G14)</f>
        <v>1159135.5369949951</v>
      </c>
      <c r="I14" s="44"/>
      <c r="J14" s="44"/>
      <c r="K14" s="44"/>
      <c r="L14" s="44"/>
      <c r="M14" s="51">
        <f t="shared" ref="M14:M26" si="2">B14-H14</f>
        <v>541713.12300500507</v>
      </c>
    </row>
    <row r="15" spans="1:13">
      <c r="A15" s="45" t="s">
        <v>85</v>
      </c>
      <c r="B15" s="46">
        <v>14500325.404000001</v>
      </c>
      <c r="C15" s="47"/>
      <c r="D15" s="47">
        <v>109347833.91199999</v>
      </c>
      <c r="E15" s="47"/>
      <c r="F15" s="47">
        <v>59820905.256819844</v>
      </c>
      <c r="G15" s="47"/>
      <c r="H15" s="46">
        <f t="shared" si="1"/>
        <v>169168739.16881984</v>
      </c>
      <c r="I15" s="47"/>
      <c r="J15" s="47"/>
      <c r="K15" s="47"/>
      <c r="L15" s="47"/>
      <c r="M15" s="46">
        <f t="shared" si="2"/>
        <v>-154668413.76481983</v>
      </c>
    </row>
    <row r="16" spans="1:13">
      <c r="A16" s="50" t="s">
        <v>86</v>
      </c>
      <c r="B16" s="51">
        <v>1719897.1600000004</v>
      </c>
      <c r="C16" s="44"/>
      <c r="D16" s="44">
        <v>3834082.3820109861</v>
      </c>
      <c r="E16" s="44"/>
      <c r="F16" s="44">
        <v>9271993.7759555914</v>
      </c>
      <c r="G16" s="44"/>
      <c r="H16" s="51">
        <f t="shared" si="1"/>
        <v>13106076.157966577</v>
      </c>
      <c r="I16" s="44"/>
      <c r="J16" s="44"/>
      <c r="K16" s="44"/>
      <c r="L16" s="44"/>
      <c r="M16" s="51">
        <f t="shared" si="2"/>
        <v>-11386178.997966576</v>
      </c>
    </row>
    <row r="17" spans="1:13">
      <c r="A17" s="45" t="s">
        <v>87</v>
      </c>
      <c r="B17" s="46">
        <v>9742544.1190000027</v>
      </c>
      <c r="C17" s="47"/>
      <c r="D17" s="47">
        <v>12799899.006000003</v>
      </c>
      <c r="E17" s="47"/>
      <c r="F17" s="47">
        <v>28420270.894998167</v>
      </c>
      <c r="G17" s="47"/>
      <c r="H17" s="46">
        <f t="shared" si="1"/>
        <v>41220169.900998168</v>
      </c>
      <c r="I17" s="47"/>
      <c r="J17" s="47"/>
      <c r="K17" s="47"/>
      <c r="L17" s="47"/>
      <c r="M17" s="46">
        <f t="shared" si="2"/>
        <v>-31477625.781998165</v>
      </c>
    </row>
    <row r="18" spans="1:13">
      <c r="A18" s="50" t="s">
        <v>88</v>
      </c>
      <c r="B18" s="51">
        <v>766888.02800000005</v>
      </c>
      <c r="C18" s="44"/>
      <c r="D18" s="44">
        <v>1407125.4909999995</v>
      </c>
      <c r="E18" s="44"/>
      <c r="F18" s="44">
        <v>3499783.2990166019</v>
      </c>
      <c r="G18" s="44"/>
      <c r="H18" s="51">
        <f t="shared" si="1"/>
        <v>4906908.7900166009</v>
      </c>
      <c r="I18" s="44"/>
      <c r="J18" s="44"/>
      <c r="K18" s="44"/>
      <c r="L18" s="44"/>
      <c r="M18" s="51">
        <f t="shared" si="2"/>
        <v>-4140020.7620166009</v>
      </c>
    </row>
    <row r="19" spans="1:13">
      <c r="A19" s="45" t="s">
        <v>89</v>
      </c>
      <c r="B19" s="46">
        <v>5845796.9670000011</v>
      </c>
      <c r="C19" s="47"/>
      <c r="D19" s="47">
        <v>802311.11199999985</v>
      </c>
      <c r="E19" s="47"/>
      <c r="F19" s="47">
        <v>6298086.6229980476</v>
      </c>
      <c r="G19" s="47"/>
      <c r="H19" s="46">
        <f t="shared" si="1"/>
        <v>7100397.7349980474</v>
      </c>
      <c r="I19" s="47"/>
      <c r="J19" s="47"/>
      <c r="K19" s="47"/>
      <c r="L19" s="47"/>
      <c r="M19" s="46">
        <f t="shared" si="2"/>
        <v>-1254600.7679980462</v>
      </c>
    </row>
    <row r="20" spans="1:13">
      <c r="A20" s="50" t="s">
        <v>90</v>
      </c>
      <c r="B20" s="51">
        <v>1679351.9909999999</v>
      </c>
      <c r="C20" s="44"/>
      <c r="D20" s="44">
        <v>2656096.8259999994</v>
      </c>
      <c r="E20" s="44"/>
      <c r="F20" s="44">
        <v>2816744.3469848642</v>
      </c>
      <c r="G20" s="44"/>
      <c r="H20" s="51">
        <f t="shared" si="1"/>
        <v>5472841.1729848636</v>
      </c>
      <c r="I20" s="44"/>
      <c r="J20" s="44"/>
      <c r="K20" s="44"/>
      <c r="L20" s="44"/>
      <c r="M20" s="51">
        <f t="shared" si="2"/>
        <v>-3793489.1819848637</v>
      </c>
    </row>
    <row r="21" spans="1:13">
      <c r="A21" s="45" t="s">
        <v>91</v>
      </c>
      <c r="B21" s="46">
        <v>817428.0610000001</v>
      </c>
      <c r="C21" s="47"/>
      <c r="D21" s="47">
        <v>536440.76899999997</v>
      </c>
      <c r="E21" s="47"/>
      <c r="F21" s="47">
        <v>17329995.435993899</v>
      </c>
      <c r="G21" s="47"/>
      <c r="H21" s="46">
        <f t="shared" si="1"/>
        <v>17866436.2049939</v>
      </c>
      <c r="I21" s="47"/>
      <c r="J21" s="47"/>
      <c r="K21" s="47"/>
      <c r="L21" s="47"/>
      <c r="M21" s="46">
        <f t="shared" si="2"/>
        <v>-17049008.143993899</v>
      </c>
    </row>
    <row r="22" spans="1:13">
      <c r="A22" s="50" t="s">
        <v>92</v>
      </c>
      <c r="B22" s="51">
        <v>571629.28599999996</v>
      </c>
      <c r="C22" s="44"/>
      <c r="D22" s="44">
        <v>1377872.1859999998</v>
      </c>
      <c r="E22" s="44"/>
      <c r="F22" s="44">
        <v>3851850.2830226151</v>
      </c>
      <c r="G22" s="44"/>
      <c r="H22" s="51">
        <f t="shared" si="1"/>
        <v>5229722.4690226149</v>
      </c>
      <c r="I22" s="44"/>
      <c r="J22" s="44"/>
      <c r="K22" s="44"/>
      <c r="L22" s="44"/>
      <c r="M22" s="51">
        <f t="shared" si="2"/>
        <v>-4658093.1830226146</v>
      </c>
    </row>
    <row r="23" spans="1:13">
      <c r="A23" s="45" t="s">
        <v>93</v>
      </c>
      <c r="B23" s="46">
        <v>613347.57999999996</v>
      </c>
      <c r="C23" s="47"/>
      <c r="D23" s="47">
        <v>426094.2619999997</v>
      </c>
      <c r="E23" s="47"/>
      <c r="F23" s="47">
        <v>1973063.872993378</v>
      </c>
      <c r="G23" s="47"/>
      <c r="H23" s="46">
        <f t="shared" si="1"/>
        <v>2399158.1349933776</v>
      </c>
      <c r="I23" s="47"/>
      <c r="J23" s="47"/>
      <c r="K23" s="47"/>
      <c r="L23" s="47"/>
      <c r="M23" s="46">
        <f t="shared" si="2"/>
        <v>-1785810.5549933775</v>
      </c>
    </row>
    <row r="24" spans="1:13">
      <c r="A24" s="50" t="s">
        <v>94</v>
      </c>
      <c r="B24" s="51">
        <v>1248.3599999999999</v>
      </c>
      <c r="C24" s="44"/>
      <c r="D24" s="44"/>
      <c r="E24" s="44"/>
      <c r="F24" s="44">
        <v>704174.80599999998</v>
      </c>
      <c r="G24" s="44"/>
      <c r="H24" s="51">
        <f t="shared" si="1"/>
        <v>704174.80599999998</v>
      </c>
      <c r="I24" s="44"/>
      <c r="J24" s="44"/>
      <c r="K24" s="44"/>
      <c r="L24" s="44"/>
      <c r="M24" s="51">
        <f t="shared" si="2"/>
        <v>-702926.446</v>
      </c>
    </row>
    <row r="25" spans="1:13">
      <c r="A25" s="45" t="s">
        <v>95</v>
      </c>
      <c r="B25" s="46">
        <v>4608743.3440029286</v>
      </c>
      <c r="C25" s="47"/>
      <c r="D25" s="47">
        <v>13959326.834125001</v>
      </c>
      <c r="E25" s="47"/>
      <c r="F25" s="47">
        <v>11809175.383998537</v>
      </c>
      <c r="G25" s="47"/>
      <c r="H25" s="46">
        <f t="shared" si="1"/>
        <v>25768502.21812354</v>
      </c>
      <c r="I25" s="47"/>
      <c r="J25" s="47"/>
      <c r="K25" s="47"/>
      <c r="L25" s="47"/>
      <c r="M25" s="46">
        <f t="shared" si="2"/>
        <v>-21159758.874120612</v>
      </c>
    </row>
    <row r="26" spans="1:13">
      <c r="A26" s="50" t="s">
        <v>96</v>
      </c>
      <c r="B26" s="51"/>
      <c r="C26" s="44"/>
      <c r="D26" s="44">
        <v>937958.304</v>
      </c>
      <c r="E26" s="44">
        <v>6982811.2170000002</v>
      </c>
      <c r="F26" s="44"/>
      <c r="G26" s="44"/>
      <c r="H26" s="51">
        <f t="shared" si="1"/>
        <v>7920769.5209999997</v>
      </c>
      <c r="I26" s="44"/>
      <c r="J26" s="44"/>
      <c r="K26" s="44"/>
      <c r="L26" s="44"/>
      <c r="M26" s="51">
        <f t="shared" si="2"/>
        <v>-7920769.5209999997</v>
      </c>
    </row>
    <row r="27" spans="1:13">
      <c r="A27" s="45" t="s">
        <v>97</v>
      </c>
      <c r="B27" s="46"/>
      <c r="C27" s="47"/>
      <c r="D27" s="47"/>
      <c r="E27" s="47"/>
      <c r="F27" s="47"/>
      <c r="G27" s="47"/>
      <c r="H27" s="46"/>
      <c r="I27" s="47"/>
      <c r="J27" s="47"/>
      <c r="K27" s="47">
        <v>586487.92200000002</v>
      </c>
      <c r="L27" s="47"/>
      <c r="M27" s="46">
        <f>K27</f>
        <v>586487.92200000002</v>
      </c>
    </row>
    <row r="28" spans="1:13">
      <c r="A28" s="52" t="s">
        <v>98</v>
      </c>
      <c r="B28" s="53"/>
      <c r="C28" s="54"/>
      <c r="D28" s="54"/>
      <c r="E28" s="54"/>
      <c r="F28" s="54"/>
      <c r="G28" s="54"/>
      <c r="H28" s="53"/>
      <c r="I28" s="54"/>
      <c r="J28" s="54">
        <v>15339633.059</v>
      </c>
      <c r="K28" s="54"/>
      <c r="L28" s="54"/>
      <c r="M28" s="53">
        <f>J28</f>
        <v>15339633.059</v>
      </c>
    </row>
    <row r="29" spans="1:13">
      <c r="A29" s="15" t="s">
        <v>99</v>
      </c>
      <c r="B29" s="57">
        <f>B11+SUM(B13:B28)</f>
        <v>364142039.06312191</v>
      </c>
      <c r="C29" s="58"/>
      <c r="D29" s="58">
        <f t="shared" ref="D29:M29" si="3">D11+SUM(D13:D28)</f>
        <v>183688104.78108129</v>
      </c>
      <c r="E29" s="58">
        <f t="shared" si="3"/>
        <v>6982811.2170000002</v>
      </c>
      <c r="F29" s="58">
        <f t="shared" si="3"/>
        <v>179238948.07875672</v>
      </c>
      <c r="G29" s="58"/>
      <c r="H29" s="57">
        <f t="shared" ref="H29" si="4">H11+SUM(H13:H28)</f>
        <v>369909864.07683802</v>
      </c>
      <c r="I29" s="58"/>
      <c r="J29" s="58">
        <f t="shared" si="3"/>
        <v>15339633.059</v>
      </c>
      <c r="K29" s="58">
        <f t="shared" si="3"/>
        <v>586487.92200000002</v>
      </c>
      <c r="L29" s="58"/>
      <c r="M29" s="57">
        <f t="shared" si="3"/>
        <v>10158295.967283964</v>
      </c>
    </row>
    <row r="30" spans="1:13">
      <c r="A30" s="60"/>
      <c r="B30" s="51"/>
      <c r="C30" s="44"/>
      <c r="D30" s="3"/>
      <c r="E30" s="44"/>
      <c r="F30" s="44"/>
      <c r="G30" s="44"/>
      <c r="H30" s="51"/>
      <c r="I30" s="44"/>
      <c r="J30" s="44"/>
      <c r="K30" s="44"/>
      <c r="L30" s="44"/>
      <c r="M30" s="51"/>
    </row>
    <row r="31" spans="1:13">
      <c r="A31" s="61" t="s">
        <v>100</v>
      </c>
      <c r="B31" s="46">
        <f>B33-B29</f>
        <v>-10140738.048121929</v>
      </c>
      <c r="C31" s="47"/>
      <c r="D31" s="47">
        <f t="shared" ref="D31:M31" si="5">D33-D29</f>
        <v>5021442.5129187703</v>
      </c>
      <c r="E31" s="47">
        <f t="shared" si="5"/>
        <v>289303.68300000019</v>
      </c>
      <c r="F31" s="47">
        <f t="shared" si="5"/>
        <v>-51871258.7087567</v>
      </c>
      <c r="G31" s="47">
        <f t="shared" si="5"/>
        <v>13845328.982999999</v>
      </c>
      <c r="H31" s="46">
        <f t="shared" si="5"/>
        <v>-32715183.529837966</v>
      </c>
      <c r="I31" s="47"/>
      <c r="J31" s="47">
        <f t="shared" si="5"/>
        <v>-18626980.863999996</v>
      </c>
      <c r="K31" s="47">
        <f t="shared" si="5"/>
        <v>504359.17800000007</v>
      </c>
      <c r="L31" s="47"/>
      <c r="M31" s="46">
        <f t="shared" si="5"/>
        <v>4451823.7957159746</v>
      </c>
    </row>
    <row r="32" spans="1:13">
      <c r="A32" s="60"/>
      <c r="B32" s="43"/>
      <c r="C32" s="3"/>
      <c r="D32" s="44"/>
      <c r="E32" s="44"/>
      <c r="F32" s="44"/>
      <c r="G32" s="44"/>
      <c r="H32" s="51"/>
      <c r="I32" s="3"/>
      <c r="J32" s="44"/>
      <c r="K32" s="44"/>
      <c r="L32" s="44"/>
      <c r="M32" s="51"/>
    </row>
    <row r="33" spans="1:13">
      <c r="A33" s="15" t="s">
        <v>101</v>
      </c>
      <c r="B33" s="62">
        <v>354001301.01499999</v>
      </c>
      <c r="C33" s="58"/>
      <c r="D33" s="58">
        <v>188709547.29400006</v>
      </c>
      <c r="E33" s="58">
        <v>7272114.9000000004</v>
      </c>
      <c r="F33" s="58">
        <v>127367689.37000002</v>
      </c>
      <c r="G33" s="58">
        <v>13845328.982999999</v>
      </c>
      <c r="H33" s="62">
        <v>337194680.54700005</v>
      </c>
      <c r="I33" s="58"/>
      <c r="J33" s="58">
        <v>-3287347.8049999969</v>
      </c>
      <c r="K33" s="58">
        <v>1090847.1000000001</v>
      </c>
      <c r="L33" s="58"/>
      <c r="M33" s="62">
        <v>14610119.762999939</v>
      </c>
    </row>
    <row r="35" spans="1:13">
      <c r="M35" s="17"/>
    </row>
  </sheetData>
  <hyperlinks>
    <hyperlink ref="A1" location="Efnisyfirlit!A1" display="Efnisyfirlit" xr:uid="{35CA7DDD-ED97-4130-B0FB-BDBEB53AE6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5E3A-4571-4C12-8B84-F82CF2A686E8}">
  <dimension ref="A1:S151"/>
  <sheetViews>
    <sheetView workbookViewId="0"/>
  </sheetViews>
  <sheetFormatPr defaultRowHeight="14.4"/>
  <cols>
    <col min="1" max="1" width="31.5546875" customWidth="1"/>
    <col min="2" max="12" width="12.44140625" hidden="1" customWidth="1"/>
    <col min="13" max="15" width="12.44140625" customWidth="1"/>
    <col min="16" max="19" width="13.33203125" customWidth="1"/>
  </cols>
  <sheetData>
    <row r="1" spans="1:19">
      <c r="A1" s="311" t="s">
        <v>1293</v>
      </c>
    </row>
    <row r="2" spans="1:19" ht="15.6">
      <c r="A2" s="1" t="s">
        <v>102</v>
      </c>
    </row>
    <row r="4" spans="1:19">
      <c r="A4" s="63" t="s">
        <v>103</v>
      </c>
      <c r="B4" s="3"/>
      <c r="C4" s="3"/>
      <c r="D4" s="3"/>
      <c r="E4" s="3"/>
      <c r="F4" s="3"/>
      <c r="G4" s="3"/>
      <c r="H4" s="3"/>
    </row>
    <row r="5" spans="1:19">
      <c r="B5" s="64">
        <v>2002</v>
      </c>
      <c r="C5" s="65">
        <v>2003</v>
      </c>
      <c r="D5" s="64">
        <v>2004</v>
      </c>
      <c r="E5" s="65">
        <v>2005</v>
      </c>
      <c r="F5" s="64">
        <v>2006</v>
      </c>
      <c r="G5" s="65">
        <v>2007</v>
      </c>
      <c r="H5" s="64">
        <v>2008</v>
      </c>
      <c r="I5" s="65">
        <v>2009</v>
      </c>
      <c r="J5" s="64">
        <v>2010</v>
      </c>
      <c r="K5" s="65">
        <v>2011</v>
      </c>
      <c r="L5" s="64">
        <v>2012</v>
      </c>
      <c r="M5" s="65">
        <v>2013</v>
      </c>
      <c r="N5" s="64">
        <v>2014</v>
      </c>
      <c r="O5" s="65">
        <v>2015</v>
      </c>
      <c r="P5" s="64">
        <v>2016</v>
      </c>
      <c r="Q5" s="65">
        <v>2017</v>
      </c>
      <c r="R5" s="64">
        <v>2018</v>
      </c>
      <c r="S5" s="65">
        <v>2019</v>
      </c>
    </row>
    <row r="6" spans="1:19">
      <c r="A6" s="66" t="s">
        <v>104</v>
      </c>
      <c r="C6" s="67"/>
      <c r="E6" s="67"/>
      <c r="G6" s="67"/>
      <c r="I6" s="67"/>
      <c r="K6" s="67"/>
      <c r="M6" s="67"/>
      <c r="O6" s="67"/>
      <c r="Q6" s="67"/>
      <c r="S6" s="67"/>
    </row>
    <row r="7" spans="1:19">
      <c r="A7" s="3" t="s">
        <v>26</v>
      </c>
      <c r="B7" s="17">
        <v>64738805</v>
      </c>
      <c r="C7" s="68">
        <v>68494678</v>
      </c>
      <c r="D7" s="17">
        <v>74141010.365700006</v>
      </c>
      <c r="E7" s="68">
        <v>83787089.555000007</v>
      </c>
      <c r="F7" s="17">
        <v>96665641.859999999</v>
      </c>
      <c r="G7" s="68">
        <v>111918365.81999999</v>
      </c>
      <c r="H7" s="17">
        <v>124494602.76000001</v>
      </c>
      <c r="I7" s="68">
        <v>127468440.41</v>
      </c>
      <c r="J7" s="17">
        <v>126325560</v>
      </c>
      <c r="K7" s="68">
        <v>138368570</v>
      </c>
      <c r="L7" s="17">
        <v>147688802.14199999</v>
      </c>
      <c r="M7" s="68">
        <v>158247103</v>
      </c>
      <c r="N7" s="17">
        <v>167199855</v>
      </c>
      <c r="O7" s="68">
        <v>180215769</v>
      </c>
      <c r="P7" s="17">
        <v>200864226.31199998</v>
      </c>
      <c r="Q7" s="68">
        <v>222439669.69999999</v>
      </c>
      <c r="R7" s="17">
        <v>242134067.70000002</v>
      </c>
      <c r="S7" s="68">
        <v>259830413.303</v>
      </c>
    </row>
    <row r="8" spans="1:19">
      <c r="A8" s="3" t="s">
        <v>27</v>
      </c>
      <c r="B8" s="17">
        <v>7805037</v>
      </c>
      <c r="C8" s="68">
        <v>8152793</v>
      </c>
      <c r="D8" s="17">
        <v>8796265.5710000005</v>
      </c>
      <c r="E8" s="68">
        <v>10550246.119000001</v>
      </c>
      <c r="F8" s="17">
        <v>12880197.210000001</v>
      </c>
      <c r="G8" s="68">
        <v>15868986.859999999</v>
      </c>
      <c r="H8" s="17">
        <v>16129234.359999999</v>
      </c>
      <c r="I8" s="68">
        <v>14954799.66</v>
      </c>
      <c r="J8" s="17">
        <v>16328584</v>
      </c>
      <c r="K8" s="68">
        <v>24092252</v>
      </c>
      <c r="L8" s="17">
        <v>25622056.897</v>
      </c>
      <c r="M8" s="68">
        <v>27609296</v>
      </c>
      <c r="N8" s="17">
        <v>29686233</v>
      </c>
      <c r="O8" s="68">
        <v>33286598</v>
      </c>
      <c r="P8" s="17">
        <v>37301582.971000001</v>
      </c>
      <c r="Q8" s="68">
        <v>40908266.700000003</v>
      </c>
      <c r="R8" s="17">
        <v>43138836.699999996</v>
      </c>
      <c r="S8" s="68">
        <v>45544717.883000001</v>
      </c>
    </row>
    <row r="9" spans="1:19">
      <c r="A9" s="18" t="s">
        <v>28</v>
      </c>
      <c r="B9" s="21">
        <v>14595031</v>
      </c>
      <c r="C9" s="69">
        <v>16169360</v>
      </c>
      <c r="D9" s="21">
        <v>18695538.712899998</v>
      </c>
      <c r="E9" s="69">
        <v>23072084.386</v>
      </c>
      <c r="F9" s="21">
        <v>29445543.609999999</v>
      </c>
      <c r="G9" s="69">
        <v>35172283.07</v>
      </c>
      <c r="H9" s="21">
        <v>26329317.780000001</v>
      </c>
      <c r="I9" s="69">
        <v>28475592.699999999</v>
      </c>
      <c r="J9" s="21">
        <v>30548098</v>
      </c>
      <c r="K9" s="69">
        <v>29940217</v>
      </c>
      <c r="L9" s="21">
        <v>33251713.421</v>
      </c>
      <c r="M9" s="69">
        <v>37364632</v>
      </c>
      <c r="N9" s="21">
        <v>38182455</v>
      </c>
      <c r="O9" s="69">
        <v>41620622</v>
      </c>
      <c r="P9" s="21">
        <v>46853468.787</v>
      </c>
      <c r="Q9" s="69">
        <v>52291527.700000003</v>
      </c>
      <c r="R9" s="21">
        <v>49806811.800000004</v>
      </c>
      <c r="S9" s="69">
        <v>48626169.828999996</v>
      </c>
    </row>
    <row r="10" spans="1:19">
      <c r="A10" s="15" t="s">
        <v>29</v>
      </c>
      <c r="B10" s="70">
        <v>87138873</v>
      </c>
      <c r="C10" s="71">
        <v>92816831</v>
      </c>
      <c r="D10" s="70">
        <v>101632814.64960001</v>
      </c>
      <c r="E10" s="71">
        <v>117409420.06</v>
      </c>
      <c r="F10" s="70">
        <v>138991382.68000001</v>
      </c>
      <c r="G10" s="71">
        <v>162959635.75</v>
      </c>
      <c r="H10" s="70">
        <v>166953154.90000001</v>
      </c>
      <c r="I10" s="71">
        <v>170898832.77000001</v>
      </c>
      <c r="J10" s="70">
        <v>173202242</v>
      </c>
      <c r="K10" s="71">
        <v>192401039</v>
      </c>
      <c r="L10" s="70">
        <v>206562572.45999998</v>
      </c>
      <c r="M10" s="71">
        <v>223221031</v>
      </c>
      <c r="N10" s="70">
        <v>235068543</v>
      </c>
      <c r="O10" s="71">
        <v>255122989</v>
      </c>
      <c r="P10" s="70">
        <v>285019278.06999999</v>
      </c>
      <c r="Q10" s="71">
        <v>315639464.09999996</v>
      </c>
      <c r="R10" s="70">
        <v>335079716.20000005</v>
      </c>
      <c r="S10" s="71">
        <v>354001301.01499999</v>
      </c>
    </row>
    <row r="11" spans="1:19">
      <c r="B11" s="70"/>
      <c r="C11" s="71"/>
      <c r="D11" s="70"/>
      <c r="E11" s="71"/>
      <c r="F11" s="70"/>
      <c r="G11" s="71"/>
      <c r="H11" s="70"/>
      <c r="I11" s="71"/>
      <c r="J11" s="70"/>
      <c r="K11" s="71"/>
      <c r="L11" s="70"/>
      <c r="M11" s="71"/>
      <c r="N11" s="70"/>
      <c r="O11" s="71"/>
      <c r="P11" s="70"/>
      <c r="Q11" s="71"/>
      <c r="R11" s="70"/>
      <c r="S11" s="71"/>
    </row>
    <row r="12" spans="1:19">
      <c r="A12" s="3" t="s">
        <v>30</v>
      </c>
      <c r="B12" s="17">
        <v>45255365</v>
      </c>
      <c r="C12" s="68">
        <v>49296961</v>
      </c>
      <c r="D12" s="17">
        <v>51452630</v>
      </c>
      <c r="E12" s="68">
        <v>58743738.313000001</v>
      </c>
      <c r="F12" s="17">
        <v>66949597.630000003</v>
      </c>
      <c r="G12" s="68">
        <v>72493932.439999998</v>
      </c>
      <c r="H12" s="17">
        <v>81438913.829999998</v>
      </c>
      <c r="I12" s="68">
        <v>88297475.790000007</v>
      </c>
      <c r="J12" s="17">
        <v>90350673</v>
      </c>
      <c r="K12" s="68">
        <v>98341257</v>
      </c>
      <c r="L12" s="17">
        <v>104042586.87199999</v>
      </c>
      <c r="M12" s="68">
        <v>110663069</v>
      </c>
      <c r="N12" s="17">
        <v>122214954</v>
      </c>
      <c r="O12" s="68">
        <v>136622529</v>
      </c>
      <c r="P12" s="17">
        <v>145239379.43700001</v>
      </c>
      <c r="Q12" s="68">
        <v>166944384.89999998</v>
      </c>
      <c r="R12" s="17">
        <v>173655671.19999999</v>
      </c>
      <c r="S12" s="68">
        <v>188709547.29400006</v>
      </c>
    </row>
    <row r="13" spans="1:19">
      <c r="A13" s="3" t="s">
        <v>31</v>
      </c>
      <c r="B13" s="17">
        <v>5857905</v>
      </c>
      <c r="C13" s="68">
        <v>3556041</v>
      </c>
      <c r="D13" s="17">
        <v>5796830</v>
      </c>
      <c r="E13" s="68">
        <v>6454022.2300000004</v>
      </c>
      <c r="F13" s="17">
        <v>10184705.17</v>
      </c>
      <c r="G13" s="68">
        <v>3535927.84</v>
      </c>
      <c r="H13" s="17">
        <v>3444201.97</v>
      </c>
      <c r="I13" s="68">
        <v>409978.61</v>
      </c>
      <c r="J13" s="17">
        <v>1482887</v>
      </c>
      <c r="K13" s="68">
        <v>7400557</v>
      </c>
      <c r="L13" s="17">
        <v>6172447</v>
      </c>
      <c r="M13" s="68">
        <v>2317443</v>
      </c>
      <c r="N13" s="17">
        <v>7880249</v>
      </c>
      <c r="O13" s="68">
        <v>19957285</v>
      </c>
      <c r="P13" s="17">
        <v>13797230</v>
      </c>
      <c r="Q13" s="68">
        <v>14431905</v>
      </c>
      <c r="R13" s="17">
        <v>11059634.199999999</v>
      </c>
      <c r="S13" s="68">
        <v>7272114.9000000004</v>
      </c>
    </row>
    <row r="14" spans="1:19">
      <c r="A14" s="3" t="s">
        <v>32</v>
      </c>
      <c r="B14" s="17">
        <v>37033331</v>
      </c>
      <c r="C14" s="68">
        <v>40153136</v>
      </c>
      <c r="D14" s="17">
        <v>42080120.92970001</v>
      </c>
      <c r="E14" s="68">
        <v>45018156.473999999</v>
      </c>
      <c r="F14" s="17">
        <v>52203093.149999999</v>
      </c>
      <c r="G14" s="68">
        <v>61661719.630000003</v>
      </c>
      <c r="H14" s="17">
        <v>75793098.730000004</v>
      </c>
      <c r="I14" s="68">
        <v>71554132.060000002</v>
      </c>
      <c r="J14" s="17">
        <v>69849494</v>
      </c>
      <c r="K14" s="68">
        <v>73623877</v>
      </c>
      <c r="L14" s="17">
        <v>77515500.788000003</v>
      </c>
      <c r="M14" s="68">
        <v>85669576</v>
      </c>
      <c r="N14" s="17">
        <v>92296256</v>
      </c>
      <c r="O14" s="68">
        <v>95831847</v>
      </c>
      <c r="P14" s="17">
        <v>99495940.434</v>
      </c>
      <c r="Q14" s="68">
        <v>104535777.19999999</v>
      </c>
      <c r="R14" s="17">
        <v>115918409.80000001</v>
      </c>
      <c r="S14" s="68">
        <v>127367689.37000002</v>
      </c>
    </row>
    <row r="15" spans="1:19">
      <c r="A15" s="18" t="s">
        <v>33</v>
      </c>
      <c r="B15" s="21">
        <v>4049692</v>
      </c>
      <c r="C15" s="69">
        <v>4303106</v>
      </c>
      <c r="D15" s="21">
        <v>4552586.57</v>
      </c>
      <c r="E15" s="69">
        <v>5042452.28</v>
      </c>
      <c r="F15" s="21">
        <v>5409327.3899999997</v>
      </c>
      <c r="G15" s="69">
        <v>5918573.7400000002</v>
      </c>
      <c r="H15" s="21">
        <v>6232275.0899999999</v>
      </c>
      <c r="I15" s="69">
        <v>7110074.3499999996</v>
      </c>
      <c r="J15" s="21">
        <v>8854277</v>
      </c>
      <c r="K15" s="69">
        <v>9387128</v>
      </c>
      <c r="L15" s="21">
        <v>9654264.4409999996</v>
      </c>
      <c r="M15" s="69">
        <v>10020963</v>
      </c>
      <c r="N15" s="21">
        <v>10570941</v>
      </c>
      <c r="O15" s="69">
        <v>11169414</v>
      </c>
      <c r="P15" s="21">
        <v>11755254.888</v>
      </c>
      <c r="Q15" s="69">
        <v>12196451.4</v>
      </c>
      <c r="R15" s="21">
        <v>12955238.999999998</v>
      </c>
      <c r="S15" s="69">
        <v>13845328.982999999</v>
      </c>
    </row>
    <row r="16" spans="1:19">
      <c r="A16" s="15" t="s">
        <v>34</v>
      </c>
      <c r="B16" s="70">
        <v>92196293</v>
      </c>
      <c r="C16" s="71">
        <v>97309244</v>
      </c>
      <c r="D16" s="70">
        <v>103882167.03569999</v>
      </c>
      <c r="E16" s="71">
        <v>115258369.29700001</v>
      </c>
      <c r="F16" s="70">
        <v>134746723.34</v>
      </c>
      <c r="G16" s="71">
        <v>143610153.65000001</v>
      </c>
      <c r="H16" s="70">
        <v>166908489.62</v>
      </c>
      <c r="I16" s="71">
        <v>167371660.81</v>
      </c>
      <c r="J16" s="70">
        <v>170537330</v>
      </c>
      <c r="K16" s="71">
        <v>188752820</v>
      </c>
      <c r="L16" s="70">
        <v>197384799.10100001</v>
      </c>
      <c r="M16" s="71">
        <v>208671051</v>
      </c>
      <c r="N16" s="70">
        <v>232962400</v>
      </c>
      <c r="O16" s="71">
        <v>263581074</v>
      </c>
      <c r="P16" s="70">
        <v>270287804.759</v>
      </c>
      <c r="Q16" s="71">
        <v>298108518.49999994</v>
      </c>
      <c r="R16" s="70">
        <v>313588954.19999999</v>
      </c>
      <c r="S16" s="71">
        <v>337194680.54700005</v>
      </c>
    </row>
    <row r="17" spans="1:19">
      <c r="B17" s="70"/>
      <c r="C17" s="71"/>
      <c r="D17" s="70"/>
      <c r="E17" s="71"/>
      <c r="F17" s="70"/>
      <c r="G17" s="71"/>
      <c r="H17" s="70"/>
      <c r="I17" s="71"/>
      <c r="J17" s="70"/>
      <c r="K17" s="71"/>
      <c r="L17" s="70"/>
      <c r="M17" s="71"/>
      <c r="N17" s="70"/>
      <c r="O17" s="71"/>
      <c r="P17" s="70"/>
      <c r="Q17" s="71"/>
      <c r="R17" s="70"/>
      <c r="S17" s="71"/>
    </row>
    <row r="18" spans="1:19">
      <c r="A18" s="25" t="s">
        <v>35</v>
      </c>
      <c r="B18" s="58">
        <v>-5057420</v>
      </c>
      <c r="C18" s="72">
        <v>-4492413</v>
      </c>
      <c r="D18" s="58">
        <v>-2249352.3860999793</v>
      </c>
      <c r="E18" s="72">
        <v>2151050.7629999965</v>
      </c>
      <c r="F18" s="58">
        <v>4244659.3400000036</v>
      </c>
      <c r="G18" s="72">
        <v>19349482.099999994</v>
      </c>
      <c r="H18" s="58">
        <v>44665.280000001192</v>
      </c>
      <c r="I18" s="72">
        <v>3527171.9600000083</v>
      </c>
      <c r="J18" s="58">
        <v>2664911</v>
      </c>
      <c r="K18" s="72">
        <v>3648219</v>
      </c>
      <c r="L18" s="58">
        <f t="shared" ref="L18" si="0">L10-L16</f>
        <v>9177773.3589999676</v>
      </c>
      <c r="M18" s="72">
        <f>M10-M16</f>
        <v>14549980</v>
      </c>
      <c r="N18" s="58">
        <f>N10-N16</f>
        <v>2106143</v>
      </c>
      <c r="O18" s="72">
        <f>O10-O16</f>
        <v>-8458085</v>
      </c>
      <c r="P18" s="58">
        <v>14731473.31099999</v>
      </c>
      <c r="Q18" s="72">
        <v>17530945.600000024</v>
      </c>
      <c r="R18" s="58">
        <v>21490762.00000006</v>
      </c>
      <c r="S18" s="72">
        <v>16806620.467999935</v>
      </c>
    </row>
    <row r="19" spans="1:19">
      <c r="B19" s="17"/>
      <c r="C19" s="68"/>
      <c r="D19" s="17"/>
      <c r="E19" s="68"/>
      <c r="F19" s="17"/>
      <c r="G19" s="68"/>
      <c r="H19" s="17"/>
      <c r="I19" s="68"/>
      <c r="J19" s="17"/>
      <c r="K19" s="68"/>
      <c r="L19" s="17"/>
      <c r="M19" s="68"/>
      <c r="N19" s="17"/>
      <c r="O19" s="68"/>
      <c r="P19" s="17"/>
      <c r="Q19" s="68"/>
      <c r="R19" s="17"/>
      <c r="S19" s="68"/>
    </row>
    <row r="20" spans="1:19">
      <c r="A20" s="3" t="s">
        <v>36</v>
      </c>
      <c r="B20" s="17">
        <v>5089894</v>
      </c>
      <c r="C20" s="68">
        <v>1359841</v>
      </c>
      <c r="D20" s="17">
        <v>3669753.3287999998</v>
      </c>
      <c r="E20" s="68">
        <v>2699041.9049999998</v>
      </c>
      <c r="F20" s="17">
        <v>-2380289.77</v>
      </c>
      <c r="G20" s="68">
        <v>3876594.27</v>
      </c>
      <c r="H20" s="17">
        <v>-22166953.039999999</v>
      </c>
      <c r="I20" s="68">
        <v>-9507643.3599999994</v>
      </c>
      <c r="J20" s="17">
        <v>2810338</v>
      </c>
      <c r="K20" s="68">
        <v>-11088378</v>
      </c>
      <c r="L20" s="17">
        <v>-8188058.7249999996</v>
      </c>
      <c r="M20" s="68">
        <v>-6211689</v>
      </c>
      <c r="N20" s="17">
        <v>-4422925</v>
      </c>
      <c r="O20" s="68">
        <v>-6774147</v>
      </c>
      <c r="P20" s="17">
        <v>-5904190.7979999995</v>
      </c>
      <c r="Q20" s="68">
        <v>-4662829.4000000004</v>
      </c>
      <c r="R20" s="17">
        <v>-6846237.7000000011</v>
      </c>
      <c r="S20" s="68">
        <v>-3287347.8049999969</v>
      </c>
    </row>
    <row r="21" spans="1:19">
      <c r="A21" s="3"/>
      <c r="C21" s="67"/>
      <c r="E21" s="67"/>
      <c r="G21" s="67"/>
      <c r="I21" s="67"/>
      <c r="K21" s="67"/>
      <c r="M21" s="67"/>
      <c r="O21" s="67"/>
      <c r="Q21" s="67"/>
      <c r="S21" s="67"/>
    </row>
    <row r="22" spans="1:19">
      <c r="A22" s="25" t="s">
        <v>37</v>
      </c>
      <c r="B22" s="70">
        <v>32474</v>
      </c>
      <c r="C22" s="71">
        <v>-3132572</v>
      </c>
      <c r="D22" s="70">
        <v>1420400.9427000205</v>
      </c>
      <c r="E22" s="71">
        <v>4850092.6679999959</v>
      </c>
      <c r="F22" s="70">
        <v>1864369.5700000036</v>
      </c>
      <c r="G22" s="71">
        <v>23226076.369999994</v>
      </c>
      <c r="H22" s="70">
        <v>-22122287.759999998</v>
      </c>
      <c r="I22" s="71">
        <v>-5980471.3999999911</v>
      </c>
      <c r="J22" s="70">
        <v>5475250</v>
      </c>
      <c r="K22" s="71">
        <v>-7440159</v>
      </c>
      <c r="L22" s="70">
        <f>L18+L20</f>
        <v>989714.63399996795</v>
      </c>
      <c r="M22" s="71">
        <f>M18+M20</f>
        <v>8338291</v>
      </c>
      <c r="N22" s="70">
        <f>N18+N20</f>
        <v>-2316782</v>
      </c>
      <c r="O22" s="71">
        <f>O18+O20</f>
        <v>-15232232</v>
      </c>
      <c r="P22" s="70">
        <v>8827282.5129999891</v>
      </c>
      <c r="Q22" s="71">
        <v>12868116.200000023</v>
      </c>
      <c r="R22" s="70">
        <v>14644524.300000058</v>
      </c>
      <c r="S22" s="71">
        <v>13519272.662999939</v>
      </c>
    </row>
    <row r="23" spans="1:19">
      <c r="A23" s="3"/>
      <c r="B23" s="17"/>
      <c r="C23" s="68"/>
      <c r="D23" s="17"/>
      <c r="E23" s="68"/>
      <c r="F23" s="17"/>
      <c r="G23" s="68"/>
      <c r="H23" s="17"/>
      <c r="I23" s="68"/>
      <c r="J23" s="17"/>
      <c r="K23" s="68"/>
      <c r="L23" s="17"/>
      <c r="M23" s="68"/>
      <c r="N23" s="17"/>
      <c r="O23" s="68"/>
      <c r="P23" s="17"/>
      <c r="Q23" s="68"/>
      <c r="R23" s="17"/>
      <c r="S23" s="68"/>
    </row>
    <row r="24" spans="1:19">
      <c r="A24" s="3" t="s">
        <v>38</v>
      </c>
      <c r="B24" s="17">
        <v>656838</v>
      </c>
      <c r="C24" s="68">
        <v>312185</v>
      </c>
      <c r="D24" s="17">
        <v>937817.31499999994</v>
      </c>
      <c r="E24" s="68">
        <v>100651.667</v>
      </c>
      <c r="F24" s="17">
        <v>1775900.37</v>
      </c>
      <c r="G24" s="68">
        <v>25350898</v>
      </c>
      <c r="H24" s="17">
        <v>2870861.39</v>
      </c>
      <c r="I24" s="68">
        <v>9493029.9299999997</v>
      </c>
      <c r="J24" s="17">
        <v>-286927</v>
      </c>
      <c r="K24" s="68">
        <v>1329535</v>
      </c>
      <c r="L24" s="17">
        <v>299847</v>
      </c>
      <c r="M24" s="68">
        <v>1331998</v>
      </c>
      <c r="N24" s="17">
        <v>-4114235</v>
      </c>
      <c r="O24" s="68">
        <v>-49139</v>
      </c>
      <c r="P24" s="17">
        <v>-284366</v>
      </c>
      <c r="Q24" s="68">
        <v>366699.60000000003</v>
      </c>
      <c r="R24" s="17">
        <v>474417.1</v>
      </c>
      <c r="S24" s="68">
        <v>1090847.1000000001</v>
      </c>
    </row>
    <row r="25" spans="1:19">
      <c r="A25" s="3"/>
      <c r="C25" s="67"/>
      <c r="E25" s="67"/>
      <c r="G25" s="67"/>
      <c r="I25" s="67"/>
      <c r="K25" s="67"/>
      <c r="M25" s="67"/>
      <c r="O25" s="67"/>
      <c r="Q25" s="67"/>
      <c r="S25" s="67"/>
    </row>
    <row r="26" spans="1:19" ht="15" thickBot="1">
      <c r="A26" s="26" t="s">
        <v>39</v>
      </c>
      <c r="B26" s="73">
        <v>689312</v>
      </c>
      <c r="C26" s="74">
        <v>-2820387</v>
      </c>
      <c r="D26" s="73">
        <v>2358218.2577000204</v>
      </c>
      <c r="E26" s="74">
        <v>4950744.3349999962</v>
      </c>
      <c r="F26" s="73">
        <v>3640269.9400000037</v>
      </c>
      <c r="G26" s="74">
        <v>48576974.36999999</v>
      </c>
      <c r="H26" s="73">
        <v>-19251426.369999997</v>
      </c>
      <c r="I26" s="74">
        <v>3512558.5300000086</v>
      </c>
      <c r="J26" s="73">
        <v>5188322</v>
      </c>
      <c r="K26" s="74">
        <v>-6110625</v>
      </c>
      <c r="L26" s="73">
        <v>1289561.6339999679</v>
      </c>
      <c r="M26" s="74">
        <v>9670289</v>
      </c>
      <c r="N26" s="73">
        <v>-6431017</v>
      </c>
      <c r="O26" s="74">
        <v>-15281371</v>
      </c>
      <c r="P26" s="73">
        <v>8542916.5129999891</v>
      </c>
      <c r="Q26" s="74">
        <v>13234815.800000023</v>
      </c>
      <c r="R26" s="73">
        <v>15118941.400000058</v>
      </c>
      <c r="S26" s="74">
        <v>14610119.762999939</v>
      </c>
    </row>
    <row r="27" spans="1:19" ht="15" thickTop="1"/>
    <row r="28" spans="1: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63" t="s">
        <v>105</v>
      </c>
    </row>
    <row r="30" spans="1:19">
      <c r="B30" s="64">
        <v>2002</v>
      </c>
      <c r="C30" s="65">
        <v>2003</v>
      </c>
      <c r="D30" s="64">
        <v>2004</v>
      </c>
      <c r="E30" s="65">
        <v>2005</v>
      </c>
      <c r="F30" s="64">
        <v>2006</v>
      </c>
      <c r="G30" s="65">
        <v>2007</v>
      </c>
      <c r="H30" s="64">
        <v>2008</v>
      </c>
      <c r="I30" s="65">
        <v>2009</v>
      </c>
      <c r="J30" s="64">
        <v>2010</v>
      </c>
      <c r="K30" s="65">
        <v>2011</v>
      </c>
      <c r="L30" s="64">
        <v>2012</v>
      </c>
      <c r="M30" s="65">
        <v>2013</v>
      </c>
      <c r="N30" s="64">
        <v>2014</v>
      </c>
      <c r="O30" s="65">
        <v>2015</v>
      </c>
      <c r="P30" s="64">
        <v>2016</v>
      </c>
      <c r="Q30" s="65">
        <v>2017</v>
      </c>
      <c r="R30" s="64">
        <v>2018</v>
      </c>
      <c r="S30" s="65">
        <v>2019</v>
      </c>
    </row>
    <row r="31" spans="1:19">
      <c r="A31" s="66" t="s">
        <v>104</v>
      </c>
      <c r="B31" s="17"/>
      <c r="C31" s="68"/>
      <c r="D31" s="17"/>
      <c r="E31" s="68"/>
      <c r="F31" s="17"/>
      <c r="G31" s="68"/>
      <c r="H31" s="17"/>
      <c r="I31" s="68"/>
      <c r="J31" s="17"/>
      <c r="K31" s="68"/>
      <c r="L31" s="17"/>
      <c r="M31" s="68"/>
      <c r="N31" s="17"/>
      <c r="O31" s="68"/>
      <c r="P31" s="17"/>
      <c r="Q31" s="68"/>
      <c r="R31" s="17"/>
      <c r="S31" s="68"/>
    </row>
    <row r="32" spans="1:19">
      <c r="A32" s="3" t="s">
        <v>41</v>
      </c>
      <c r="B32" s="17">
        <v>112093465</v>
      </c>
      <c r="C32" s="68">
        <v>115906720</v>
      </c>
      <c r="D32" s="17">
        <v>123883168.53989999</v>
      </c>
      <c r="E32" s="68">
        <v>132478142.847</v>
      </c>
      <c r="F32" s="17">
        <v>144971744.16</v>
      </c>
      <c r="G32" s="68">
        <v>157779067.24000001</v>
      </c>
      <c r="H32" s="17">
        <v>193913662.43000001</v>
      </c>
      <c r="I32" s="68">
        <v>243056448.22999999</v>
      </c>
      <c r="J32" s="17">
        <v>311664247</v>
      </c>
      <c r="K32" s="68">
        <v>316714966</v>
      </c>
      <c r="L32" s="17">
        <v>328533781.20200002</v>
      </c>
      <c r="M32" s="68">
        <v>337272355</v>
      </c>
      <c r="N32" s="17">
        <v>353510736</v>
      </c>
      <c r="O32" s="68">
        <v>360628055</v>
      </c>
      <c r="P32" s="17">
        <v>367161213.56899995</v>
      </c>
      <c r="Q32" s="68">
        <v>392346726</v>
      </c>
      <c r="R32" s="17">
        <v>432604873.30000001</v>
      </c>
      <c r="S32" s="68">
        <v>462393852.76999986</v>
      </c>
    </row>
    <row r="33" spans="1:19">
      <c r="A33" s="18" t="s">
        <v>42</v>
      </c>
      <c r="B33" s="21">
        <v>62954694</v>
      </c>
      <c r="C33" s="69">
        <v>62982755</v>
      </c>
      <c r="D33" s="21">
        <v>63860147.803600006</v>
      </c>
      <c r="E33" s="69">
        <v>64787587.077</v>
      </c>
      <c r="F33" s="21">
        <v>62220521.649999999</v>
      </c>
      <c r="G33" s="69">
        <v>56538374.539999999</v>
      </c>
      <c r="H33" s="21">
        <v>59193961.210000001</v>
      </c>
      <c r="I33" s="69">
        <v>71234717.090000004</v>
      </c>
      <c r="J33" s="21">
        <v>61432094</v>
      </c>
      <c r="K33" s="69">
        <v>66377361</v>
      </c>
      <c r="L33" s="21">
        <v>65572640.088999994</v>
      </c>
      <c r="M33" s="69">
        <v>70920754</v>
      </c>
      <c r="N33" s="21">
        <v>65366667</v>
      </c>
      <c r="O33" s="69">
        <v>63033866</v>
      </c>
      <c r="P33" s="21">
        <v>62202299.676999994</v>
      </c>
      <c r="Q33" s="69">
        <v>74317235.800000012</v>
      </c>
      <c r="R33" s="21">
        <v>89574980.5</v>
      </c>
      <c r="S33" s="69">
        <v>88255981.832399994</v>
      </c>
    </row>
    <row r="34" spans="1:19">
      <c r="A34" s="3" t="s">
        <v>43</v>
      </c>
      <c r="B34" s="17">
        <v>175048159</v>
      </c>
      <c r="C34" s="68">
        <v>178889475</v>
      </c>
      <c r="D34" s="17">
        <v>187743316.34350002</v>
      </c>
      <c r="E34" s="68">
        <v>197265729.92399999</v>
      </c>
      <c r="F34" s="17">
        <v>207192265.81</v>
      </c>
      <c r="G34" s="68">
        <v>214317441.78</v>
      </c>
      <c r="H34" s="17">
        <v>253107623.63999999</v>
      </c>
      <c r="I34" s="68">
        <v>314291165.31999999</v>
      </c>
      <c r="J34" s="17">
        <v>373096341</v>
      </c>
      <c r="K34" s="68">
        <v>383092327</v>
      </c>
      <c r="L34" s="17">
        <f t="shared" ref="L34" si="1">L32+L33</f>
        <v>394106421.29100001</v>
      </c>
      <c r="M34" s="68">
        <f>M32+M33</f>
        <v>408193109</v>
      </c>
      <c r="N34" s="17">
        <f>N32+N33</f>
        <v>418877403</v>
      </c>
      <c r="O34" s="68">
        <f>O32+O33</f>
        <v>423661921</v>
      </c>
      <c r="P34" s="17">
        <v>429363513.24599993</v>
      </c>
      <c r="Q34" s="68">
        <v>466663961.80000001</v>
      </c>
      <c r="R34" s="17">
        <v>522179853.80000001</v>
      </c>
      <c r="S34" s="68">
        <v>550649834.60239983</v>
      </c>
    </row>
    <row r="35" spans="1:19">
      <c r="A35" s="3" t="s">
        <v>44</v>
      </c>
      <c r="B35" s="17">
        <v>23750921</v>
      </c>
      <c r="C35" s="68">
        <v>26456398</v>
      </c>
      <c r="D35" s="17">
        <v>30738382.544</v>
      </c>
      <c r="E35" s="68">
        <v>34010652.864</v>
      </c>
      <c r="F35" s="17">
        <v>43911927.25</v>
      </c>
      <c r="G35" s="68">
        <v>81827029.950000003</v>
      </c>
      <c r="H35" s="17">
        <v>82397844.590000004</v>
      </c>
      <c r="I35" s="68">
        <v>71801220.890000001</v>
      </c>
      <c r="J35" s="17">
        <v>69837350</v>
      </c>
      <c r="K35" s="68">
        <v>64804814</v>
      </c>
      <c r="L35" s="17">
        <v>66178770.157000005</v>
      </c>
      <c r="M35" s="68">
        <v>56978373</v>
      </c>
      <c r="N35" s="17">
        <v>52958723</v>
      </c>
      <c r="O35" s="68">
        <v>56609103</v>
      </c>
      <c r="P35" s="17">
        <v>69560485.442999989</v>
      </c>
      <c r="Q35" s="68">
        <v>81405858.799999997</v>
      </c>
      <c r="R35" s="17">
        <v>79871163.700000003</v>
      </c>
      <c r="S35" s="68">
        <v>84300056.7016</v>
      </c>
    </row>
    <row r="36" spans="1:19">
      <c r="A36" s="15" t="s">
        <v>45</v>
      </c>
      <c r="B36" s="70">
        <v>198799080</v>
      </c>
      <c r="C36" s="71">
        <v>205345873</v>
      </c>
      <c r="D36" s="70">
        <v>218481698.88749999</v>
      </c>
      <c r="E36" s="71">
        <v>231276382.78799999</v>
      </c>
      <c r="F36" s="70">
        <v>251104193.06</v>
      </c>
      <c r="G36" s="71">
        <v>296144471.73000002</v>
      </c>
      <c r="H36" s="70">
        <v>335505468.23000002</v>
      </c>
      <c r="I36" s="71">
        <v>386092386.20999998</v>
      </c>
      <c r="J36" s="70">
        <v>442933691</v>
      </c>
      <c r="K36" s="71">
        <v>447897141</v>
      </c>
      <c r="L36" s="70">
        <v>460285191.44800001</v>
      </c>
      <c r="M36" s="71">
        <v>465171482</v>
      </c>
      <c r="N36" s="70">
        <v>471836126</v>
      </c>
      <c r="O36" s="71">
        <v>480271024</v>
      </c>
      <c r="P36" s="70">
        <v>498923998.68899989</v>
      </c>
      <c r="Q36" s="71">
        <v>548069820.5999999</v>
      </c>
      <c r="R36" s="70">
        <v>602051017.5</v>
      </c>
      <c r="S36" s="71">
        <v>634949891.30399978</v>
      </c>
    </row>
    <row r="37" spans="1:19">
      <c r="B37" s="70"/>
      <c r="C37" s="71"/>
      <c r="D37" s="70"/>
      <c r="E37" s="71"/>
      <c r="F37" s="70"/>
      <c r="G37" s="71"/>
      <c r="H37" s="70"/>
      <c r="I37" s="71"/>
      <c r="J37" s="70"/>
      <c r="K37" s="71"/>
      <c r="L37" s="70"/>
      <c r="M37" s="71"/>
      <c r="N37" s="70"/>
      <c r="O37" s="71"/>
      <c r="P37" s="70"/>
      <c r="Q37" s="71"/>
      <c r="R37" s="70"/>
      <c r="S37" s="71"/>
    </row>
    <row r="38" spans="1:19">
      <c r="A38" s="3" t="s">
        <v>46</v>
      </c>
      <c r="B38" s="17">
        <v>90493620</v>
      </c>
      <c r="C38" s="68">
        <v>83663873</v>
      </c>
      <c r="D38" s="17">
        <v>86802982.161300004</v>
      </c>
      <c r="E38" s="68">
        <v>94905650.747999996</v>
      </c>
      <c r="F38" s="17">
        <v>99177402.5</v>
      </c>
      <c r="G38" s="68">
        <v>160519827.19999999</v>
      </c>
      <c r="H38" s="17">
        <v>141278295.41</v>
      </c>
      <c r="I38" s="68">
        <v>161270446.38999999</v>
      </c>
      <c r="J38" s="17">
        <v>189421803</v>
      </c>
      <c r="K38" s="68">
        <v>187312698</v>
      </c>
      <c r="L38" s="17">
        <v>194745962.60600001</v>
      </c>
      <c r="M38" s="68">
        <v>204018362</v>
      </c>
      <c r="N38" s="17">
        <v>204178010</v>
      </c>
      <c r="O38" s="68">
        <v>189227313</v>
      </c>
      <c r="P38" s="17">
        <v>200748241.148</v>
      </c>
      <c r="Q38" s="68">
        <v>223052368.30000001</v>
      </c>
      <c r="R38" s="17">
        <v>246815204.19999987</v>
      </c>
      <c r="S38" s="68">
        <v>265745009.02000004</v>
      </c>
    </row>
    <row r="39" spans="1:19">
      <c r="A39" s="3" t="s">
        <v>47</v>
      </c>
      <c r="B39" s="17">
        <v>35816616</v>
      </c>
      <c r="C39" s="68">
        <v>43059430</v>
      </c>
      <c r="D39" s="17">
        <v>47681579.092099994</v>
      </c>
      <c r="E39" s="68">
        <v>53555665.369999997</v>
      </c>
      <c r="F39" s="17">
        <v>62602587.729999997</v>
      </c>
      <c r="G39" s="68">
        <v>37556125.619999997</v>
      </c>
      <c r="H39" s="17">
        <v>39638151.82</v>
      </c>
      <c r="I39" s="68">
        <v>38678301.329999998</v>
      </c>
      <c r="J39" s="17">
        <v>38574413</v>
      </c>
      <c r="K39" s="68">
        <v>44070013</v>
      </c>
      <c r="L39" s="17">
        <v>50481878</v>
      </c>
      <c r="M39" s="68">
        <v>49597543</v>
      </c>
      <c r="N39" s="17">
        <v>54926365</v>
      </c>
      <c r="O39" s="68">
        <v>71763849</v>
      </c>
      <c r="P39" s="17">
        <v>82005833</v>
      </c>
      <c r="Q39" s="68">
        <v>90938871</v>
      </c>
      <c r="R39" s="17">
        <v>97014902.699999988</v>
      </c>
      <c r="S39" s="68">
        <v>99061000.828999996</v>
      </c>
    </row>
    <row r="40" spans="1:19">
      <c r="A40" s="3" t="s">
        <v>48</v>
      </c>
      <c r="B40" s="17">
        <v>52929185</v>
      </c>
      <c r="C40" s="68">
        <v>56560586</v>
      </c>
      <c r="D40" s="17">
        <v>60106596.373399995</v>
      </c>
      <c r="E40" s="68">
        <v>58123307.486000001</v>
      </c>
      <c r="F40" s="17">
        <v>58195313.840000004</v>
      </c>
      <c r="G40" s="68">
        <v>57924787.409999996</v>
      </c>
      <c r="H40" s="17">
        <v>106306334.84</v>
      </c>
      <c r="I40" s="68">
        <v>136356083.69999999</v>
      </c>
      <c r="J40" s="17">
        <v>165591663</v>
      </c>
      <c r="K40" s="68">
        <v>170323636</v>
      </c>
      <c r="L40" s="17">
        <v>162841228</v>
      </c>
      <c r="M40" s="68">
        <v>160229362</v>
      </c>
      <c r="N40" s="17">
        <v>157809300</v>
      </c>
      <c r="O40" s="68">
        <v>164721711</v>
      </c>
      <c r="P40" s="17">
        <v>160019312.90399998</v>
      </c>
      <c r="Q40" s="68">
        <v>164817768</v>
      </c>
      <c r="R40" s="17">
        <v>185886573.50000003</v>
      </c>
      <c r="S40" s="68">
        <v>190198170.58540002</v>
      </c>
    </row>
    <row r="41" spans="1:19">
      <c r="A41" s="18" t="s">
        <v>49</v>
      </c>
      <c r="B41" s="21">
        <v>19559659</v>
      </c>
      <c r="C41" s="69">
        <v>22061982</v>
      </c>
      <c r="D41" s="21">
        <v>23890546.830700003</v>
      </c>
      <c r="E41" s="69">
        <v>24691763.296</v>
      </c>
      <c r="F41" s="21">
        <v>31128889.050000001</v>
      </c>
      <c r="G41" s="69">
        <v>40143732.68</v>
      </c>
      <c r="H41" s="21">
        <v>48282686.020000003</v>
      </c>
      <c r="I41" s="69">
        <v>49787555.079999998</v>
      </c>
      <c r="J41" s="21">
        <v>49345813</v>
      </c>
      <c r="K41" s="69">
        <v>46190794</v>
      </c>
      <c r="L41" s="21">
        <v>52216124.842</v>
      </c>
      <c r="M41" s="69">
        <v>51326215</v>
      </c>
      <c r="N41" s="21">
        <v>54922451</v>
      </c>
      <c r="O41" s="69">
        <v>54558152</v>
      </c>
      <c r="P41" s="21">
        <v>56150611.637000002</v>
      </c>
      <c r="Q41" s="69">
        <v>69260813.099999994</v>
      </c>
      <c r="R41" s="21">
        <v>72334337.200000003</v>
      </c>
      <c r="S41" s="69">
        <v>79945711.059599996</v>
      </c>
    </row>
    <row r="42" spans="1:19">
      <c r="A42" s="15" t="s">
        <v>50</v>
      </c>
      <c r="B42" s="70">
        <v>72488844</v>
      </c>
      <c r="C42" s="71">
        <v>78622568</v>
      </c>
      <c r="D42" s="70">
        <v>83997143.204100013</v>
      </c>
      <c r="E42" s="71">
        <v>82815070.782000005</v>
      </c>
      <c r="F42" s="70">
        <v>89324202.890000001</v>
      </c>
      <c r="G42" s="71">
        <v>98068520.090000004</v>
      </c>
      <c r="H42" s="70">
        <v>154589020.86000001</v>
      </c>
      <c r="I42" s="71">
        <v>186143638.77999997</v>
      </c>
      <c r="J42" s="70">
        <v>214937476</v>
      </c>
      <c r="K42" s="71">
        <v>216514429</v>
      </c>
      <c r="L42" s="70">
        <f t="shared" ref="L42" si="2">L40+L41</f>
        <v>215057352.84200001</v>
      </c>
      <c r="M42" s="71">
        <f>M40+M41</f>
        <v>211555577</v>
      </c>
      <c r="N42" s="70">
        <f>N40+N41</f>
        <v>212731751</v>
      </c>
      <c r="O42" s="71">
        <f>O40+O41</f>
        <v>219279863</v>
      </c>
      <c r="P42" s="70">
        <v>216169924.54099998</v>
      </c>
      <c r="Q42" s="71">
        <v>234078581.09999999</v>
      </c>
      <c r="R42" s="70">
        <v>258220910.70000005</v>
      </c>
      <c r="S42" s="71">
        <v>270143881.64499998</v>
      </c>
    </row>
    <row r="43" spans="1:19">
      <c r="A43" s="15" t="s">
        <v>51</v>
      </c>
      <c r="B43" s="70">
        <v>108305460</v>
      </c>
      <c r="C43" s="71">
        <v>121681998</v>
      </c>
      <c r="D43" s="70">
        <v>131678722.29619999</v>
      </c>
      <c r="E43" s="71">
        <v>136370736.15200001</v>
      </c>
      <c r="F43" s="70">
        <v>151926790.62</v>
      </c>
      <c r="G43" s="71">
        <v>135624645.71000001</v>
      </c>
      <c r="H43" s="70">
        <v>194227172.68000001</v>
      </c>
      <c r="I43" s="71">
        <v>224821940.10999995</v>
      </c>
      <c r="J43" s="70">
        <v>253511889</v>
      </c>
      <c r="K43" s="71">
        <v>260584442</v>
      </c>
      <c r="L43" s="70">
        <f t="shared" ref="L43" si="3">L42+L39</f>
        <v>265539230.84200001</v>
      </c>
      <c r="M43" s="71">
        <f>M42+M39</f>
        <v>261153120</v>
      </c>
      <c r="N43" s="70">
        <f>N42+N39</f>
        <v>267658116</v>
      </c>
      <c r="O43" s="71">
        <f>O42+O39</f>
        <v>291043712</v>
      </c>
      <c r="P43" s="70">
        <v>298175757.54100001</v>
      </c>
      <c r="Q43" s="71">
        <v>325017452.10000002</v>
      </c>
      <c r="R43" s="70">
        <v>355235813.40000004</v>
      </c>
      <c r="S43" s="71">
        <v>369204882.47399998</v>
      </c>
    </row>
    <row r="44" spans="1:19">
      <c r="A44" s="15" t="s">
        <v>52</v>
      </c>
      <c r="B44" s="70">
        <v>198799080</v>
      </c>
      <c r="C44" s="71">
        <v>205345871</v>
      </c>
      <c r="D44" s="70">
        <v>218481704.6895</v>
      </c>
      <c r="E44" s="71">
        <v>231276386.90000001</v>
      </c>
      <c r="F44" s="70">
        <v>251104193.12</v>
      </c>
      <c r="G44" s="71">
        <v>296144472.91000003</v>
      </c>
      <c r="H44" s="70">
        <v>335505468.08999997</v>
      </c>
      <c r="I44" s="71">
        <v>386092386.49999994</v>
      </c>
      <c r="J44" s="70">
        <v>442933692</v>
      </c>
      <c r="K44" s="71">
        <v>447897141</v>
      </c>
      <c r="L44" s="70">
        <v>460285193.44800001</v>
      </c>
      <c r="M44" s="71">
        <v>465171482</v>
      </c>
      <c r="N44" s="70">
        <v>471836126</v>
      </c>
      <c r="O44" s="71">
        <v>480271024</v>
      </c>
      <c r="P44" s="70">
        <v>498923998.68900001</v>
      </c>
      <c r="Q44" s="71">
        <v>548069820.39999998</v>
      </c>
      <c r="R44" s="70">
        <v>602051017.5999999</v>
      </c>
      <c r="S44" s="71">
        <v>634949891.49399996</v>
      </c>
    </row>
    <row r="47" spans="1:19">
      <c r="A47" s="63" t="s">
        <v>106</v>
      </c>
    </row>
    <row r="48" spans="1:19">
      <c r="B48" s="64">
        <v>2002</v>
      </c>
      <c r="C48" s="65">
        <v>2003</v>
      </c>
      <c r="D48" s="64">
        <v>2004</v>
      </c>
      <c r="E48" s="65">
        <v>2005</v>
      </c>
      <c r="F48" s="64">
        <v>2006</v>
      </c>
      <c r="G48" s="65">
        <v>2007</v>
      </c>
      <c r="H48" s="64">
        <v>2008</v>
      </c>
      <c r="I48" s="65">
        <v>2009</v>
      </c>
      <c r="J48" s="64">
        <v>2010</v>
      </c>
      <c r="K48" s="65">
        <v>2011</v>
      </c>
      <c r="L48" s="64">
        <v>2012</v>
      </c>
      <c r="M48" s="65">
        <v>2013</v>
      </c>
      <c r="N48" s="64">
        <v>2014</v>
      </c>
      <c r="O48" s="65">
        <v>2015</v>
      </c>
      <c r="P48" s="64">
        <v>2016</v>
      </c>
      <c r="Q48" s="65">
        <v>2017</v>
      </c>
      <c r="R48" s="64">
        <v>2018</v>
      </c>
      <c r="S48" s="65">
        <v>2019</v>
      </c>
    </row>
    <row r="49" spans="1:19">
      <c r="A49" s="66" t="s">
        <v>107</v>
      </c>
      <c r="B49" s="17"/>
      <c r="C49" s="68"/>
      <c r="D49" s="17"/>
      <c r="E49" s="68"/>
      <c r="F49" s="17"/>
      <c r="G49" s="68"/>
      <c r="H49" s="17"/>
      <c r="I49" s="68"/>
      <c r="J49" s="17"/>
      <c r="K49" s="68"/>
      <c r="L49" s="17"/>
      <c r="M49" s="68"/>
      <c r="N49" s="17"/>
      <c r="O49" s="68"/>
      <c r="P49" s="17"/>
      <c r="Q49" s="68"/>
      <c r="R49" s="17"/>
      <c r="S49" s="68"/>
    </row>
    <row r="50" spans="1:19">
      <c r="A50" s="3" t="s">
        <v>54</v>
      </c>
      <c r="B50" s="17">
        <v>682697</v>
      </c>
      <c r="C50" s="68">
        <v>-2820387</v>
      </c>
      <c r="D50" s="17">
        <v>2363347.4836999997</v>
      </c>
      <c r="E50" s="68">
        <v>4945996.5120000001</v>
      </c>
      <c r="F50" s="17">
        <v>3640307.32</v>
      </c>
      <c r="G50" s="68">
        <v>48576973.009999998</v>
      </c>
      <c r="H50" s="17">
        <v>-19251424.030000001</v>
      </c>
      <c r="I50" s="68">
        <v>3512558.87</v>
      </c>
      <c r="J50" s="17">
        <v>5188395</v>
      </c>
      <c r="K50" s="68">
        <v>-6110632</v>
      </c>
      <c r="L50" s="17">
        <v>1289560.6340000001</v>
      </c>
      <c r="M50" s="68">
        <v>9670289</v>
      </c>
      <c r="N50" s="17">
        <v>-6431017</v>
      </c>
      <c r="O50" s="68">
        <v>-15281371</v>
      </c>
      <c r="P50" s="17">
        <v>8542916.5130000003</v>
      </c>
      <c r="Q50" s="68">
        <v>13234815.599999998</v>
      </c>
      <c r="R50" s="17">
        <v>15118940.9</v>
      </c>
      <c r="S50" s="68">
        <v>14610119.273</v>
      </c>
    </row>
    <row r="51" spans="1:19">
      <c r="A51" s="18" t="s">
        <v>55</v>
      </c>
      <c r="B51" s="21">
        <v>5903548</v>
      </c>
      <c r="C51" s="69">
        <v>7164857</v>
      </c>
      <c r="D51" s="21">
        <v>5997893.0684000002</v>
      </c>
      <c r="E51" s="69">
        <v>6310359.0219999999</v>
      </c>
      <c r="F51" s="21">
        <v>11442316.27</v>
      </c>
      <c r="G51" s="69">
        <v>-26763110.780000001</v>
      </c>
      <c r="H51" s="21">
        <v>34219079.159999996</v>
      </c>
      <c r="I51" s="69">
        <v>6772836.7800000003</v>
      </c>
      <c r="J51" s="21">
        <v>7137379</v>
      </c>
      <c r="K51" s="69">
        <v>23767422</v>
      </c>
      <c r="L51" s="21">
        <v>22270372.827</v>
      </c>
      <c r="M51" s="69">
        <v>12006849</v>
      </c>
      <c r="N51" s="21">
        <v>22458759</v>
      </c>
      <c r="O51" s="69">
        <v>31908844</v>
      </c>
      <c r="P51" s="21">
        <v>25420585.354000002</v>
      </c>
      <c r="Q51" s="69">
        <v>19768986.5</v>
      </c>
      <c r="R51" s="21">
        <v>22894898.299999997</v>
      </c>
      <c r="S51" s="69">
        <v>20001700.282000002</v>
      </c>
    </row>
    <row r="52" spans="1:19">
      <c r="A52" s="15" t="s">
        <v>56</v>
      </c>
      <c r="B52" s="70">
        <v>6586245</v>
      </c>
      <c r="C52" s="71">
        <v>4344470</v>
      </c>
      <c r="D52" s="70">
        <v>8361240.5521000009</v>
      </c>
      <c r="E52" s="71">
        <v>11256355.534</v>
      </c>
      <c r="F52" s="70">
        <v>15082623.59</v>
      </c>
      <c r="G52" s="71">
        <v>21813862.23</v>
      </c>
      <c r="H52" s="70">
        <v>14967655.130000001</v>
      </c>
      <c r="I52" s="71">
        <v>10285395.65</v>
      </c>
      <c r="J52" s="70">
        <v>12325774</v>
      </c>
      <c r="K52" s="71">
        <v>17656791</v>
      </c>
      <c r="L52" s="70">
        <v>20980812.193</v>
      </c>
      <c r="M52" s="71">
        <v>21677138</v>
      </c>
      <c r="N52" s="70">
        <v>16027742</v>
      </c>
      <c r="O52" s="71">
        <v>16627473</v>
      </c>
      <c r="P52" s="70">
        <v>33963501.866999999</v>
      </c>
      <c r="Q52" s="71">
        <v>33003802.100000001</v>
      </c>
      <c r="R52" s="70">
        <v>38013839.199999996</v>
      </c>
      <c r="S52" s="71">
        <v>34611819.555</v>
      </c>
    </row>
    <row r="53" spans="1:19">
      <c r="A53" s="18" t="s">
        <v>57</v>
      </c>
      <c r="B53" s="21">
        <v>-885627</v>
      </c>
      <c r="C53" s="69">
        <v>-236969</v>
      </c>
      <c r="D53" s="21">
        <v>204595.07140000002</v>
      </c>
      <c r="E53" s="69">
        <v>-752685.21200000006</v>
      </c>
      <c r="F53" s="21">
        <v>-3123347.19</v>
      </c>
      <c r="G53" s="69">
        <v>-432360.69</v>
      </c>
      <c r="H53" s="21">
        <v>2413485.31</v>
      </c>
      <c r="I53" s="69">
        <v>-4846212.17</v>
      </c>
      <c r="J53" s="21">
        <v>-704648</v>
      </c>
      <c r="K53" s="69">
        <v>-1226742</v>
      </c>
      <c r="L53" s="21">
        <v>717329.16599999997</v>
      </c>
      <c r="M53" s="69">
        <v>1902433</v>
      </c>
      <c r="N53" s="21">
        <v>288396</v>
      </c>
      <c r="O53" s="69">
        <v>-3670441</v>
      </c>
      <c r="P53" s="21">
        <v>-8963359.1359999999</v>
      </c>
      <c r="Q53" s="69">
        <v>-7226047.5999999996</v>
      </c>
      <c r="R53" s="21">
        <v>-5003442.5999999996</v>
      </c>
      <c r="S53" s="69">
        <v>793908.41399999952</v>
      </c>
    </row>
    <row r="54" spans="1:19">
      <c r="A54" s="15" t="s">
        <v>58</v>
      </c>
      <c r="B54" s="70">
        <v>5700618</v>
      </c>
      <c r="C54" s="71">
        <v>4107501</v>
      </c>
      <c r="D54" s="70">
        <v>8565835.6235000007</v>
      </c>
      <c r="E54" s="71">
        <v>10503670.322000001</v>
      </c>
      <c r="F54" s="70">
        <v>11959276.4</v>
      </c>
      <c r="G54" s="71">
        <v>21381501.539999999</v>
      </c>
      <c r="H54" s="70">
        <v>17381140.440000001</v>
      </c>
      <c r="I54" s="71">
        <v>5439183.4800000004</v>
      </c>
      <c r="J54" s="70">
        <v>11621126</v>
      </c>
      <c r="K54" s="71">
        <v>16430049</v>
      </c>
      <c r="L54" s="70">
        <v>21698141.358999997</v>
      </c>
      <c r="M54" s="71">
        <v>23579571</v>
      </c>
      <c r="N54" s="70">
        <v>16316138</v>
      </c>
      <c r="O54" s="71">
        <v>12957033</v>
      </c>
      <c r="P54" s="70">
        <v>25000142.730999999</v>
      </c>
      <c r="Q54" s="71">
        <v>25777754.5</v>
      </c>
      <c r="R54" s="70">
        <v>33010396.600000001</v>
      </c>
      <c r="S54" s="71">
        <v>35405727.968999997</v>
      </c>
    </row>
    <row r="55" spans="1:19">
      <c r="A55" s="3" t="s">
        <v>59</v>
      </c>
      <c r="B55" s="17">
        <v>-13968633</v>
      </c>
      <c r="C55" s="68">
        <v>-6779591</v>
      </c>
      <c r="D55" s="17">
        <v>-8241380.4092999985</v>
      </c>
      <c r="E55" s="68">
        <v>-7752626.4519999996</v>
      </c>
      <c r="F55" s="17">
        <v>-5505694.0099999998</v>
      </c>
      <c r="G55" s="68">
        <v>35268301.200000003</v>
      </c>
      <c r="H55" s="17">
        <v>-41729978.020000003</v>
      </c>
      <c r="I55" s="68">
        <v>-18040374.219999999</v>
      </c>
      <c r="J55" s="17">
        <v>-14274665</v>
      </c>
      <c r="K55" s="68">
        <v>-15428183</v>
      </c>
      <c r="L55" s="17">
        <v>-13615625.398000002</v>
      </c>
      <c r="M55" s="68">
        <v>-19103685</v>
      </c>
      <c r="N55" s="17">
        <v>-15952005</v>
      </c>
      <c r="O55" s="68">
        <v>-11755574</v>
      </c>
      <c r="P55" s="17">
        <v>-9678851.9270000011</v>
      </c>
      <c r="Q55" s="68">
        <v>-22030893.700000003</v>
      </c>
      <c r="R55" s="17">
        <v>-41333343.200000003</v>
      </c>
      <c r="S55" s="68">
        <v>-36092666.150000013</v>
      </c>
    </row>
    <row r="56" spans="1:19">
      <c r="A56" s="18" t="s">
        <v>60</v>
      </c>
      <c r="B56" s="21">
        <v>8002778</v>
      </c>
      <c r="C56" s="69">
        <v>4050843</v>
      </c>
      <c r="D56" s="21">
        <v>1320061.0862999998</v>
      </c>
      <c r="E56" s="69">
        <v>-776337.22499999998</v>
      </c>
      <c r="F56" s="21">
        <v>-3947055.21</v>
      </c>
      <c r="G56" s="69">
        <v>-26115296.539999999</v>
      </c>
      <c r="H56" s="21">
        <v>18246227.949999999</v>
      </c>
      <c r="I56" s="69">
        <v>10755975.390000001</v>
      </c>
      <c r="J56" s="21">
        <v>3583226</v>
      </c>
      <c r="K56" s="69">
        <v>-8029119</v>
      </c>
      <c r="L56" s="21">
        <v>-7549477</v>
      </c>
      <c r="M56" s="69">
        <v>-10978956</v>
      </c>
      <c r="N56" s="21">
        <v>-3017095</v>
      </c>
      <c r="O56" s="69">
        <v>-1787057</v>
      </c>
      <c r="P56" s="21">
        <v>-8583218.4660000019</v>
      </c>
      <c r="Q56" s="69">
        <v>-2090098.600000001</v>
      </c>
      <c r="R56" s="21">
        <v>11214062.700000003</v>
      </c>
      <c r="S56" s="69">
        <v>886406.22700000054</v>
      </c>
    </row>
    <row r="57" spans="1:19">
      <c r="A57" s="15" t="s">
        <v>61</v>
      </c>
      <c r="B57" s="58">
        <v>-265237</v>
      </c>
      <c r="C57" s="72">
        <v>1378753</v>
      </c>
      <c r="D57" s="58">
        <v>1644516.3004999994</v>
      </c>
      <c r="E57" s="72">
        <v>1974706.6450000009</v>
      </c>
      <c r="F57" s="58">
        <v>2506527.1800000006</v>
      </c>
      <c r="G57" s="72">
        <v>30534506.200000003</v>
      </c>
      <c r="H57" s="58">
        <v>-6102609.6300000027</v>
      </c>
      <c r="I57" s="72">
        <v>-1845215.3499999978</v>
      </c>
      <c r="J57" s="58">
        <v>929688</v>
      </c>
      <c r="K57" s="72">
        <v>-7027253</v>
      </c>
      <c r="L57" s="58">
        <v>533038.96099999547</v>
      </c>
      <c r="M57" s="72">
        <v>-6503070</v>
      </c>
      <c r="N57" s="58">
        <v>-2652962</v>
      </c>
      <c r="O57" s="72">
        <v>-585599</v>
      </c>
      <c r="P57" s="58">
        <v>6738072.3379999967</v>
      </c>
      <c r="Q57" s="72">
        <v>1656762.199999996</v>
      </c>
      <c r="R57" s="58">
        <v>2891116.1000000034</v>
      </c>
      <c r="S57" s="72">
        <v>199468.04599999508</v>
      </c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63" t="s">
        <v>108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B62" s="64">
        <v>2002</v>
      </c>
      <c r="C62" s="65">
        <v>2003</v>
      </c>
      <c r="D62" s="64">
        <v>2004</v>
      </c>
      <c r="E62" s="65">
        <v>2005</v>
      </c>
      <c r="F62" s="64">
        <v>2006</v>
      </c>
      <c r="G62" s="65">
        <v>2007</v>
      </c>
      <c r="H62" s="64">
        <v>2008</v>
      </c>
      <c r="I62" s="65">
        <v>2009</v>
      </c>
      <c r="J62" s="64">
        <v>2010</v>
      </c>
      <c r="K62" s="65">
        <v>2011</v>
      </c>
      <c r="L62" s="64">
        <v>2012</v>
      </c>
      <c r="M62" s="65">
        <v>2013</v>
      </c>
      <c r="N62" s="64">
        <v>2014</v>
      </c>
      <c r="O62" s="65">
        <v>2015</v>
      </c>
      <c r="P62" s="64">
        <v>2016</v>
      </c>
      <c r="Q62" s="65">
        <v>2017</v>
      </c>
      <c r="R62" s="64">
        <v>2018</v>
      </c>
      <c r="S62" s="65">
        <v>2019</v>
      </c>
    </row>
    <row r="63" spans="1:19">
      <c r="A63" s="66" t="s">
        <v>104</v>
      </c>
      <c r="C63" s="67"/>
      <c r="E63" s="67"/>
      <c r="G63" s="67"/>
      <c r="I63" s="67"/>
      <c r="K63" s="67"/>
      <c r="M63" s="67"/>
      <c r="O63" s="67"/>
      <c r="Q63" s="67"/>
      <c r="S63" s="67"/>
    </row>
    <row r="64" spans="1:19">
      <c r="A64" s="3" t="s">
        <v>26</v>
      </c>
      <c r="B64" s="17">
        <v>64560676</v>
      </c>
      <c r="C64" s="68">
        <v>68222002</v>
      </c>
      <c r="D64" s="17">
        <v>73813268.327699989</v>
      </c>
      <c r="E64" s="68">
        <v>83412268.185000002</v>
      </c>
      <c r="F64" s="17">
        <v>96217595.650000006</v>
      </c>
      <c r="G64" s="68">
        <v>111099994.04000001</v>
      </c>
      <c r="H64" s="17">
        <v>123841325.27</v>
      </c>
      <c r="I64" s="68">
        <v>126579865.56999999</v>
      </c>
      <c r="J64" s="17">
        <v>125564165</v>
      </c>
      <c r="K64" s="68">
        <v>137569236</v>
      </c>
      <c r="L64" s="17">
        <v>146779900.14199999</v>
      </c>
      <c r="M64" s="68">
        <v>157350604</v>
      </c>
      <c r="N64" s="17">
        <v>166318789</v>
      </c>
      <c r="O64" s="68">
        <v>179365374</v>
      </c>
      <c r="P64" s="17">
        <v>199826923.43199998</v>
      </c>
      <c r="Q64" s="68">
        <v>221491849.80000001</v>
      </c>
      <c r="R64" s="17">
        <v>241053671.70000002</v>
      </c>
      <c r="S64" s="68">
        <v>258616191.215</v>
      </c>
    </row>
    <row r="65" spans="1:19">
      <c r="A65" s="3" t="s">
        <v>27</v>
      </c>
      <c r="B65" s="17">
        <v>7805037</v>
      </c>
      <c r="C65" s="68">
        <v>8152793</v>
      </c>
      <c r="D65" s="17">
        <v>8796265.5710000005</v>
      </c>
      <c r="E65" s="68">
        <v>10550246.119000001</v>
      </c>
      <c r="F65" s="17">
        <v>12880197.210000001</v>
      </c>
      <c r="G65" s="68">
        <v>15868986.859999999</v>
      </c>
      <c r="H65" s="17">
        <v>16129234.359999999</v>
      </c>
      <c r="I65" s="68">
        <v>14954799.66</v>
      </c>
      <c r="J65" s="17">
        <v>16328584</v>
      </c>
      <c r="K65" s="68">
        <v>24092252</v>
      </c>
      <c r="L65" s="17">
        <v>25622056.897</v>
      </c>
      <c r="M65" s="68">
        <v>27609296</v>
      </c>
      <c r="N65" s="17">
        <v>29686233</v>
      </c>
      <c r="O65" s="68">
        <v>33286599</v>
      </c>
      <c r="P65" s="17">
        <v>37301582.971000001</v>
      </c>
      <c r="Q65" s="68">
        <v>40908267.700000003</v>
      </c>
      <c r="R65" s="17">
        <v>43138836.599999994</v>
      </c>
      <c r="S65" s="68">
        <v>45544718.682999998</v>
      </c>
    </row>
    <row r="66" spans="1:19">
      <c r="A66" s="18" t="s">
        <v>28</v>
      </c>
      <c r="B66" s="21">
        <v>40131535</v>
      </c>
      <c r="C66" s="69">
        <v>43242528</v>
      </c>
      <c r="D66" s="21">
        <v>48713737.460000001</v>
      </c>
      <c r="E66" s="69">
        <v>56522925.589000002</v>
      </c>
      <c r="F66" s="21">
        <v>65253840.75</v>
      </c>
      <c r="G66" s="69">
        <v>76527609.769999996</v>
      </c>
      <c r="H66" s="21">
        <v>73323983.329999998</v>
      </c>
      <c r="I66" s="69">
        <v>81125938.689999998</v>
      </c>
      <c r="J66" s="21">
        <v>87669573</v>
      </c>
      <c r="K66" s="69">
        <v>93752392</v>
      </c>
      <c r="L66" s="21">
        <v>106160969.421</v>
      </c>
      <c r="M66" s="69">
        <v>114615572</v>
      </c>
      <c r="N66" s="21">
        <v>116171525</v>
      </c>
      <c r="O66" s="69">
        <v>124844244</v>
      </c>
      <c r="P66" s="21">
        <v>133969813.82799999</v>
      </c>
      <c r="Q66" s="69">
        <v>142936627.89999998</v>
      </c>
      <c r="R66" s="21">
        <v>145905503.40000001</v>
      </c>
      <c r="S66" s="69">
        <v>149527642.45899999</v>
      </c>
    </row>
    <row r="67" spans="1:19">
      <c r="A67" s="15" t="s">
        <v>29</v>
      </c>
      <c r="B67" s="70">
        <v>112497248</v>
      </c>
      <c r="C67" s="71">
        <v>119617323</v>
      </c>
      <c r="D67" s="70">
        <v>131323271.35870001</v>
      </c>
      <c r="E67" s="71">
        <v>150485439.89300001</v>
      </c>
      <c r="F67" s="70">
        <v>174351633.61000001</v>
      </c>
      <c r="G67" s="71">
        <v>203496590.66999999</v>
      </c>
      <c r="H67" s="70">
        <v>213294542.96000001</v>
      </c>
      <c r="I67" s="71">
        <v>222660603.91999999</v>
      </c>
      <c r="J67" s="70">
        <v>229563322</v>
      </c>
      <c r="K67" s="71">
        <v>255413881</v>
      </c>
      <c r="L67" s="70">
        <v>278562926.45999998</v>
      </c>
      <c r="M67" s="71">
        <v>299575472</v>
      </c>
      <c r="N67" s="70">
        <v>312176547</v>
      </c>
      <c r="O67" s="71">
        <v>337496217</v>
      </c>
      <c r="P67" s="70">
        <v>371098320.23100001</v>
      </c>
      <c r="Q67" s="71">
        <v>405336745.39999998</v>
      </c>
      <c r="R67" s="70">
        <v>430098011.70000005</v>
      </c>
      <c r="S67" s="71">
        <v>453688552.35699999</v>
      </c>
    </row>
    <row r="68" spans="1:19">
      <c r="B68" s="70"/>
      <c r="C68" s="71"/>
      <c r="D68" s="70"/>
      <c r="E68" s="71"/>
      <c r="F68" s="70"/>
      <c r="G68" s="71"/>
      <c r="H68" s="70"/>
      <c r="I68" s="71"/>
      <c r="J68" s="70"/>
      <c r="K68" s="71"/>
      <c r="L68" s="70"/>
      <c r="M68" s="71"/>
      <c r="N68" s="70"/>
      <c r="O68" s="71"/>
      <c r="P68" s="70"/>
      <c r="Q68" s="71"/>
      <c r="R68" s="70"/>
      <c r="S68" s="71"/>
    </row>
    <row r="69" spans="1:19">
      <c r="A69" s="3" t="s">
        <v>30</v>
      </c>
      <c r="B69" s="17">
        <v>52237994</v>
      </c>
      <c r="C69" s="68">
        <v>56404570</v>
      </c>
      <c r="D69" s="17">
        <v>59274383</v>
      </c>
      <c r="E69" s="68">
        <v>67210050.223000005</v>
      </c>
      <c r="F69" s="17">
        <v>76740398.560000002</v>
      </c>
      <c r="G69" s="68">
        <v>82991215.939999998</v>
      </c>
      <c r="H69" s="17">
        <v>93251053.590000004</v>
      </c>
      <c r="I69" s="68">
        <v>100503653.01000001</v>
      </c>
      <c r="J69" s="17">
        <v>103187379</v>
      </c>
      <c r="K69" s="68">
        <v>111182082</v>
      </c>
      <c r="L69" s="17">
        <v>117368475.87199999</v>
      </c>
      <c r="M69" s="68">
        <v>125479717</v>
      </c>
      <c r="N69" s="17">
        <v>137963699</v>
      </c>
      <c r="O69" s="68">
        <v>155156774</v>
      </c>
      <c r="P69" s="17">
        <v>166027520.051</v>
      </c>
      <c r="Q69" s="68">
        <v>190457406.29999998</v>
      </c>
      <c r="R69" s="17">
        <v>197540182.90000001</v>
      </c>
      <c r="S69" s="68">
        <v>214984611.68800005</v>
      </c>
    </row>
    <row r="70" spans="1:19">
      <c r="A70" s="3" t="s">
        <v>31</v>
      </c>
      <c r="B70" s="17">
        <v>6274378</v>
      </c>
      <c r="C70" s="68">
        <v>3658918</v>
      </c>
      <c r="D70" s="17">
        <v>6087208</v>
      </c>
      <c r="E70" s="68">
        <v>6736332.1299999999</v>
      </c>
      <c r="F70" s="17">
        <v>10290265.26</v>
      </c>
      <c r="G70" s="68">
        <v>3671594.97</v>
      </c>
      <c r="H70" s="17">
        <v>3769725.89</v>
      </c>
      <c r="I70" s="68">
        <v>534345.68999999994</v>
      </c>
      <c r="J70" s="17">
        <v>1561401</v>
      </c>
      <c r="K70" s="68">
        <v>7825058</v>
      </c>
      <c r="L70" s="17">
        <v>6480719</v>
      </c>
      <c r="M70" s="68">
        <v>2581977</v>
      </c>
      <c r="N70" s="17">
        <v>8312090</v>
      </c>
      <c r="O70" s="68">
        <v>20451171</v>
      </c>
      <c r="P70" s="17">
        <v>14396116.563999999</v>
      </c>
      <c r="Q70" s="68">
        <v>14019353</v>
      </c>
      <c r="R70" s="17">
        <v>11335615.399999999</v>
      </c>
      <c r="S70" s="68">
        <v>7458776.7999999998</v>
      </c>
    </row>
    <row r="71" spans="1:19">
      <c r="A71" s="3" t="s">
        <v>32</v>
      </c>
      <c r="B71" s="17">
        <v>45255365</v>
      </c>
      <c r="C71" s="68">
        <v>49313324</v>
      </c>
      <c r="D71" s="17">
        <v>51285353.468399994</v>
      </c>
      <c r="E71" s="68">
        <v>54261659.913000003</v>
      </c>
      <c r="F71" s="17">
        <v>60848287.979999997</v>
      </c>
      <c r="G71" s="68">
        <v>71607306.099999994</v>
      </c>
      <c r="H71" s="17">
        <v>88132352.049999997</v>
      </c>
      <c r="I71" s="68">
        <v>85635523.170000002</v>
      </c>
      <c r="J71" s="17">
        <v>85849955</v>
      </c>
      <c r="K71" s="68">
        <v>88190920</v>
      </c>
      <c r="L71" s="17">
        <v>95130995.788000003</v>
      </c>
      <c r="M71" s="68">
        <v>104723012</v>
      </c>
      <c r="N71" s="17">
        <v>112176769</v>
      </c>
      <c r="O71" s="68">
        <v>117249961</v>
      </c>
      <c r="P71" s="17">
        <v>121988306.03200001</v>
      </c>
      <c r="Q71" s="68">
        <v>127129558.39999999</v>
      </c>
      <c r="R71" s="17">
        <v>138590401.10000002</v>
      </c>
      <c r="S71" s="68">
        <v>152217395.60699999</v>
      </c>
    </row>
    <row r="72" spans="1:19">
      <c r="A72" s="18" t="s">
        <v>33</v>
      </c>
      <c r="B72" s="21">
        <v>5857905</v>
      </c>
      <c r="C72" s="69">
        <v>12195247</v>
      </c>
      <c r="D72" s="21">
        <v>12276260.652799999</v>
      </c>
      <c r="E72" s="69">
        <v>12820701.914000001</v>
      </c>
      <c r="F72" s="21">
        <v>14045090.48</v>
      </c>
      <c r="G72" s="69">
        <v>15961296.880000001</v>
      </c>
      <c r="H72" s="21">
        <v>17865153.510000002</v>
      </c>
      <c r="I72" s="69">
        <v>20330533.539999999</v>
      </c>
      <c r="J72" s="21">
        <v>22241930</v>
      </c>
      <c r="K72" s="69">
        <v>23561607</v>
      </c>
      <c r="L72" s="21">
        <v>25449190.441</v>
      </c>
      <c r="M72" s="69">
        <v>23967827</v>
      </c>
      <c r="N72" s="21">
        <v>24690148</v>
      </c>
      <c r="O72" s="69">
        <v>26947270</v>
      </c>
      <c r="P72" s="21">
        <v>27468089.103</v>
      </c>
      <c r="Q72" s="69">
        <v>26717000.5</v>
      </c>
      <c r="R72" s="21">
        <v>29101603.100000001</v>
      </c>
      <c r="S72" s="69">
        <v>32369816.777999997</v>
      </c>
    </row>
    <row r="73" spans="1:19">
      <c r="A73" s="15" t="s">
        <v>34</v>
      </c>
      <c r="B73" s="70">
        <v>116453913</v>
      </c>
      <c r="C73" s="71">
        <v>121572059</v>
      </c>
      <c r="D73" s="70">
        <v>128923205.1392</v>
      </c>
      <c r="E73" s="71">
        <v>141028744.18000001</v>
      </c>
      <c r="F73" s="70">
        <v>161924042.28</v>
      </c>
      <c r="G73" s="71">
        <v>174231413.88999999</v>
      </c>
      <c r="H73" s="70">
        <v>203018285.03999999</v>
      </c>
      <c r="I73" s="71">
        <v>207004055.41</v>
      </c>
      <c r="J73" s="70">
        <v>212840665</v>
      </c>
      <c r="K73" s="71">
        <v>230759667</v>
      </c>
      <c r="L73" s="70">
        <v>244429381.10100001</v>
      </c>
      <c r="M73" s="71">
        <v>256752533</v>
      </c>
      <c r="N73" s="70">
        <v>283142706</v>
      </c>
      <c r="O73" s="71">
        <v>319805175</v>
      </c>
      <c r="P73" s="70">
        <v>329880031.75</v>
      </c>
      <c r="Q73" s="71">
        <v>358323318.19999999</v>
      </c>
      <c r="R73" s="70">
        <v>376567802.50000006</v>
      </c>
      <c r="S73" s="71">
        <v>407030600.87300003</v>
      </c>
    </row>
    <row r="74" spans="1:19">
      <c r="B74" s="70"/>
      <c r="C74" s="71"/>
      <c r="D74" s="70"/>
      <c r="E74" s="71"/>
      <c r="F74" s="70"/>
      <c r="G74" s="71"/>
      <c r="H74" s="70"/>
      <c r="I74" s="71"/>
      <c r="J74" s="70"/>
      <c r="K74" s="71"/>
      <c r="L74" s="70"/>
      <c r="M74" s="71"/>
      <c r="N74" s="70"/>
      <c r="O74" s="71"/>
      <c r="P74" s="70"/>
      <c r="Q74" s="71"/>
      <c r="R74" s="70"/>
      <c r="S74" s="71"/>
    </row>
    <row r="75" spans="1:19">
      <c r="A75" s="25" t="s">
        <v>35</v>
      </c>
      <c r="B75" s="58">
        <v>-3956665</v>
      </c>
      <c r="C75" s="72">
        <v>-1954736</v>
      </c>
      <c r="D75" s="58">
        <v>2400066.2195000052</v>
      </c>
      <c r="E75" s="72">
        <v>9456695.7129999995</v>
      </c>
      <c r="F75" s="58">
        <v>12427591.330000013</v>
      </c>
      <c r="G75" s="72">
        <v>29265176.780000001</v>
      </c>
      <c r="H75" s="58">
        <v>10276257.920000017</v>
      </c>
      <c r="I75" s="72">
        <v>15656548.50999999</v>
      </c>
      <c r="J75" s="58">
        <v>16722658</v>
      </c>
      <c r="K75" s="72">
        <v>24654214</v>
      </c>
      <c r="L75" s="58">
        <f t="shared" ref="L75:O75" si="4">L67-L73</f>
        <v>34133545.358999968</v>
      </c>
      <c r="M75" s="72">
        <f t="shared" si="4"/>
        <v>42822939</v>
      </c>
      <c r="N75" s="58">
        <f t="shared" si="4"/>
        <v>29033841</v>
      </c>
      <c r="O75" s="72">
        <f t="shared" si="4"/>
        <v>17691042</v>
      </c>
      <c r="P75" s="58">
        <v>41218288.481000006</v>
      </c>
      <c r="Q75" s="72">
        <v>47013427.199999988</v>
      </c>
      <c r="R75" s="58">
        <v>53530209.199999988</v>
      </c>
      <c r="S75" s="72">
        <v>46657951.483999968</v>
      </c>
    </row>
    <row r="76" spans="1:19">
      <c r="B76" s="17"/>
      <c r="C76" s="68"/>
      <c r="D76" s="17"/>
      <c r="E76" s="68"/>
      <c r="F76" s="17"/>
      <c r="G76" s="68"/>
      <c r="H76" s="17"/>
      <c r="I76" s="68"/>
      <c r="J76" s="17"/>
      <c r="K76" s="68"/>
      <c r="L76" s="17"/>
      <c r="M76" s="68"/>
      <c r="N76" s="17"/>
      <c r="O76" s="68"/>
      <c r="P76" s="17"/>
      <c r="Q76" s="68"/>
      <c r="R76" s="17"/>
      <c r="S76" s="68"/>
    </row>
    <row r="77" spans="1:19">
      <c r="A77" s="3" t="s">
        <v>36</v>
      </c>
      <c r="B77" s="17">
        <v>3804101</v>
      </c>
      <c r="C77" s="68">
        <v>-2860292</v>
      </c>
      <c r="D77" s="17">
        <v>69534.189199999892</v>
      </c>
      <c r="E77" s="68">
        <v>-2450657.5079999999</v>
      </c>
      <c r="F77" s="17">
        <v>-20695730.899999999</v>
      </c>
      <c r="G77" s="68">
        <v>903008.65</v>
      </c>
      <c r="H77" s="17">
        <v>-138865300.38999999</v>
      </c>
      <c r="I77" s="68">
        <v>-30358512.949999999</v>
      </c>
      <c r="J77" s="17">
        <v>8846024</v>
      </c>
      <c r="K77" s="68">
        <v>-39472379</v>
      </c>
      <c r="L77" s="17">
        <v>-36433391.725000001</v>
      </c>
      <c r="M77" s="68">
        <v>-19566073</v>
      </c>
      <c r="N77" s="17">
        <v>-14683918</v>
      </c>
      <c r="O77" s="68">
        <v>-22470530</v>
      </c>
      <c r="P77" s="17">
        <v>-8678026.4400000013</v>
      </c>
      <c r="Q77" s="68">
        <v>-6697293.5999999978</v>
      </c>
      <c r="R77" s="17">
        <v>-29832698.599999994</v>
      </c>
      <c r="S77" s="68">
        <v>-20656965.109000005</v>
      </c>
    </row>
    <row r="78" spans="1:19">
      <c r="A78" s="3"/>
      <c r="C78" s="67"/>
      <c r="E78" s="67"/>
      <c r="G78" s="67"/>
      <c r="I78" s="67"/>
      <c r="K78" s="67"/>
      <c r="M78" s="67"/>
      <c r="O78" s="67"/>
      <c r="Q78" s="67"/>
      <c r="S78" s="67"/>
    </row>
    <row r="79" spans="1:19">
      <c r="A79" s="25" t="s">
        <v>37</v>
      </c>
      <c r="B79" s="70">
        <v>-152564</v>
      </c>
      <c r="C79" s="71">
        <v>-4815028</v>
      </c>
      <c r="D79" s="70">
        <v>2469600.4087000052</v>
      </c>
      <c r="E79" s="71">
        <v>7006038.2050000001</v>
      </c>
      <c r="F79" s="70">
        <v>-8268139.5699999854</v>
      </c>
      <c r="G79" s="71">
        <v>30168185.43</v>
      </c>
      <c r="H79" s="70">
        <v>-128589042.46999997</v>
      </c>
      <c r="I79" s="71">
        <v>-14701964.440000009</v>
      </c>
      <c r="J79" s="70">
        <v>25568682</v>
      </c>
      <c r="K79" s="71">
        <v>-14818165</v>
      </c>
      <c r="L79" s="70">
        <f>L75+L77</f>
        <v>-2299846.3660000339</v>
      </c>
      <c r="M79" s="71">
        <f t="shared" ref="M79:O79" si="5">M75+M77</f>
        <v>23256866</v>
      </c>
      <c r="N79" s="70">
        <f t="shared" si="5"/>
        <v>14349923</v>
      </c>
      <c r="O79" s="71">
        <f t="shared" si="5"/>
        <v>-4779488</v>
      </c>
      <c r="P79" s="70">
        <v>32540262.041000005</v>
      </c>
      <c r="Q79" s="71">
        <v>40316133.599999994</v>
      </c>
      <c r="R79" s="70">
        <v>23697510.599999994</v>
      </c>
      <c r="S79" s="71">
        <v>26000986.374999963</v>
      </c>
    </row>
    <row r="80" spans="1:19">
      <c r="A80" s="3"/>
      <c r="B80" s="17"/>
      <c r="C80" s="68"/>
      <c r="D80" s="17"/>
      <c r="E80" s="68"/>
      <c r="F80" s="17"/>
      <c r="G80" s="68"/>
      <c r="H80" s="17"/>
      <c r="I80" s="68"/>
      <c r="J80" s="17"/>
      <c r="K80" s="68"/>
      <c r="L80" s="17"/>
      <c r="M80" s="68"/>
      <c r="N80" s="17"/>
      <c r="O80" s="68"/>
      <c r="P80" s="17"/>
      <c r="Q80" s="68"/>
      <c r="R80" s="17"/>
      <c r="S80" s="68"/>
    </row>
    <row r="81" spans="1:19">
      <c r="A81" s="3" t="s">
        <v>38</v>
      </c>
      <c r="B81" s="17">
        <v>3210082</v>
      </c>
      <c r="C81" s="68">
        <v>1213384</v>
      </c>
      <c r="D81" s="17">
        <v>4302888.6109999996</v>
      </c>
      <c r="E81" s="68">
        <v>3945621.1669999999</v>
      </c>
      <c r="F81" s="17">
        <v>8440063.5999999996</v>
      </c>
      <c r="G81" s="68">
        <v>13338710.41</v>
      </c>
      <c r="H81" s="17">
        <v>19154385.260000002</v>
      </c>
      <c r="I81" s="68">
        <v>10820834.42</v>
      </c>
      <c r="J81" s="17">
        <v>-5086212</v>
      </c>
      <c r="K81" s="68">
        <v>7720406</v>
      </c>
      <c r="L81" s="17">
        <v>1558806</v>
      </c>
      <c r="M81" s="68">
        <v>-6701990</v>
      </c>
      <c r="N81" s="17">
        <v>109407</v>
      </c>
      <c r="O81" s="68">
        <v>2857078</v>
      </c>
      <c r="P81" s="17">
        <v>4656654</v>
      </c>
      <c r="Q81" s="68">
        <v>1153055.3999999985</v>
      </c>
      <c r="R81" s="17">
        <v>3228386.5999999996</v>
      </c>
      <c r="S81" s="68">
        <v>3647127.8</v>
      </c>
    </row>
    <row r="82" spans="1:19">
      <c r="A82" s="3"/>
      <c r="C82" s="67"/>
      <c r="E82" s="67"/>
      <c r="G82" s="67"/>
      <c r="I82" s="67"/>
      <c r="K82" s="67"/>
      <c r="M82" s="67"/>
      <c r="O82" s="67"/>
      <c r="Q82" s="67"/>
      <c r="S82" s="67"/>
    </row>
    <row r="83" spans="1:19" ht="15" thickBot="1">
      <c r="A83" s="26" t="s">
        <v>39</v>
      </c>
      <c r="B83" s="73">
        <v>3057518</v>
      </c>
      <c r="C83" s="74">
        <v>-3601644</v>
      </c>
      <c r="D83" s="73">
        <v>6772489.0197000047</v>
      </c>
      <c r="E83" s="74">
        <v>10951659.372</v>
      </c>
      <c r="F83" s="73">
        <v>171924.03000001423</v>
      </c>
      <c r="G83" s="74">
        <v>43506895.840000004</v>
      </c>
      <c r="H83" s="73">
        <v>-109434657.20999996</v>
      </c>
      <c r="I83" s="74">
        <v>-3881130.0200000089</v>
      </c>
      <c r="J83" s="73">
        <v>20482470</v>
      </c>
      <c r="K83" s="74">
        <v>-7097759</v>
      </c>
      <c r="L83" s="73">
        <f>L67-L73+L77+L81</f>
        <v>-741040.36600003392</v>
      </c>
      <c r="M83" s="74">
        <f>M67-M73+M77+M81</f>
        <v>16554876</v>
      </c>
      <c r="N83" s="73">
        <v>14459330</v>
      </c>
      <c r="O83" s="74">
        <v>-1922410</v>
      </c>
      <c r="P83" s="73">
        <v>37196916.041000009</v>
      </c>
      <c r="Q83" s="74">
        <v>41469188.999999993</v>
      </c>
      <c r="R83" s="73">
        <v>26925897.199999996</v>
      </c>
      <c r="S83" s="74">
        <v>29648114.174999963</v>
      </c>
    </row>
    <row r="84" spans="1:19" ht="15" thickTop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A86" s="63" t="s">
        <v>109</v>
      </c>
    </row>
    <row r="87" spans="1:19">
      <c r="B87" s="64">
        <v>2002</v>
      </c>
      <c r="C87" s="65">
        <v>2003</v>
      </c>
      <c r="D87" s="64">
        <v>2004</v>
      </c>
      <c r="E87" s="65">
        <v>2005</v>
      </c>
      <c r="F87" s="64">
        <v>2006</v>
      </c>
      <c r="G87" s="65">
        <v>2007</v>
      </c>
      <c r="H87" s="64">
        <v>2008</v>
      </c>
      <c r="I87" s="65">
        <v>2009</v>
      </c>
      <c r="J87" s="64">
        <v>2010</v>
      </c>
      <c r="K87" s="65">
        <v>2011</v>
      </c>
      <c r="L87" s="64">
        <v>2012</v>
      </c>
      <c r="M87" s="65">
        <v>2013</v>
      </c>
      <c r="N87" s="64">
        <v>2014</v>
      </c>
      <c r="O87" s="65">
        <v>2015</v>
      </c>
      <c r="P87" s="64">
        <v>2016</v>
      </c>
      <c r="Q87" s="65">
        <v>2017</v>
      </c>
      <c r="R87" s="64">
        <v>2018</v>
      </c>
      <c r="S87" s="65">
        <v>2019</v>
      </c>
    </row>
    <row r="88" spans="1:19">
      <c r="A88" s="66" t="s">
        <v>104</v>
      </c>
      <c r="B88" s="17"/>
      <c r="C88" s="68"/>
      <c r="D88" s="17"/>
      <c r="E88" s="68"/>
      <c r="F88" s="17"/>
      <c r="G88" s="68"/>
      <c r="H88" s="17"/>
      <c r="I88" s="68"/>
      <c r="J88" s="17"/>
      <c r="K88" s="68"/>
      <c r="L88" s="17"/>
      <c r="M88" s="68"/>
      <c r="N88" s="17"/>
      <c r="O88" s="68"/>
      <c r="P88" s="17"/>
      <c r="Q88" s="68"/>
      <c r="R88" s="17"/>
      <c r="S88" s="68"/>
    </row>
    <row r="89" spans="1:19">
      <c r="A89" s="3" t="s">
        <v>41</v>
      </c>
      <c r="B89" s="17">
        <v>262656674</v>
      </c>
      <c r="C89" s="68">
        <v>272857417</v>
      </c>
      <c r="D89" s="17">
        <v>287178801.76719999</v>
      </c>
      <c r="E89" s="68">
        <v>310292392.31800002</v>
      </c>
      <c r="F89" s="17">
        <v>366233166.76999998</v>
      </c>
      <c r="G89" s="68">
        <v>420071424.51999998</v>
      </c>
      <c r="H89" s="17">
        <v>529753195.41000003</v>
      </c>
      <c r="I89" s="68">
        <v>617438910.21000004</v>
      </c>
      <c r="J89" s="17">
        <v>696445238</v>
      </c>
      <c r="K89" s="68">
        <v>715686311</v>
      </c>
      <c r="L89" s="17">
        <v>717272187.20200002</v>
      </c>
      <c r="M89" s="68">
        <v>753600813</v>
      </c>
      <c r="N89" s="17">
        <v>791581228</v>
      </c>
      <c r="O89" s="68">
        <v>817970535</v>
      </c>
      <c r="P89" s="17">
        <v>827632020.83099997</v>
      </c>
      <c r="Q89" s="68">
        <v>886195679.80000007</v>
      </c>
      <c r="R89" s="17">
        <v>976572253.79999995</v>
      </c>
      <c r="S89" s="68">
        <v>1051932242.8049998</v>
      </c>
    </row>
    <row r="90" spans="1:19">
      <c r="A90" s="18" t="s">
        <v>42</v>
      </c>
      <c r="B90" s="21">
        <v>41460175</v>
      </c>
      <c r="C90" s="69">
        <v>42521947</v>
      </c>
      <c r="D90" s="21">
        <v>47416122.7993</v>
      </c>
      <c r="E90" s="69">
        <v>52195361.056999996</v>
      </c>
      <c r="F90" s="21">
        <v>60325082.259999998</v>
      </c>
      <c r="G90" s="69">
        <v>59933806.969999999</v>
      </c>
      <c r="H90" s="21">
        <v>64993492.670000002</v>
      </c>
      <c r="I90" s="69">
        <v>74903396.739999995</v>
      </c>
      <c r="J90" s="21">
        <v>66743573</v>
      </c>
      <c r="K90" s="69">
        <v>64308664</v>
      </c>
      <c r="L90" s="21">
        <v>61430257.089000002</v>
      </c>
      <c r="M90" s="69">
        <v>44053318</v>
      </c>
      <c r="N90" s="21">
        <v>43378616</v>
      </c>
      <c r="O90" s="69">
        <v>39108123</v>
      </c>
      <c r="P90" s="21">
        <v>41746642.629999995</v>
      </c>
      <c r="Q90" s="69">
        <v>53189621.799999997</v>
      </c>
      <c r="R90" s="21">
        <v>70878513</v>
      </c>
      <c r="S90" s="69">
        <v>72779043.789000005</v>
      </c>
    </row>
    <row r="91" spans="1:19">
      <c r="A91" s="3" t="s">
        <v>43</v>
      </c>
      <c r="B91" s="17">
        <v>304116849</v>
      </c>
      <c r="C91" s="68">
        <v>315379364</v>
      </c>
      <c r="D91" s="17">
        <v>334594924.56650001</v>
      </c>
      <c r="E91" s="68">
        <v>362487753.375</v>
      </c>
      <c r="F91" s="17">
        <v>426558249.02999997</v>
      </c>
      <c r="G91" s="68">
        <v>480005231.49000001</v>
      </c>
      <c r="H91" s="17">
        <v>594746688.08000004</v>
      </c>
      <c r="I91" s="68">
        <v>692342306.95000005</v>
      </c>
      <c r="J91" s="17">
        <v>763188810</v>
      </c>
      <c r="K91" s="68">
        <v>779994975</v>
      </c>
      <c r="L91" s="17">
        <f>L89+L90</f>
        <v>778702444.29100001</v>
      </c>
      <c r="M91" s="68">
        <f t="shared" ref="M91:O91" si="6">M89+M90</f>
        <v>797654131</v>
      </c>
      <c r="N91" s="17">
        <f t="shared" si="6"/>
        <v>834959844</v>
      </c>
      <c r="O91" s="68">
        <f t="shared" si="6"/>
        <v>857078658</v>
      </c>
      <c r="P91" s="17">
        <v>869378663.46099997</v>
      </c>
      <c r="Q91" s="68">
        <v>939385301.60000002</v>
      </c>
      <c r="R91" s="17">
        <v>1047450766.8</v>
      </c>
      <c r="S91" s="68">
        <v>1124711286.5939999</v>
      </c>
    </row>
    <row r="92" spans="1:19">
      <c r="A92" s="3" t="s">
        <v>44</v>
      </c>
      <c r="B92" s="17">
        <v>26638294</v>
      </c>
      <c r="C92" s="68">
        <v>28942883</v>
      </c>
      <c r="D92" s="17">
        <v>33556385.197400004</v>
      </c>
      <c r="E92" s="68">
        <v>36835147.729000002</v>
      </c>
      <c r="F92" s="17">
        <v>45531272.840000004</v>
      </c>
      <c r="G92" s="68">
        <v>88548377.019999996</v>
      </c>
      <c r="H92" s="17">
        <v>85240657.099999994</v>
      </c>
      <c r="I92" s="68">
        <v>77131924.670000002</v>
      </c>
      <c r="J92" s="17">
        <v>76022799</v>
      </c>
      <c r="K92" s="68">
        <v>70315144</v>
      </c>
      <c r="L92" s="17">
        <v>82789481.157000005</v>
      </c>
      <c r="M92" s="68">
        <v>73589839</v>
      </c>
      <c r="N92" s="17">
        <v>72732258</v>
      </c>
      <c r="O92" s="68">
        <v>86430080</v>
      </c>
      <c r="P92" s="17">
        <v>99731693.585999995</v>
      </c>
      <c r="Q92" s="68">
        <v>105511573.59999999</v>
      </c>
      <c r="R92" s="17">
        <v>113831245.3</v>
      </c>
      <c r="S92" s="68">
        <v>115109575.977</v>
      </c>
    </row>
    <row r="93" spans="1:19">
      <c r="A93" s="15" t="s">
        <v>45</v>
      </c>
      <c r="B93" s="70">
        <v>330755143</v>
      </c>
      <c r="C93" s="71">
        <v>344322247</v>
      </c>
      <c r="D93" s="70">
        <v>368151309.76389998</v>
      </c>
      <c r="E93" s="71">
        <v>399322901.10399997</v>
      </c>
      <c r="F93" s="70">
        <v>472089521.87</v>
      </c>
      <c r="G93" s="71">
        <v>568553608.50999999</v>
      </c>
      <c r="H93" s="70">
        <v>679987345.17999995</v>
      </c>
      <c r="I93" s="71">
        <v>769474231.62</v>
      </c>
      <c r="J93" s="70">
        <v>839211609</v>
      </c>
      <c r="K93" s="71">
        <v>850310119</v>
      </c>
      <c r="L93" s="70">
        <v>861491925.44799995</v>
      </c>
      <c r="M93" s="71">
        <v>871243970</v>
      </c>
      <c r="N93" s="70">
        <v>907692102</v>
      </c>
      <c r="O93" s="71">
        <v>943508739</v>
      </c>
      <c r="P93" s="70">
        <v>969110357.04699993</v>
      </c>
      <c r="Q93" s="71">
        <v>1044896875.2000002</v>
      </c>
      <c r="R93" s="70">
        <v>1161282012.0999999</v>
      </c>
      <c r="S93" s="71">
        <v>1239820862.5709999</v>
      </c>
    </row>
    <row r="94" spans="1:19">
      <c r="B94" s="70"/>
      <c r="C94" s="71"/>
      <c r="D94" s="70"/>
      <c r="E94" s="71"/>
      <c r="F94" s="70"/>
      <c r="G94" s="71"/>
      <c r="H94" s="70"/>
      <c r="I94" s="71"/>
      <c r="J94" s="70"/>
      <c r="K94" s="71"/>
      <c r="L94" s="70"/>
      <c r="M94" s="71"/>
      <c r="N94" s="70"/>
      <c r="O94" s="71"/>
      <c r="P94" s="70"/>
      <c r="Q94" s="71"/>
      <c r="R94" s="70"/>
      <c r="S94" s="71"/>
    </row>
    <row r="95" spans="1:19">
      <c r="A95" s="3" t="s">
        <v>46</v>
      </c>
      <c r="B95" s="17">
        <v>150562652</v>
      </c>
      <c r="C95" s="68">
        <v>145719228</v>
      </c>
      <c r="D95" s="17">
        <v>154342856.19069999</v>
      </c>
      <c r="E95" s="68">
        <v>170121109.83199999</v>
      </c>
      <c r="F95" s="17">
        <v>192469269.66999999</v>
      </c>
      <c r="G95" s="68">
        <v>267774081.61000001</v>
      </c>
      <c r="H95" s="17">
        <v>192796391.40000001</v>
      </c>
      <c r="I95" s="68">
        <v>207839458.69</v>
      </c>
      <c r="J95" s="17">
        <v>253300519</v>
      </c>
      <c r="K95" s="68">
        <v>260773066</v>
      </c>
      <c r="L95" s="17">
        <v>268252954.60600001</v>
      </c>
      <c r="M95" s="68">
        <v>321286620</v>
      </c>
      <c r="N95" s="17">
        <v>354087776</v>
      </c>
      <c r="O95" s="68">
        <v>364874261</v>
      </c>
      <c r="P95" s="17">
        <v>399685652.76899999</v>
      </c>
      <c r="Q95" s="68">
        <v>463315826.70000005</v>
      </c>
      <c r="R95" s="17">
        <v>527226112.80000007</v>
      </c>
      <c r="S95" s="68">
        <v>578974240.39199996</v>
      </c>
    </row>
    <row r="96" spans="1:19">
      <c r="A96" s="3" t="s">
        <v>47</v>
      </c>
      <c r="B96" s="17">
        <v>38143991</v>
      </c>
      <c r="C96" s="68">
        <v>45510240</v>
      </c>
      <c r="D96" s="17">
        <v>50716614.046099998</v>
      </c>
      <c r="E96" s="68">
        <v>55275447.979999997</v>
      </c>
      <c r="F96" s="17">
        <v>64504712.530000001</v>
      </c>
      <c r="G96" s="68">
        <v>44456680.869999997</v>
      </c>
      <c r="H96" s="17">
        <v>42068190.689999998</v>
      </c>
      <c r="I96" s="68">
        <v>41867018.729999997</v>
      </c>
      <c r="J96" s="17">
        <v>46812655</v>
      </c>
      <c r="K96" s="68">
        <v>48384591</v>
      </c>
      <c r="L96" s="17">
        <v>55577683</v>
      </c>
      <c r="M96" s="68">
        <v>54613310</v>
      </c>
      <c r="N96" s="17">
        <v>65495293</v>
      </c>
      <c r="O96" s="68">
        <v>85537999</v>
      </c>
      <c r="P96" s="17">
        <v>96229372.266000003</v>
      </c>
      <c r="Q96" s="68">
        <v>108892585.2</v>
      </c>
      <c r="R96" s="17">
        <v>117494364.90000001</v>
      </c>
      <c r="S96" s="68">
        <v>121175880.529</v>
      </c>
    </row>
    <row r="97" spans="1:19">
      <c r="A97" s="3" t="s">
        <v>48</v>
      </c>
      <c r="B97" s="17">
        <v>115403840</v>
      </c>
      <c r="C97" s="68">
        <v>125619646</v>
      </c>
      <c r="D97" s="17">
        <v>129559992.87719999</v>
      </c>
      <c r="E97" s="68">
        <v>139375467.766</v>
      </c>
      <c r="F97" s="17">
        <v>169225559.74000001</v>
      </c>
      <c r="G97" s="68">
        <v>201036675.86000001</v>
      </c>
      <c r="H97" s="17">
        <v>376934035.56999999</v>
      </c>
      <c r="I97" s="68">
        <v>442814403.08999997</v>
      </c>
      <c r="J97" s="17">
        <v>463198022</v>
      </c>
      <c r="K97" s="68">
        <v>471501184</v>
      </c>
      <c r="L97" s="17">
        <v>449393134</v>
      </c>
      <c r="M97" s="68">
        <v>416278010</v>
      </c>
      <c r="N97" s="17">
        <v>404329533</v>
      </c>
      <c r="O97" s="68">
        <v>404398888</v>
      </c>
      <c r="P97" s="17">
        <v>385673776.74599999</v>
      </c>
      <c r="Q97" s="68">
        <v>372529014</v>
      </c>
      <c r="R97" s="17">
        <v>417729473</v>
      </c>
      <c r="S97" s="68">
        <v>436731266.88739997</v>
      </c>
    </row>
    <row r="98" spans="1:19">
      <c r="A98" s="18" t="s">
        <v>49</v>
      </c>
      <c r="B98" s="21">
        <v>26644660</v>
      </c>
      <c r="C98" s="69">
        <v>27473131</v>
      </c>
      <c r="D98" s="21">
        <v>33531853.111099996</v>
      </c>
      <c r="E98" s="69">
        <v>34550883.737000003</v>
      </c>
      <c r="F98" s="21">
        <v>45889978.619999997</v>
      </c>
      <c r="G98" s="69">
        <v>55286167.729999997</v>
      </c>
      <c r="H98" s="21">
        <v>68188727.420000002</v>
      </c>
      <c r="I98" s="69">
        <v>76953351.019999996</v>
      </c>
      <c r="J98" s="21">
        <v>75900413</v>
      </c>
      <c r="K98" s="69">
        <v>69651278</v>
      </c>
      <c r="L98" s="21">
        <v>88268155.841999993</v>
      </c>
      <c r="M98" s="69">
        <v>79066030</v>
      </c>
      <c r="N98" s="21">
        <v>83779500</v>
      </c>
      <c r="O98" s="69">
        <v>88697591</v>
      </c>
      <c r="P98" s="21">
        <v>87521555.266000003</v>
      </c>
      <c r="Q98" s="69">
        <v>100159449.09999999</v>
      </c>
      <c r="R98" s="21">
        <v>98832061.699999988</v>
      </c>
      <c r="S98" s="69">
        <v>102939474.43260002</v>
      </c>
    </row>
    <row r="99" spans="1:19">
      <c r="A99" s="15" t="s">
        <v>50</v>
      </c>
      <c r="B99" s="70">
        <v>142048500</v>
      </c>
      <c r="C99" s="71">
        <v>153092777</v>
      </c>
      <c r="D99" s="70">
        <v>163091845.9883</v>
      </c>
      <c r="E99" s="71">
        <v>173926351.50300002</v>
      </c>
      <c r="F99" s="70">
        <v>215115538.36000001</v>
      </c>
      <c r="G99" s="71">
        <v>256322843.59</v>
      </c>
      <c r="H99" s="70">
        <v>445122762.99000001</v>
      </c>
      <c r="I99" s="71">
        <v>519767754.10999995</v>
      </c>
      <c r="J99" s="70">
        <v>539098435</v>
      </c>
      <c r="K99" s="71">
        <v>541152462</v>
      </c>
      <c r="L99" s="70">
        <f>L97+L98</f>
        <v>537661289.84200001</v>
      </c>
      <c r="M99" s="71">
        <f t="shared" ref="M99:O99" si="7">M97+M98</f>
        <v>495344040</v>
      </c>
      <c r="N99" s="70">
        <f t="shared" si="7"/>
        <v>488109033</v>
      </c>
      <c r="O99" s="71">
        <f t="shared" si="7"/>
        <v>493096479</v>
      </c>
      <c r="P99" s="70">
        <v>473195332.01199996</v>
      </c>
      <c r="Q99" s="71">
        <v>472688463.10000002</v>
      </c>
      <c r="R99" s="70">
        <v>516561534.69999999</v>
      </c>
      <c r="S99" s="71">
        <v>539670741.31999993</v>
      </c>
    </row>
    <row r="100" spans="1:19">
      <c r="A100" s="15" t="s">
        <v>51</v>
      </c>
      <c r="B100" s="70">
        <v>180192491</v>
      </c>
      <c r="C100" s="71">
        <v>198603017</v>
      </c>
      <c r="D100" s="70">
        <v>213808460.03439999</v>
      </c>
      <c r="E100" s="71">
        <v>229201799.48300001</v>
      </c>
      <c r="F100" s="70">
        <v>279620250.88999999</v>
      </c>
      <c r="G100" s="71">
        <v>300779524.45999998</v>
      </c>
      <c r="H100" s="70">
        <v>487190953.68000001</v>
      </c>
      <c r="I100" s="71">
        <v>561634772.83999991</v>
      </c>
      <c r="J100" s="70">
        <v>585911090</v>
      </c>
      <c r="K100" s="71">
        <v>589537053</v>
      </c>
      <c r="L100" s="70">
        <f>L99+L96</f>
        <v>593238972.84200001</v>
      </c>
      <c r="M100" s="71">
        <f t="shared" ref="M100:O100" si="8">M99+M96</f>
        <v>549957350</v>
      </c>
      <c r="N100" s="70">
        <f t="shared" si="8"/>
        <v>553604326</v>
      </c>
      <c r="O100" s="71">
        <f t="shared" si="8"/>
        <v>578634478</v>
      </c>
      <c r="P100" s="70">
        <v>569424704.278</v>
      </c>
      <c r="Q100" s="71">
        <v>581581048.30000007</v>
      </c>
      <c r="R100" s="70">
        <v>634055899.60000002</v>
      </c>
      <c r="S100" s="71">
        <v>660846621.84899998</v>
      </c>
    </row>
    <row r="101" spans="1:19">
      <c r="A101" s="15" t="s">
        <v>52</v>
      </c>
      <c r="B101" s="70">
        <v>330755143</v>
      </c>
      <c r="C101" s="71">
        <v>344322245</v>
      </c>
      <c r="D101" s="70">
        <v>368151316.22509998</v>
      </c>
      <c r="E101" s="71">
        <v>399322909.315</v>
      </c>
      <c r="F101" s="70">
        <v>472089520.56</v>
      </c>
      <c r="G101" s="71">
        <v>568553606.07000005</v>
      </c>
      <c r="H101" s="70">
        <v>679987345.08000004</v>
      </c>
      <c r="I101" s="71">
        <v>769474231.52999997</v>
      </c>
      <c r="J101" s="70">
        <v>839211609</v>
      </c>
      <c r="K101" s="71">
        <v>850310119</v>
      </c>
      <c r="L101" s="70">
        <v>861491927.44799995</v>
      </c>
      <c r="M101" s="71">
        <v>871243970</v>
      </c>
      <c r="N101" s="70">
        <v>907692102</v>
      </c>
      <c r="O101" s="71">
        <v>943508739</v>
      </c>
      <c r="P101" s="70">
        <v>969110357.04699993</v>
      </c>
      <c r="Q101" s="71">
        <v>1044896875.0000001</v>
      </c>
      <c r="R101" s="70">
        <v>1161282012.4000001</v>
      </c>
      <c r="S101" s="71">
        <v>1239820862.2409999</v>
      </c>
    </row>
    <row r="104" spans="1:19">
      <c r="A104" s="63" t="s">
        <v>110</v>
      </c>
    </row>
    <row r="105" spans="1:19">
      <c r="B105" s="64">
        <v>2002</v>
      </c>
      <c r="C105" s="65">
        <v>2003</v>
      </c>
      <c r="D105" s="64">
        <v>2004</v>
      </c>
      <c r="E105" s="65">
        <v>2005</v>
      </c>
      <c r="F105" s="64">
        <v>2006</v>
      </c>
      <c r="G105" s="65">
        <v>2007</v>
      </c>
      <c r="H105" s="64">
        <v>2008</v>
      </c>
      <c r="I105" s="65">
        <v>2009</v>
      </c>
      <c r="J105" s="64">
        <v>2010</v>
      </c>
      <c r="K105" s="65">
        <v>2011</v>
      </c>
      <c r="L105" s="64">
        <v>2012</v>
      </c>
      <c r="M105" s="65">
        <v>2013</v>
      </c>
      <c r="N105" s="64">
        <v>2014</v>
      </c>
      <c r="O105" s="65">
        <v>2015</v>
      </c>
      <c r="P105" s="64">
        <v>2016</v>
      </c>
      <c r="Q105" s="65">
        <v>2017</v>
      </c>
      <c r="R105" s="64">
        <v>2018</v>
      </c>
      <c r="S105" s="65">
        <v>2019</v>
      </c>
    </row>
    <row r="106" spans="1:19">
      <c r="A106" s="66" t="s">
        <v>104</v>
      </c>
      <c r="B106" s="17"/>
      <c r="C106" s="68"/>
      <c r="D106" s="17"/>
      <c r="E106" s="68"/>
      <c r="F106" s="17"/>
      <c r="G106" s="68"/>
      <c r="H106" s="17"/>
      <c r="I106" s="68"/>
      <c r="J106" s="17"/>
      <c r="K106" s="68"/>
      <c r="L106" s="17"/>
      <c r="M106" s="68"/>
      <c r="N106" s="17"/>
      <c r="O106" s="68"/>
      <c r="P106" s="17"/>
      <c r="Q106" s="68"/>
      <c r="R106" s="17"/>
      <c r="S106" s="68"/>
    </row>
    <row r="107" spans="1:19">
      <c r="A107" s="3" t="s">
        <v>54</v>
      </c>
      <c r="B107" s="17">
        <v>3056797</v>
      </c>
      <c r="C107" s="68">
        <v>-3601644</v>
      </c>
      <c r="D107" s="17">
        <v>6778063.3909000009</v>
      </c>
      <c r="E107" s="68">
        <v>10952135.649</v>
      </c>
      <c r="F107" s="17">
        <v>172128.63</v>
      </c>
      <c r="G107" s="68">
        <v>43486794.729999997</v>
      </c>
      <c r="H107" s="17">
        <v>-109461404.76000001</v>
      </c>
      <c r="I107" s="68">
        <v>-3916579.34</v>
      </c>
      <c r="J107" s="17">
        <v>20492066</v>
      </c>
      <c r="K107" s="68">
        <v>-7097761</v>
      </c>
      <c r="L107" s="17">
        <v>-741046.36599999992</v>
      </c>
      <c r="M107" s="68">
        <v>16554876</v>
      </c>
      <c r="N107" s="17">
        <v>14459330</v>
      </c>
      <c r="O107" s="68">
        <v>-1922410</v>
      </c>
      <c r="P107" s="17">
        <v>37196916.041000001</v>
      </c>
      <c r="Q107" s="68">
        <v>41469189.000000007</v>
      </c>
      <c r="R107" s="17">
        <v>26925896.799999997</v>
      </c>
      <c r="S107" s="68">
        <v>29648114.044999998</v>
      </c>
    </row>
    <row r="108" spans="1:19">
      <c r="A108" s="18" t="s">
        <v>55</v>
      </c>
      <c r="B108" s="21">
        <v>8163112</v>
      </c>
      <c r="C108" s="69">
        <v>14146050</v>
      </c>
      <c r="D108" s="21">
        <v>9383931.2583000008</v>
      </c>
      <c r="E108" s="69">
        <v>9929525.9360000007</v>
      </c>
      <c r="F108" s="21">
        <v>24919529.149999999</v>
      </c>
      <c r="G108" s="69">
        <v>-8044828.0499999998</v>
      </c>
      <c r="H108" s="21">
        <v>137069896.86000001</v>
      </c>
      <c r="I108" s="69">
        <v>30586162.120000001</v>
      </c>
      <c r="J108" s="21">
        <v>10690538</v>
      </c>
      <c r="K108" s="69">
        <v>51402051</v>
      </c>
      <c r="L108" s="21">
        <v>50628034.827000007</v>
      </c>
      <c r="M108" s="69">
        <v>36797926</v>
      </c>
      <c r="N108" s="21">
        <v>32516305</v>
      </c>
      <c r="O108" s="69">
        <v>54060343</v>
      </c>
      <c r="P108" s="21">
        <v>29955198.866999999</v>
      </c>
      <c r="Q108" s="69">
        <v>25896257.799999997</v>
      </c>
      <c r="R108" s="21">
        <v>50144181.399999999</v>
      </c>
      <c r="S108" s="69">
        <v>40492507.442000002</v>
      </c>
    </row>
    <row r="109" spans="1:19">
      <c r="A109" s="15" t="s">
        <v>56</v>
      </c>
      <c r="B109" s="70">
        <v>11219909</v>
      </c>
      <c r="C109" s="71">
        <v>10544406</v>
      </c>
      <c r="D109" s="70">
        <v>16161994.649200002</v>
      </c>
      <c r="E109" s="71">
        <v>20881661.585000001</v>
      </c>
      <c r="F109" s="70">
        <v>25091657.780000001</v>
      </c>
      <c r="G109" s="71">
        <v>35441966.68</v>
      </c>
      <c r="H109" s="70">
        <v>27608492.100000001</v>
      </c>
      <c r="I109" s="71">
        <v>26669582.780000001</v>
      </c>
      <c r="J109" s="70">
        <v>31182604</v>
      </c>
      <c r="K109" s="71">
        <v>44304291</v>
      </c>
      <c r="L109" s="70">
        <v>51369081.193000004</v>
      </c>
      <c r="M109" s="71">
        <v>53352802</v>
      </c>
      <c r="N109" s="70">
        <v>46975635</v>
      </c>
      <c r="O109" s="71">
        <v>52137933</v>
      </c>
      <c r="P109" s="70">
        <v>67152114.908000007</v>
      </c>
      <c r="Q109" s="71">
        <v>67365446.799999997</v>
      </c>
      <c r="R109" s="70">
        <v>77070078.199999988</v>
      </c>
      <c r="S109" s="71">
        <v>70140621.486999989</v>
      </c>
    </row>
    <row r="110" spans="1:19">
      <c r="A110" s="18" t="s">
        <v>57</v>
      </c>
      <c r="B110" s="21">
        <v>-1064030</v>
      </c>
      <c r="C110" s="69">
        <v>373965</v>
      </c>
      <c r="D110" s="21">
        <v>-259745.73560000007</v>
      </c>
      <c r="E110" s="69">
        <v>-591663.478</v>
      </c>
      <c r="F110" s="21">
        <v>-2595162.23</v>
      </c>
      <c r="G110" s="69">
        <v>-3988523.63</v>
      </c>
      <c r="H110" s="21">
        <v>2421187.1800000002</v>
      </c>
      <c r="I110" s="69">
        <v>-4676736.17</v>
      </c>
      <c r="J110" s="21">
        <v>1350224</v>
      </c>
      <c r="K110" s="69">
        <v>-1512503</v>
      </c>
      <c r="L110" s="21">
        <v>-408725.8339999998</v>
      </c>
      <c r="M110" s="69">
        <v>2059939</v>
      </c>
      <c r="N110" s="21">
        <v>3525623</v>
      </c>
      <c r="O110" s="69">
        <v>-3733951</v>
      </c>
      <c r="P110" s="21">
        <v>-8160080.0399999991</v>
      </c>
      <c r="Q110" s="69">
        <v>-3758535</v>
      </c>
      <c r="R110" s="21">
        <v>-8853607.4000000004</v>
      </c>
      <c r="S110" s="69">
        <v>1137172.2349999996</v>
      </c>
    </row>
    <row r="111" spans="1:19">
      <c r="A111" s="15" t="s">
        <v>58</v>
      </c>
      <c r="B111" s="70">
        <v>10155879</v>
      </c>
      <c r="C111" s="71">
        <v>10918371</v>
      </c>
      <c r="D111" s="70">
        <v>15902248.913599998</v>
      </c>
      <c r="E111" s="71">
        <v>20289998.107000001</v>
      </c>
      <c r="F111" s="70">
        <v>22496495.550000001</v>
      </c>
      <c r="G111" s="71">
        <v>31453443.050000001</v>
      </c>
      <c r="H111" s="70">
        <v>30029679.280000001</v>
      </c>
      <c r="I111" s="71">
        <v>21992846.609999999</v>
      </c>
      <c r="J111" s="70">
        <v>32532828</v>
      </c>
      <c r="K111" s="71">
        <v>42791788</v>
      </c>
      <c r="L111" s="70">
        <v>50960355.359000005</v>
      </c>
      <c r="M111" s="71">
        <v>55412741</v>
      </c>
      <c r="N111" s="70">
        <v>50501258</v>
      </c>
      <c r="O111" s="71">
        <v>48403982</v>
      </c>
      <c r="P111" s="70">
        <v>58992034.868000001</v>
      </c>
      <c r="Q111" s="71">
        <v>63606911.799999997</v>
      </c>
      <c r="R111" s="70">
        <v>68216470.799999982</v>
      </c>
      <c r="S111" s="71">
        <v>71277793.721999988</v>
      </c>
    </row>
    <row r="112" spans="1:19">
      <c r="A112" s="3" t="s">
        <v>59</v>
      </c>
      <c r="B112" s="17">
        <v>-27582831</v>
      </c>
      <c r="C112" s="68">
        <v>-18578266</v>
      </c>
      <c r="D112" s="17">
        <v>-21750730.690099999</v>
      </c>
      <c r="E112" s="68">
        <v>-26258808.782000002</v>
      </c>
      <c r="F112" s="17">
        <v>-37986932.189999998</v>
      </c>
      <c r="G112" s="68">
        <v>-10824061.67</v>
      </c>
      <c r="H112" s="17">
        <v>-85160176.209999993</v>
      </c>
      <c r="I112" s="68">
        <v>-45753087.350000001</v>
      </c>
      <c r="J112" s="17">
        <v>-34643384</v>
      </c>
      <c r="K112" s="68">
        <v>-25185741</v>
      </c>
      <c r="L112" s="17">
        <v>-20218587.397999998</v>
      </c>
      <c r="M112" s="68">
        <v>-19319799</v>
      </c>
      <c r="N112" s="17">
        <v>-32480794</v>
      </c>
      <c r="O112" s="68">
        <v>-28546078</v>
      </c>
      <c r="P112" s="17">
        <v>-33805684.523000002</v>
      </c>
      <c r="Q112" s="68">
        <v>-60078889.299999997</v>
      </c>
      <c r="R112" s="17">
        <v>-71711100.299999997</v>
      </c>
      <c r="S112" s="68">
        <v>-81322220.016000018</v>
      </c>
    </row>
    <row r="113" spans="1:19">
      <c r="A113" s="18" t="s">
        <v>60</v>
      </c>
      <c r="B113" s="21">
        <v>17199528</v>
      </c>
      <c r="C113" s="69">
        <v>9744359</v>
      </c>
      <c r="D113" s="21">
        <v>7443124.6668000007</v>
      </c>
      <c r="E113" s="69">
        <v>8266931.21</v>
      </c>
      <c r="F113" s="21">
        <v>17752351.27</v>
      </c>
      <c r="G113" s="69">
        <v>13710261.01</v>
      </c>
      <c r="H113" s="21">
        <v>45699080.079999998</v>
      </c>
      <c r="I113" s="69">
        <v>23824642.170000002</v>
      </c>
      <c r="J113" s="21">
        <v>2461411</v>
      </c>
      <c r="K113" s="69">
        <v>-24344448</v>
      </c>
      <c r="L113" s="21">
        <v>-24688691</v>
      </c>
      <c r="M113" s="69">
        <v>-38856862</v>
      </c>
      <c r="N113" s="21">
        <v>-19687537</v>
      </c>
      <c r="O113" s="69">
        <v>-18682626</v>
      </c>
      <c r="P113" s="21">
        <v>-12172734.942</v>
      </c>
      <c r="Q113" s="69">
        <v>-10440580.700000003</v>
      </c>
      <c r="R113" s="21">
        <v>14325762.699999996</v>
      </c>
      <c r="S113" s="69">
        <v>5373308.9350000024</v>
      </c>
    </row>
    <row r="114" spans="1:19">
      <c r="A114" s="15" t="s">
        <v>61</v>
      </c>
      <c r="B114" s="58">
        <v>-227424</v>
      </c>
      <c r="C114" s="72">
        <v>2084464</v>
      </c>
      <c r="D114" s="58">
        <v>1594642.8902999996</v>
      </c>
      <c r="E114" s="72">
        <v>2298120.5349999992</v>
      </c>
      <c r="F114" s="58">
        <v>2261914.6300000027</v>
      </c>
      <c r="G114" s="72">
        <v>34339642.390000001</v>
      </c>
      <c r="H114" s="58">
        <v>-9431416.849999994</v>
      </c>
      <c r="I114" s="72">
        <v>64401.429999999702</v>
      </c>
      <c r="J114" s="58">
        <v>350855</v>
      </c>
      <c r="K114" s="72">
        <v>-6738401</v>
      </c>
      <c r="L114" s="58">
        <v>6053076.9610000104</v>
      </c>
      <c r="M114" s="72">
        <v>-2763920</v>
      </c>
      <c r="N114" s="58">
        <v>-1667073</v>
      </c>
      <c r="O114" s="72">
        <v>1175279</v>
      </c>
      <c r="P114" s="58">
        <v>13013615.402999999</v>
      </c>
      <c r="Q114" s="72">
        <v>-6912558.200000003</v>
      </c>
      <c r="R114" s="58">
        <v>10831133.199999966</v>
      </c>
      <c r="S114" s="72">
        <v>-4671117.3590000272</v>
      </c>
    </row>
    <row r="116" spans="1:19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>
      <c r="A117" s="25" t="s">
        <v>111</v>
      </c>
    </row>
    <row r="118" spans="1:19">
      <c r="A118" s="25"/>
      <c r="B118" s="64">
        <v>2002</v>
      </c>
      <c r="C118" s="65">
        <v>2003</v>
      </c>
      <c r="D118" s="64">
        <v>2004</v>
      </c>
      <c r="E118" s="65">
        <v>2005</v>
      </c>
      <c r="F118" s="64">
        <v>2006</v>
      </c>
      <c r="G118" s="65">
        <v>2007</v>
      </c>
      <c r="H118" s="64">
        <v>2008</v>
      </c>
      <c r="I118" s="65">
        <v>2009</v>
      </c>
      <c r="J118" s="64">
        <v>2010</v>
      </c>
      <c r="K118" s="65">
        <v>2011</v>
      </c>
      <c r="L118" s="64">
        <v>2012</v>
      </c>
      <c r="M118" s="65">
        <v>2013</v>
      </c>
      <c r="N118" s="64">
        <v>2014</v>
      </c>
      <c r="O118" s="65">
        <v>2015</v>
      </c>
      <c r="P118" s="64">
        <v>2016</v>
      </c>
      <c r="Q118" s="65">
        <v>2017</v>
      </c>
      <c r="R118" s="64">
        <v>2018</v>
      </c>
      <c r="S118" s="65">
        <v>2019</v>
      </c>
    </row>
    <row r="119" spans="1:19">
      <c r="A119" s="3" t="s">
        <v>112</v>
      </c>
      <c r="B119" s="17">
        <v>288202</v>
      </c>
      <c r="C119" s="68">
        <v>290501</v>
      </c>
      <c r="D119" s="17">
        <v>293186</v>
      </c>
      <c r="E119" s="68">
        <v>299404</v>
      </c>
      <c r="F119" s="17">
        <v>307261</v>
      </c>
      <c r="G119" s="68">
        <v>312872</v>
      </c>
      <c r="H119" s="17">
        <v>319756</v>
      </c>
      <c r="I119" s="68">
        <v>317593</v>
      </c>
      <c r="J119" s="17">
        <v>318236</v>
      </c>
      <c r="K119" s="68">
        <v>319412</v>
      </c>
      <c r="L119" s="17">
        <v>321857</v>
      </c>
      <c r="M119" s="68">
        <v>325671</v>
      </c>
      <c r="N119" s="17">
        <v>329100</v>
      </c>
      <c r="O119" s="68">
        <v>332529</v>
      </c>
      <c r="P119" s="17">
        <v>338349</v>
      </c>
      <c r="Q119" s="68">
        <v>348450</v>
      </c>
      <c r="R119" s="17">
        <v>356991</v>
      </c>
      <c r="S119" s="68">
        <v>364134</v>
      </c>
    </row>
    <row r="120" spans="1:19">
      <c r="A120" s="25"/>
      <c r="B120" s="64"/>
      <c r="C120" s="65"/>
      <c r="D120" s="64"/>
      <c r="E120" s="65"/>
      <c r="F120" s="64"/>
      <c r="G120" s="65"/>
      <c r="H120" s="64"/>
      <c r="I120" s="65"/>
      <c r="J120" s="64"/>
      <c r="K120" s="65"/>
      <c r="L120" s="64"/>
      <c r="M120" s="65"/>
      <c r="N120" s="64"/>
      <c r="O120" s="65"/>
      <c r="P120" s="64"/>
      <c r="Q120" s="65"/>
      <c r="R120" s="64"/>
      <c r="S120" s="65"/>
    </row>
    <row r="121" spans="1:19">
      <c r="A121" s="75" t="s">
        <v>113</v>
      </c>
      <c r="C121" s="67"/>
      <c r="E121" s="67"/>
      <c r="G121" s="67"/>
      <c r="I121" s="67"/>
      <c r="K121" s="67"/>
      <c r="M121" s="67"/>
      <c r="O121" s="67"/>
      <c r="Q121" s="67"/>
      <c r="S121" s="67"/>
    </row>
    <row r="122" spans="1:19">
      <c r="A122" s="3" t="s">
        <v>114</v>
      </c>
      <c r="B122" s="76">
        <f>(B12+B13)/B10</f>
        <v>0.58657253921564945</v>
      </c>
      <c r="C122" s="77">
        <f t="shared" ref="C122:S122" si="9">(C12+C13)/C10</f>
        <v>0.56943338218474626</v>
      </c>
      <c r="D122" s="76">
        <f t="shared" si="9"/>
        <v>0.56329700399796323</v>
      </c>
      <c r="E122" s="77">
        <f t="shared" si="9"/>
        <v>0.55530263678742164</v>
      </c>
      <c r="F122" s="76">
        <f t="shared" si="9"/>
        <v>0.55495744637339406</v>
      </c>
      <c r="G122" s="77">
        <f t="shared" si="9"/>
        <v>0.4665563955766267</v>
      </c>
      <c r="H122" s="76">
        <f t="shared" si="9"/>
        <v>0.50842474855202624</v>
      </c>
      <c r="I122" s="77">
        <f t="shared" si="9"/>
        <v>0.51906413263445017</v>
      </c>
      <c r="J122" s="76">
        <f t="shared" si="9"/>
        <v>0.53020999578053962</v>
      </c>
      <c r="K122" s="77">
        <f t="shared" si="9"/>
        <v>0.54959065995480405</v>
      </c>
      <c r="L122" s="76">
        <f t="shared" si="9"/>
        <v>0.53356729904853739</v>
      </c>
      <c r="M122" s="77">
        <f t="shared" si="9"/>
        <v>0.50613739885468045</v>
      </c>
      <c r="N122" s="76">
        <f t="shared" si="9"/>
        <v>0.55343518677443793</v>
      </c>
      <c r="O122" s="77">
        <f t="shared" si="9"/>
        <v>0.61374247226305423</v>
      </c>
      <c r="P122" s="76">
        <f t="shared" si="9"/>
        <v>0.55798544755958934</v>
      </c>
      <c r="Q122" s="77">
        <f t="shared" si="9"/>
        <v>0.57463121861890143</v>
      </c>
      <c r="R122" s="76">
        <f t="shared" si="9"/>
        <v>0.55125779469667568</v>
      </c>
      <c r="S122" s="77">
        <f t="shared" si="9"/>
        <v>0.55361848002274938</v>
      </c>
    </row>
    <row r="123" spans="1:19">
      <c r="A123" s="60" t="s">
        <v>56</v>
      </c>
      <c r="B123" s="76">
        <f t="shared" ref="B123:S123" si="10">B52/B10</f>
        <v>7.5583316300177533E-2</v>
      </c>
      <c r="C123" s="77">
        <f t="shared" si="10"/>
        <v>4.6806920180241879E-2</v>
      </c>
      <c r="D123" s="76">
        <f t="shared" si="10"/>
        <v>8.2269103546202996E-2</v>
      </c>
      <c r="E123" s="77">
        <f t="shared" si="10"/>
        <v>9.5872678088756755E-2</v>
      </c>
      <c r="F123" s="76">
        <f t="shared" si="10"/>
        <v>0.10851481076869879</v>
      </c>
      <c r="G123" s="77">
        <f t="shared" si="10"/>
        <v>0.13386052398561527</v>
      </c>
      <c r="H123" s="76">
        <f t="shared" si="10"/>
        <v>8.9651825621176087E-2</v>
      </c>
      <c r="I123" s="77">
        <f t="shared" si="10"/>
        <v>6.0184118775359612E-2</v>
      </c>
      <c r="J123" s="76">
        <f t="shared" si="10"/>
        <v>7.1164055717015492E-2</v>
      </c>
      <c r="K123" s="77">
        <f t="shared" si="10"/>
        <v>9.1770767412539811E-2</v>
      </c>
      <c r="L123" s="76">
        <f t="shared" si="10"/>
        <v>0.10157121855685086</v>
      </c>
      <c r="M123" s="77">
        <f t="shared" si="10"/>
        <v>9.7110643665112364E-2</v>
      </c>
      <c r="N123" s="76">
        <f t="shared" si="10"/>
        <v>6.8183270272790183E-2</v>
      </c>
      <c r="O123" s="77">
        <f t="shared" si="10"/>
        <v>6.517434224635868E-2</v>
      </c>
      <c r="P123" s="76">
        <f t="shared" si="10"/>
        <v>0.11916212158343427</v>
      </c>
      <c r="Q123" s="77">
        <f t="shared" si="10"/>
        <v>0.10456170996901654</v>
      </c>
      <c r="R123" s="76">
        <f t="shared" si="10"/>
        <v>0.11344715111705109</v>
      </c>
      <c r="S123" s="77">
        <f t="shared" si="10"/>
        <v>9.7773142233546204E-2</v>
      </c>
    </row>
    <row r="124" spans="1:19">
      <c r="A124" s="60" t="s">
        <v>50</v>
      </c>
      <c r="B124" s="76">
        <f>B42/B10</f>
        <v>0.83187722659667629</v>
      </c>
      <c r="C124" s="77">
        <f t="shared" ref="C124:S124" si="11">C42/C10</f>
        <v>0.84707231601130617</v>
      </c>
      <c r="D124" s="76">
        <f t="shared" si="11"/>
        <v>0.82647660102396459</v>
      </c>
      <c r="E124" s="77">
        <f t="shared" si="11"/>
        <v>0.70535286469926206</v>
      </c>
      <c r="F124" s="76">
        <f t="shared" si="11"/>
        <v>0.64266000645271082</v>
      </c>
      <c r="G124" s="77">
        <f t="shared" si="11"/>
        <v>0.60179638742227615</v>
      </c>
      <c r="H124" s="76">
        <f t="shared" si="11"/>
        <v>0.92594249538197859</v>
      </c>
      <c r="I124" s="77">
        <f t="shared" si="11"/>
        <v>1.0892036871341118</v>
      </c>
      <c r="J124" s="76">
        <f t="shared" si="11"/>
        <v>1.2409624351167463</v>
      </c>
      <c r="K124" s="77">
        <f t="shared" si="11"/>
        <v>1.1253287930529314</v>
      </c>
      <c r="L124" s="76">
        <f t="shared" si="11"/>
        <v>1.0411244896925604</v>
      </c>
      <c r="M124" s="77">
        <f t="shared" si="11"/>
        <v>0.94774034530823392</v>
      </c>
      <c r="N124" s="76">
        <f t="shared" si="11"/>
        <v>0.90497753670085923</v>
      </c>
      <c r="O124" s="77">
        <f t="shared" si="11"/>
        <v>0.85950648296927878</v>
      </c>
      <c r="P124" s="76">
        <f t="shared" si="11"/>
        <v>0.75843966066010882</v>
      </c>
      <c r="Q124" s="77">
        <f t="shared" si="11"/>
        <v>0.74160112319110993</v>
      </c>
      <c r="R124" s="76">
        <f t="shared" si="11"/>
        <v>0.77062531157772307</v>
      </c>
      <c r="S124" s="77">
        <f t="shared" si="11"/>
        <v>0.76311550514203697</v>
      </c>
    </row>
    <row r="125" spans="1:19">
      <c r="A125" s="60" t="s">
        <v>51</v>
      </c>
      <c r="B125" s="76">
        <f>B43/B10</f>
        <v>1.2429063662551614</v>
      </c>
      <c r="C125" s="77">
        <f t="shared" ref="C125:S125" si="12">C43/C10</f>
        <v>1.3109906542704524</v>
      </c>
      <c r="D125" s="76">
        <f t="shared" si="12"/>
        <v>1.2956319546023536</v>
      </c>
      <c r="E125" s="77">
        <f t="shared" si="12"/>
        <v>1.1614974001431075</v>
      </c>
      <c r="F125" s="76">
        <f t="shared" si="12"/>
        <v>1.0930662584297128</v>
      </c>
      <c r="G125" s="77">
        <f t="shared" si="12"/>
        <v>0.83225913635487492</v>
      </c>
      <c r="H125" s="76">
        <f t="shared" si="12"/>
        <v>1.1633632967064105</v>
      </c>
      <c r="I125" s="77">
        <f t="shared" si="12"/>
        <v>1.3155264811701262</v>
      </c>
      <c r="J125" s="76">
        <f t="shared" si="12"/>
        <v>1.4636755625830755</v>
      </c>
      <c r="K125" s="77">
        <f t="shared" si="12"/>
        <v>1.3543816777413555</v>
      </c>
      <c r="L125" s="76">
        <f t="shared" si="12"/>
        <v>1.2855147361868793</v>
      </c>
      <c r="M125" s="77">
        <f t="shared" si="12"/>
        <v>1.1699306236068769</v>
      </c>
      <c r="N125" s="76">
        <f t="shared" si="12"/>
        <v>1.1386385969984933</v>
      </c>
      <c r="O125" s="77">
        <f t="shared" si="12"/>
        <v>1.14079767229444</v>
      </c>
      <c r="P125" s="76">
        <f t="shared" si="12"/>
        <v>1.0461599634947107</v>
      </c>
      <c r="Q125" s="77">
        <f t="shared" si="12"/>
        <v>1.0297110756626711</v>
      </c>
      <c r="R125" s="76">
        <f t="shared" si="12"/>
        <v>1.0601531403589031</v>
      </c>
      <c r="S125" s="77">
        <f t="shared" si="12"/>
        <v>1.0429478123820675</v>
      </c>
    </row>
    <row r="126" spans="1:19">
      <c r="C126" s="67"/>
      <c r="E126" s="67"/>
      <c r="G126" s="67"/>
      <c r="I126" s="67"/>
      <c r="K126" s="67"/>
      <c r="M126" s="67"/>
      <c r="O126" s="67"/>
      <c r="Q126" s="67"/>
      <c r="S126" s="67"/>
    </row>
    <row r="127" spans="1:19">
      <c r="A127" s="75" t="s">
        <v>115</v>
      </c>
      <c r="C127" s="67"/>
      <c r="E127" s="67"/>
      <c r="G127" s="67"/>
      <c r="I127" s="67"/>
      <c r="K127" s="67"/>
      <c r="M127" s="67"/>
      <c r="O127" s="67"/>
      <c r="Q127" s="67"/>
      <c r="S127" s="67"/>
    </row>
    <row r="128" spans="1:19">
      <c r="A128" s="60" t="s">
        <v>29</v>
      </c>
      <c r="B128" s="17">
        <f t="shared" ref="B128:S128" si="13">(B10/B119)*1000</f>
        <v>302353.46388991055</v>
      </c>
      <c r="C128" s="68">
        <f t="shared" si="13"/>
        <v>319506.06366243149</v>
      </c>
      <c r="D128" s="17">
        <f t="shared" si="13"/>
        <v>346649.6171358797</v>
      </c>
      <c r="E128" s="68">
        <f t="shared" si="13"/>
        <v>392143.79253450187</v>
      </c>
      <c r="F128" s="17">
        <f t="shared" si="13"/>
        <v>452356.08385053754</v>
      </c>
      <c r="G128" s="68">
        <f t="shared" si="13"/>
        <v>520850.81359150069</v>
      </c>
      <c r="H128" s="17">
        <f t="shared" si="13"/>
        <v>522126.73069465475</v>
      </c>
      <c r="I128" s="68">
        <f t="shared" si="13"/>
        <v>538106.42164657277</v>
      </c>
      <c r="J128" s="17">
        <f t="shared" si="13"/>
        <v>544257.22419839364</v>
      </c>
      <c r="K128" s="68">
        <f t="shared" si="13"/>
        <v>602360.08352848364</v>
      </c>
      <c r="L128" s="17">
        <f t="shared" si="13"/>
        <v>641783.68797323026</v>
      </c>
      <c r="M128" s="68">
        <f t="shared" si="13"/>
        <v>685418.81530747283</v>
      </c>
      <c r="N128" s="17">
        <f t="shared" si="13"/>
        <v>714276.94621695532</v>
      </c>
      <c r="O128" s="68">
        <f t="shared" si="13"/>
        <v>767220.26951032842</v>
      </c>
      <c r="P128" s="17">
        <f t="shared" si="13"/>
        <v>842382.50466234575</v>
      </c>
      <c r="Q128" s="68">
        <f t="shared" si="13"/>
        <v>905838.61127851903</v>
      </c>
      <c r="R128" s="17">
        <f t="shared" si="13"/>
        <v>938622.30756517686</v>
      </c>
      <c r="S128" s="68">
        <f t="shared" si="13"/>
        <v>972173.15882340015</v>
      </c>
    </row>
    <row r="129" spans="1:19">
      <c r="A129" s="3" t="s">
        <v>114</v>
      </c>
      <c r="B129" s="17">
        <f>((B12+B13)/B119)*1000</f>
        <v>177352.23905455202</v>
      </c>
      <c r="C129" s="68">
        <f t="shared" ref="C129:S129" si="14">((C12+C13)/C119)*1000</f>
        <v>181937.41845983319</v>
      </c>
      <c r="D129" s="17">
        <f t="shared" si="14"/>
        <v>195266.69076968206</v>
      </c>
      <c r="E129" s="68">
        <f t="shared" si="14"/>
        <v>217758.48199422852</v>
      </c>
      <c r="F129" s="17">
        <f t="shared" si="14"/>
        <v>251038.37714516322</v>
      </c>
      <c r="G129" s="68">
        <f t="shared" si="14"/>
        <v>243006.27822240407</v>
      </c>
      <c r="H129" s="17">
        <f t="shared" si="14"/>
        <v>265462.15176572133</v>
      </c>
      <c r="I129" s="68">
        <f t="shared" si="14"/>
        <v>279311.74301700603</v>
      </c>
      <c r="J129" s="17">
        <f t="shared" si="14"/>
        <v>288570.62054575852</v>
      </c>
      <c r="K129" s="68">
        <f t="shared" si="14"/>
        <v>331051.47583685024</v>
      </c>
      <c r="L129" s="17">
        <f t="shared" si="14"/>
        <v>342434.78896528581</v>
      </c>
      <c r="M129" s="68">
        <f t="shared" si="14"/>
        <v>346916.09630578099</v>
      </c>
      <c r="N129" s="17">
        <f t="shared" si="14"/>
        <v>395305.99513825588</v>
      </c>
      <c r="O129" s="68">
        <f t="shared" si="14"/>
        <v>470875.66497959575</v>
      </c>
      <c r="P129" s="17">
        <f t="shared" si="14"/>
        <v>470037.17888038681</v>
      </c>
      <c r="Q129" s="68">
        <f t="shared" si="14"/>
        <v>520523.14507102879</v>
      </c>
      <c r="R129" s="17">
        <f t="shared" si="14"/>
        <v>517422.86332148424</v>
      </c>
      <c r="S129" s="68">
        <f t="shared" si="14"/>
        <v>538213.0265067257</v>
      </c>
    </row>
    <row r="130" spans="1:19">
      <c r="A130" s="60" t="s">
        <v>56</v>
      </c>
      <c r="B130" s="17">
        <f t="shared" ref="B130:S130" si="15">(B52/B119)*1000</f>
        <v>22852.877495645414</v>
      </c>
      <c r="C130" s="68">
        <f t="shared" si="15"/>
        <v>14955.094818950709</v>
      </c>
      <c r="D130" s="17">
        <f t="shared" si="15"/>
        <v>28518.553246403309</v>
      </c>
      <c r="E130" s="68">
        <f t="shared" si="15"/>
        <v>37595.875586164511</v>
      </c>
      <c r="F130" s="17">
        <f t="shared" si="15"/>
        <v>49087.334839110721</v>
      </c>
      <c r="G130" s="68">
        <f t="shared" si="15"/>
        <v>69721.362825692297</v>
      </c>
      <c r="H130" s="17">
        <f t="shared" si="15"/>
        <v>46809.614612391953</v>
      </c>
      <c r="I130" s="68">
        <f t="shared" si="15"/>
        <v>32385.460794161085</v>
      </c>
      <c r="J130" s="17">
        <f t="shared" si="15"/>
        <v>38731.551427242681</v>
      </c>
      <c r="K130" s="68">
        <f t="shared" si="15"/>
        <v>55279.047124090517</v>
      </c>
      <c r="L130" s="17">
        <f t="shared" si="15"/>
        <v>65186.751237350749</v>
      </c>
      <c r="M130" s="68">
        <f t="shared" si="15"/>
        <v>66561.462334687458</v>
      </c>
      <c r="N130" s="17">
        <f t="shared" si="15"/>
        <v>48701.738073533881</v>
      </c>
      <c r="O130" s="68">
        <f t="shared" si="15"/>
        <v>50003.076423409686</v>
      </c>
      <c r="P130" s="17">
        <f t="shared" si="15"/>
        <v>100380.08644033232</v>
      </c>
      <c r="Q130" s="68">
        <f t="shared" si="15"/>
        <v>94716.034151241212</v>
      </c>
      <c r="R130" s="17">
        <f t="shared" si="15"/>
        <v>106484.02676818182</v>
      </c>
      <c r="S130" s="68">
        <f t="shared" si="15"/>
        <v>95052.424533276208</v>
      </c>
    </row>
    <row r="131" spans="1:19">
      <c r="A131" s="60" t="s">
        <v>50</v>
      </c>
      <c r="B131" s="17">
        <f t="shared" ref="B131:S131" si="16">(B42/B119)*1000</f>
        <v>251520.96099263709</v>
      </c>
      <c r="C131" s="68">
        <f t="shared" si="16"/>
        <v>270644.74132619164</v>
      </c>
      <c r="D131" s="17">
        <f t="shared" si="16"/>
        <v>286497.79731672048</v>
      </c>
      <c r="E131" s="68">
        <f t="shared" si="16"/>
        <v>276599.747438244</v>
      </c>
      <c r="F131" s="17">
        <f t="shared" si="16"/>
        <v>290711.16376630944</v>
      </c>
      <c r="G131" s="68">
        <f t="shared" si="16"/>
        <v>313446.13800531847</v>
      </c>
      <c r="H131" s="17">
        <f t="shared" si="16"/>
        <v>483459.32792504289</v>
      </c>
      <c r="I131" s="68">
        <f t="shared" si="16"/>
        <v>586107.49852799019</v>
      </c>
      <c r="J131" s="17">
        <f t="shared" si="16"/>
        <v>675402.77027111955</v>
      </c>
      <c r="K131" s="68">
        <f t="shared" si="16"/>
        <v>677853.14578037139</v>
      </c>
      <c r="L131" s="17">
        <f t="shared" si="16"/>
        <v>668176.71463413874</v>
      </c>
      <c r="M131" s="68">
        <f t="shared" si="16"/>
        <v>649599.06470026495</v>
      </c>
      <c r="N131" s="17">
        <f t="shared" si="16"/>
        <v>646404.59130963229</v>
      </c>
      <c r="O131" s="68">
        <f t="shared" si="16"/>
        <v>659430.79550956469</v>
      </c>
      <c r="P131" s="17">
        <f t="shared" si="16"/>
        <v>638896.30098212196</v>
      </c>
      <c r="Q131" s="68">
        <f t="shared" si="16"/>
        <v>671770.93155402492</v>
      </c>
      <c r="R131" s="17">
        <f t="shared" si="16"/>
        <v>723326.10822121578</v>
      </c>
      <c r="S131" s="68">
        <f t="shared" si="16"/>
        <v>741880.41118104861</v>
      </c>
    </row>
    <row r="132" spans="1:19">
      <c r="A132" s="60" t="s">
        <v>51</v>
      </c>
      <c r="B132" s="17">
        <f>(B43/B119)*1000</f>
        <v>375797.04512806988</v>
      </c>
      <c r="C132" s="68">
        <f t="shared" ref="C132:S132" si="17">(C43/C119)*1000</f>
        <v>418869.46344418777</v>
      </c>
      <c r="D132" s="17">
        <f t="shared" si="17"/>
        <v>449130.32101191732</v>
      </c>
      <c r="E132" s="68">
        <f t="shared" si="17"/>
        <v>455473.995511082</v>
      </c>
      <c r="F132" s="17">
        <f t="shared" si="17"/>
        <v>494455.17205242452</v>
      </c>
      <c r="G132" s="68">
        <f t="shared" si="17"/>
        <v>433482.84828939632</v>
      </c>
      <c r="H132" s="17">
        <f t="shared" si="17"/>
        <v>607423.07471947372</v>
      </c>
      <c r="I132" s="68">
        <f t="shared" si="17"/>
        <v>707893.24736376421</v>
      </c>
      <c r="J132" s="17">
        <f t="shared" si="17"/>
        <v>796615.99881848693</v>
      </c>
      <c r="K132" s="68">
        <f t="shared" si="17"/>
        <v>815825.46053373069</v>
      </c>
      <c r="L132" s="17">
        <f t="shared" si="17"/>
        <v>825022.38833394961</v>
      </c>
      <c r="M132" s="68">
        <f t="shared" si="17"/>
        <v>801892.46202455857</v>
      </c>
      <c r="N132" s="17">
        <f t="shared" si="17"/>
        <v>813303.29990884231</v>
      </c>
      <c r="O132" s="68">
        <f t="shared" si="17"/>
        <v>875243.09759449551</v>
      </c>
      <c r="P132" s="17">
        <f t="shared" si="17"/>
        <v>881266.85032614251</v>
      </c>
      <c r="Q132" s="68">
        <f t="shared" si="17"/>
        <v>932752.05079638411</v>
      </c>
      <c r="R132" s="17">
        <f t="shared" si="17"/>
        <v>995083.38697614241</v>
      </c>
      <c r="S132" s="68">
        <f t="shared" si="17"/>
        <v>1013925.8692514293</v>
      </c>
    </row>
    <row r="133" spans="1:19">
      <c r="C133" s="67"/>
      <c r="E133" s="67"/>
      <c r="G133" s="67"/>
      <c r="I133" s="67"/>
      <c r="K133" s="67"/>
      <c r="M133" s="67"/>
      <c r="O133" s="67"/>
      <c r="Q133" s="67"/>
      <c r="S133" s="67"/>
    </row>
    <row r="134" spans="1:19">
      <c r="A134" s="60" t="s">
        <v>116</v>
      </c>
      <c r="B134" s="78">
        <f>B35/B41</f>
        <v>1.2142809340387786</v>
      </c>
      <c r="C134" s="79">
        <f t="shared" ref="C134:S134" si="18">C35/C41</f>
        <v>1.1991850052275448</v>
      </c>
      <c r="D134" s="78">
        <f t="shared" si="18"/>
        <v>1.2866336949851789</v>
      </c>
      <c r="E134" s="79">
        <f t="shared" si="18"/>
        <v>1.37740883290865</v>
      </c>
      <c r="F134" s="78">
        <f t="shared" si="18"/>
        <v>1.4106487121807516</v>
      </c>
      <c r="G134" s="79">
        <f t="shared" si="18"/>
        <v>2.0383513063489245</v>
      </c>
      <c r="H134" s="78">
        <f t="shared" si="18"/>
        <v>1.7065712656472463</v>
      </c>
      <c r="I134" s="79">
        <f t="shared" si="18"/>
        <v>1.442151975019216</v>
      </c>
      <c r="J134" s="78">
        <f t="shared" si="18"/>
        <v>1.4152639454942206</v>
      </c>
      <c r="K134" s="79">
        <f t="shared" si="18"/>
        <v>1.4029811654677338</v>
      </c>
      <c r="L134" s="78">
        <f t="shared" si="18"/>
        <v>1.2674010252053243</v>
      </c>
      <c r="M134" s="79">
        <f t="shared" si="18"/>
        <v>1.1101222445489114</v>
      </c>
      <c r="N134" s="78">
        <f t="shared" si="18"/>
        <v>0.96424544126772493</v>
      </c>
      <c r="O134" s="79">
        <f t="shared" si="18"/>
        <v>1.0375920174129065</v>
      </c>
      <c r="P134" s="78">
        <f t="shared" si="18"/>
        <v>1.2388197281392328</v>
      </c>
      <c r="Q134" s="79">
        <f t="shared" si="18"/>
        <v>1.1753523407596265</v>
      </c>
      <c r="R134" s="78">
        <f t="shared" si="18"/>
        <v>1.1041943120203221</v>
      </c>
      <c r="S134" s="79">
        <f t="shared" si="18"/>
        <v>1.0544662819842057</v>
      </c>
    </row>
    <row r="135" spans="1:19">
      <c r="A135" s="60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 spans="1:19">
      <c r="A136" s="25" t="s">
        <v>117</v>
      </c>
    </row>
    <row r="137" spans="1:19">
      <c r="A137" s="25"/>
      <c r="B137" s="64">
        <v>2002</v>
      </c>
      <c r="C137" s="65">
        <v>2003</v>
      </c>
      <c r="D137" s="64">
        <v>2004</v>
      </c>
      <c r="E137" s="65">
        <v>2005</v>
      </c>
      <c r="F137" s="64">
        <v>2006</v>
      </c>
      <c r="G137" s="65">
        <v>2007</v>
      </c>
      <c r="H137" s="64">
        <v>2008</v>
      </c>
      <c r="I137" s="65">
        <v>2009</v>
      </c>
      <c r="J137" s="64">
        <v>2010</v>
      </c>
      <c r="K137" s="65">
        <v>2011</v>
      </c>
      <c r="L137" s="64">
        <v>2012</v>
      </c>
      <c r="M137" s="65">
        <v>2013</v>
      </c>
      <c r="N137" s="64">
        <v>2014</v>
      </c>
      <c r="O137" s="65">
        <v>2015</v>
      </c>
      <c r="P137" s="64">
        <v>2016</v>
      </c>
      <c r="Q137" s="65">
        <v>2017</v>
      </c>
      <c r="R137" s="64">
        <v>2018</v>
      </c>
      <c r="S137" s="65">
        <v>2019</v>
      </c>
    </row>
    <row r="138" spans="1:19">
      <c r="A138" s="75" t="s">
        <v>113</v>
      </c>
      <c r="C138" s="67"/>
      <c r="E138" s="67"/>
      <c r="G138" s="67"/>
      <c r="I138" s="67"/>
      <c r="K138" s="67"/>
      <c r="M138" s="67"/>
      <c r="O138" s="67"/>
      <c r="Q138" s="67"/>
      <c r="S138" s="67"/>
    </row>
    <row r="139" spans="1:19">
      <c r="A139" s="3" t="s">
        <v>114</v>
      </c>
      <c r="B139" s="76">
        <f>(B69+B70)/B67</f>
        <v>0.52012269669032263</v>
      </c>
      <c r="C139" s="77">
        <f t="shared" ref="C139:S139" si="19">(C69+C70)/C67</f>
        <v>0.50213034779251831</v>
      </c>
      <c r="D139" s="76">
        <f t="shared" si="19"/>
        <v>0.49771522079639297</v>
      </c>
      <c r="E139" s="77">
        <f t="shared" si="19"/>
        <v>0.49138562777620387</v>
      </c>
      <c r="F139" s="76">
        <f t="shared" si="19"/>
        <v>0.49916746988832528</v>
      </c>
      <c r="G139" s="77">
        <f t="shared" si="19"/>
        <v>0.42586861344786187</v>
      </c>
      <c r="H139" s="76">
        <f t="shared" si="19"/>
        <v>0.45486761233359219</v>
      </c>
      <c r="I139" s="77">
        <f t="shared" si="19"/>
        <v>0.45377582258019061</v>
      </c>
      <c r="J139" s="76">
        <f t="shared" si="19"/>
        <v>0.45629580146953963</v>
      </c>
      <c r="K139" s="77">
        <f t="shared" si="19"/>
        <v>0.46593841937666652</v>
      </c>
      <c r="L139" s="76">
        <f t="shared" si="19"/>
        <v>0.44460042276940975</v>
      </c>
      <c r="M139" s="77">
        <f t="shared" si="19"/>
        <v>0.42747723351663452</v>
      </c>
      <c r="N139" s="76">
        <f t="shared" si="19"/>
        <v>0.46856751541940783</v>
      </c>
      <c r="O139" s="77">
        <f t="shared" si="19"/>
        <v>0.52032566930965041</v>
      </c>
      <c r="P139" s="76">
        <f t="shared" si="19"/>
        <v>0.48618823308790654</v>
      </c>
      <c r="Q139" s="77">
        <f t="shared" si="19"/>
        <v>0.50446144254258374</v>
      </c>
      <c r="R139" s="76">
        <f t="shared" si="19"/>
        <v>0.48564697491718256</v>
      </c>
      <c r="S139" s="77">
        <f t="shared" si="19"/>
        <v>0.49029976033638833</v>
      </c>
    </row>
    <row r="140" spans="1:19">
      <c r="A140" s="60" t="s">
        <v>56</v>
      </c>
      <c r="B140" s="76">
        <f t="shared" ref="B140:S140" si="20">B109/B67</f>
        <v>9.9734964183301619E-2</v>
      </c>
      <c r="C140" s="77">
        <f t="shared" si="20"/>
        <v>8.8151161851364956E-2</v>
      </c>
      <c r="D140" s="76">
        <f t="shared" si="20"/>
        <v>0.12307030187402722</v>
      </c>
      <c r="E140" s="77">
        <f t="shared" si="20"/>
        <v>0.13876200647615833</v>
      </c>
      <c r="F140" s="76">
        <f t="shared" si="20"/>
        <v>0.14391409624601795</v>
      </c>
      <c r="G140" s="77">
        <f t="shared" si="20"/>
        <v>0.17416491629323866</v>
      </c>
      <c r="H140" s="76">
        <f t="shared" si="20"/>
        <v>0.1294383424763827</v>
      </c>
      <c r="I140" s="77">
        <f t="shared" si="20"/>
        <v>0.11977683663151363</v>
      </c>
      <c r="J140" s="76">
        <f t="shared" si="20"/>
        <v>0.13583443438756301</v>
      </c>
      <c r="K140" s="77">
        <f t="shared" si="20"/>
        <v>0.17346077991743919</v>
      </c>
      <c r="L140" s="76">
        <f t="shared" si="20"/>
        <v>0.18440745811297435</v>
      </c>
      <c r="M140" s="77">
        <f t="shared" si="20"/>
        <v>0.1780946939474404</v>
      </c>
      <c r="N140" s="76">
        <f t="shared" si="20"/>
        <v>0.15047778397010714</v>
      </c>
      <c r="O140" s="77">
        <f t="shared" si="20"/>
        <v>0.15448449604399567</v>
      </c>
      <c r="P140" s="76">
        <f t="shared" si="20"/>
        <v>0.18095504950332136</v>
      </c>
      <c r="Q140" s="77">
        <f t="shared" si="20"/>
        <v>0.16619624932726368</v>
      </c>
      <c r="R140" s="76">
        <f t="shared" si="20"/>
        <v>0.1791918960410297</v>
      </c>
      <c r="S140" s="77">
        <f t="shared" si="20"/>
        <v>0.15460081838654702</v>
      </c>
    </row>
    <row r="141" spans="1:19">
      <c r="A141" s="60" t="s">
        <v>50</v>
      </c>
      <c r="B141" s="76">
        <f>B99/B67</f>
        <v>1.2626842213953535</v>
      </c>
      <c r="C141" s="77">
        <f t="shared" ref="C141:S141" si="21">C99/C67</f>
        <v>1.2798545658808966</v>
      </c>
      <c r="D141" s="76">
        <f t="shared" si="21"/>
        <v>1.2419112340175142</v>
      </c>
      <c r="E141" s="77">
        <f t="shared" si="21"/>
        <v>1.1557686353355332</v>
      </c>
      <c r="F141" s="76">
        <f t="shared" si="21"/>
        <v>1.2338028265406626</v>
      </c>
      <c r="G141" s="77">
        <f t="shared" si="21"/>
        <v>1.259592815516333</v>
      </c>
      <c r="H141" s="76">
        <f t="shared" si="21"/>
        <v>2.0868924109018376</v>
      </c>
      <c r="I141" s="77">
        <f t="shared" si="21"/>
        <v>2.3343498803081841</v>
      </c>
      <c r="J141" s="76">
        <f t="shared" si="21"/>
        <v>2.348364844624439</v>
      </c>
      <c r="K141" s="77">
        <f t="shared" si="21"/>
        <v>2.1187276896669527</v>
      </c>
      <c r="L141" s="76">
        <f t="shared" si="21"/>
        <v>1.9301250768529854</v>
      </c>
      <c r="M141" s="77">
        <f t="shared" si="21"/>
        <v>1.6534866379180737</v>
      </c>
      <c r="N141" s="76">
        <f t="shared" si="21"/>
        <v>1.5635672752828547</v>
      </c>
      <c r="O141" s="77">
        <f t="shared" si="21"/>
        <v>1.4610429811128816</v>
      </c>
      <c r="P141" s="76">
        <f t="shared" si="21"/>
        <v>1.2751211908408719</v>
      </c>
      <c r="Q141" s="77">
        <f t="shared" si="21"/>
        <v>1.1661623784775177</v>
      </c>
      <c r="R141" s="76">
        <f t="shared" si="21"/>
        <v>1.201032138368288</v>
      </c>
      <c r="S141" s="77">
        <f t="shared" si="21"/>
        <v>1.189518092348387</v>
      </c>
    </row>
    <row r="142" spans="1:19">
      <c r="A142" s="60" t="s">
        <v>51</v>
      </c>
      <c r="B142" s="76">
        <f>B100/B67</f>
        <v>1.6017502134807777</v>
      </c>
      <c r="C142" s="77">
        <f t="shared" ref="C142:S142" si="22">C100/C67</f>
        <v>1.6603198601928251</v>
      </c>
      <c r="D142" s="76">
        <f t="shared" si="22"/>
        <v>1.6281079341253817</v>
      </c>
      <c r="E142" s="77">
        <f t="shared" si="22"/>
        <v>1.5230828952353788</v>
      </c>
      <c r="F142" s="76">
        <f t="shared" si="22"/>
        <v>1.6037719010736142</v>
      </c>
      <c r="G142" s="77">
        <f t="shared" si="22"/>
        <v>1.4780568238008407</v>
      </c>
      <c r="H142" s="76">
        <f t="shared" si="22"/>
        <v>2.2841229171595119</v>
      </c>
      <c r="I142" s="77">
        <f t="shared" si="22"/>
        <v>2.522380533207349</v>
      </c>
      <c r="J142" s="76">
        <f t="shared" si="22"/>
        <v>2.5522852905918483</v>
      </c>
      <c r="K142" s="77">
        <f t="shared" si="22"/>
        <v>2.3081637172256899</v>
      </c>
      <c r="L142" s="76">
        <f t="shared" si="22"/>
        <v>2.1296407974346354</v>
      </c>
      <c r="M142" s="77">
        <f t="shared" si="22"/>
        <v>1.8357889794128406</v>
      </c>
      <c r="N142" s="76">
        <f t="shared" si="22"/>
        <v>1.7733693684554721</v>
      </c>
      <c r="O142" s="77">
        <f t="shared" si="22"/>
        <v>1.7144917449548776</v>
      </c>
      <c r="P142" s="76">
        <f t="shared" si="22"/>
        <v>1.5344308320327251</v>
      </c>
      <c r="Q142" s="77">
        <f t="shared" si="22"/>
        <v>1.4348095870905468</v>
      </c>
      <c r="R142" s="76">
        <f t="shared" si="22"/>
        <v>1.4742125802763852</v>
      </c>
      <c r="S142" s="77">
        <f t="shared" si="22"/>
        <v>1.4566085443764751</v>
      </c>
    </row>
    <row r="143" spans="1:19">
      <c r="C143" s="67"/>
      <c r="E143" s="67"/>
      <c r="G143" s="67"/>
      <c r="I143" s="67"/>
      <c r="K143" s="67"/>
      <c r="M143" s="67"/>
      <c r="O143" s="67"/>
      <c r="Q143" s="67"/>
      <c r="S143" s="67"/>
    </row>
    <row r="144" spans="1:19">
      <c r="A144" s="75" t="s">
        <v>115</v>
      </c>
      <c r="C144" s="67"/>
      <c r="E144" s="67"/>
      <c r="G144" s="67"/>
      <c r="I144" s="67"/>
      <c r="K144" s="67"/>
      <c r="M144" s="67"/>
      <c r="O144" s="67"/>
      <c r="Q144" s="67"/>
      <c r="S144" s="67"/>
    </row>
    <row r="145" spans="1:19">
      <c r="A145" s="60" t="s">
        <v>29</v>
      </c>
      <c r="B145" s="17">
        <f t="shared" ref="B145:S145" si="23">(B67/B119)*1000</f>
        <v>390341.66313904832</v>
      </c>
      <c r="C145" s="68">
        <f t="shared" si="23"/>
        <v>411762.17293572135</v>
      </c>
      <c r="D145" s="17">
        <f t="shared" si="23"/>
        <v>447917.94751011307</v>
      </c>
      <c r="E145" s="68">
        <f t="shared" si="23"/>
        <v>502616.66475063795</v>
      </c>
      <c r="F145" s="17">
        <f t="shared" si="23"/>
        <v>567438.21575142967</v>
      </c>
      <c r="G145" s="68">
        <f t="shared" si="23"/>
        <v>650414.83632284123</v>
      </c>
      <c r="H145" s="17">
        <f t="shared" si="23"/>
        <v>667054.07548255555</v>
      </c>
      <c r="I145" s="68">
        <f t="shared" si="23"/>
        <v>701087.88266743906</v>
      </c>
      <c r="J145" s="17">
        <f t="shared" si="23"/>
        <v>721361.88866124512</v>
      </c>
      <c r="K145" s="68">
        <f t="shared" si="23"/>
        <v>799637.71242157463</v>
      </c>
      <c r="L145" s="17">
        <f t="shared" si="23"/>
        <v>865486.61815651041</v>
      </c>
      <c r="M145" s="68">
        <f t="shared" si="23"/>
        <v>919871.50222156721</v>
      </c>
      <c r="N145" s="17">
        <f t="shared" si="23"/>
        <v>948576.56335460348</v>
      </c>
      <c r="O145" s="68">
        <f t="shared" si="23"/>
        <v>1014937.6956596267</v>
      </c>
      <c r="P145" s="17">
        <f t="shared" si="23"/>
        <v>1096791.5384144774</v>
      </c>
      <c r="Q145" s="68">
        <f t="shared" si="23"/>
        <v>1163256.5515855933</v>
      </c>
      <c r="R145" s="17">
        <f t="shared" si="23"/>
        <v>1204786.7080682709</v>
      </c>
      <c r="S145" s="68">
        <f t="shared" si="23"/>
        <v>1245938.4522099008</v>
      </c>
    </row>
    <row r="146" spans="1:19">
      <c r="A146" s="3" t="s">
        <v>114</v>
      </c>
      <c r="B146" s="17">
        <f>((B69+B70)/B119)*1000</f>
        <v>203025.55846246731</v>
      </c>
      <c r="C146" s="68">
        <f t="shared" ref="C146:S146" si="24">((C69+C70)/C119)*1000</f>
        <v>206758.28310401685</v>
      </c>
      <c r="D146" s="17">
        <f t="shared" si="24"/>
        <v>222935.58014366307</v>
      </c>
      <c r="E146" s="68">
        <f t="shared" si="24"/>
        <v>246978.60533927401</v>
      </c>
      <c r="F146" s="17">
        <f t="shared" si="24"/>
        <v>283246.69847458677</v>
      </c>
      <c r="G146" s="68">
        <f t="shared" si="24"/>
        <v>276991.26451072638</v>
      </c>
      <c r="H146" s="17">
        <f t="shared" si="24"/>
        <v>303421.29461214179</v>
      </c>
      <c r="I146" s="68">
        <f t="shared" si="24"/>
        <v>318136.73065842129</v>
      </c>
      <c r="J146" s="17">
        <f t="shared" si="24"/>
        <v>329154.40113626362</v>
      </c>
      <c r="K146" s="68">
        <f t="shared" si="24"/>
        <v>372581.93179968192</v>
      </c>
      <c r="L146" s="17">
        <f t="shared" si="24"/>
        <v>384795.71633365127</v>
      </c>
      <c r="M146" s="68">
        <f t="shared" si="24"/>
        <v>393224.12496046623</v>
      </c>
      <c r="N146" s="17">
        <f t="shared" si="24"/>
        <v>444472.16347614705</v>
      </c>
      <c r="O146" s="68">
        <f t="shared" si="24"/>
        <v>528098.13580168947</v>
      </c>
      <c r="P146" s="17">
        <f t="shared" si="24"/>
        <v>533247.14012750157</v>
      </c>
      <c r="Q146" s="68">
        <f t="shared" si="24"/>
        <v>586818.07805997983</v>
      </c>
      <c r="R146" s="17">
        <f t="shared" si="24"/>
        <v>585101.02019378648</v>
      </c>
      <c r="S146" s="68">
        <f t="shared" si="24"/>
        <v>610883.32451240486</v>
      </c>
    </row>
    <row r="147" spans="1:19">
      <c r="A147" s="60" t="s">
        <v>56</v>
      </c>
      <c r="B147" s="17">
        <f t="shared" ref="B147:S147" si="25">(B109/B119)*1000</f>
        <v>38930.711792423368</v>
      </c>
      <c r="C147" s="68">
        <f t="shared" si="25"/>
        <v>36297.313950726508</v>
      </c>
      <c r="D147" s="17">
        <f t="shared" si="25"/>
        <v>55125.397014864291</v>
      </c>
      <c r="E147" s="68">
        <f t="shared" si="25"/>
        <v>69744.096889153123</v>
      </c>
      <c r="F147" s="17">
        <f t="shared" si="25"/>
        <v>81662.357995319937</v>
      </c>
      <c r="G147" s="68">
        <f t="shared" si="25"/>
        <v>113279.44552404818</v>
      </c>
      <c r="H147" s="17">
        <f t="shared" si="25"/>
        <v>86342.373872577853</v>
      </c>
      <c r="I147" s="68">
        <f t="shared" si="25"/>
        <v>83974.088786591645</v>
      </c>
      <c r="J147" s="17">
        <f t="shared" si="25"/>
        <v>97985.784135044421</v>
      </c>
      <c r="K147" s="68">
        <f t="shared" si="25"/>
        <v>138705.78124804329</v>
      </c>
      <c r="L147" s="17">
        <f t="shared" si="25"/>
        <v>159602.18728503655</v>
      </c>
      <c r="M147" s="68">
        <f t="shared" si="25"/>
        <v>163824.23365912226</v>
      </c>
      <c r="N147" s="17">
        <f t="shared" si="25"/>
        <v>142739.69917958067</v>
      </c>
      <c r="O147" s="68">
        <f t="shared" si="25"/>
        <v>156792.13843003166</v>
      </c>
      <c r="P147" s="17">
        <f t="shared" si="25"/>
        <v>198469.96712861574</v>
      </c>
      <c r="Q147" s="68">
        <f t="shared" si="25"/>
        <v>193328.87587889223</v>
      </c>
      <c r="R147" s="17">
        <f t="shared" si="25"/>
        <v>215888.01454378397</v>
      </c>
      <c r="S147" s="68">
        <f t="shared" si="25"/>
        <v>192623.10437091836</v>
      </c>
    </row>
    <row r="148" spans="1:19">
      <c r="A148" s="60" t="s">
        <v>50</v>
      </c>
      <c r="B148" s="17">
        <f t="shared" ref="B148:S148" si="26">(B99/B119)*1000</f>
        <v>492878.25899889664</v>
      </c>
      <c r="C148" s="68">
        <f t="shared" si="26"/>
        <v>526995.69708882249</v>
      </c>
      <c r="D148" s="17">
        <f t="shared" si="26"/>
        <v>556274.33093087666</v>
      </c>
      <c r="E148" s="68">
        <f t="shared" si="26"/>
        <v>580908.57671574201</v>
      </c>
      <c r="F148" s="17">
        <f t="shared" si="26"/>
        <v>700106.8744813042</v>
      </c>
      <c r="G148" s="68">
        <f t="shared" si="26"/>
        <v>819257.85493748239</v>
      </c>
      <c r="H148" s="17">
        <f t="shared" si="26"/>
        <v>1392070.0877856866</v>
      </c>
      <c r="I148" s="68">
        <f t="shared" si="26"/>
        <v>1636584.4149902547</v>
      </c>
      <c r="J148" s="17">
        <f t="shared" si="26"/>
        <v>1694020.8995839567</v>
      </c>
      <c r="K148" s="68">
        <f t="shared" si="26"/>
        <v>1694214.5630095298</v>
      </c>
      <c r="L148" s="17">
        <f t="shared" si="26"/>
        <v>1670497.4253845653</v>
      </c>
      <c r="M148" s="68">
        <f t="shared" si="26"/>
        <v>1520995.2375249867</v>
      </c>
      <c r="N148" s="17">
        <f t="shared" si="26"/>
        <v>1483163.2725615313</v>
      </c>
      <c r="O148" s="68">
        <f t="shared" si="26"/>
        <v>1482867.5965103796</v>
      </c>
      <c r="P148" s="17">
        <f t="shared" si="26"/>
        <v>1398542.1325672602</v>
      </c>
      <c r="Q148" s="68">
        <f t="shared" si="26"/>
        <v>1356546.0269766108</v>
      </c>
      <c r="R148" s="17">
        <f t="shared" si="26"/>
        <v>1446987.5562689255</v>
      </c>
      <c r="S148" s="68">
        <f t="shared" si="26"/>
        <v>1482066.3308562229</v>
      </c>
    </row>
    <row r="149" spans="1:19">
      <c r="A149" s="60" t="s">
        <v>51</v>
      </c>
      <c r="B149" s="17">
        <f>(B100/B119)*1000</f>
        <v>625229.84226341243</v>
      </c>
      <c r="C149" s="68">
        <f t="shared" ref="C149:S149" si="27">(C100/C119)*1000</f>
        <v>683656.91340133082</v>
      </c>
      <c r="D149" s="17">
        <f t="shared" si="27"/>
        <v>729258.76417837141</v>
      </c>
      <c r="E149" s="68">
        <f t="shared" si="27"/>
        <v>765526.84494195133</v>
      </c>
      <c r="F149" s="17">
        <f t="shared" si="27"/>
        <v>910041.4660174899</v>
      </c>
      <c r="G149" s="68">
        <f t="shared" si="27"/>
        <v>961350.08712828241</v>
      </c>
      <c r="H149" s="17">
        <f t="shared" si="27"/>
        <v>1523633.5007943558</v>
      </c>
      <c r="I149" s="68">
        <f t="shared" si="27"/>
        <v>1768410.4273079066</v>
      </c>
      <c r="J149" s="17">
        <f t="shared" si="27"/>
        <v>1841121.3376236504</v>
      </c>
      <c r="K149" s="68">
        <f t="shared" si="27"/>
        <v>1845694.7547368289</v>
      </c>
      <c r="L149" s="17">
        <f t="shared" si="27"/>
        <v>1843175.6116598365</v>
      </c>
      <c r="M149" s="68">
        <f t="shared" si="27"/>
        <v>1688689.9662542874</v>
      </c>
      <c r="N149" s="17">
        <f t="shared" si="27"/>
        <v>1682176.6210878151</v>
      </c>
      <c r="O149" s="68">
        <f t="shared" si="27"/>
        <v>1740102.3008519558</v>
      </c>
      <c r="P149" s="17">
        <f t="shared" si="27"/>
        <v>1682950.7528557789</v>
      </c>
      <c r="Q149" s="68">
        <f t="shared" si="27"/>
        <v>1669051.6524608983</v>
      </c>
      <c r="R149" s="17">
        <f t="shared" si="27"/>
        <v>1776111.7215840176</v>
      </c>
      <c r="S149" s="68">
        <f t="shared" si="27"/>
        <v>1814844.5952561419</v>
      </c>
    </row>
    <row r="150" spans="1:19">
      <c r="C150" s="67"/>
      <c r="E150" s="67"/>
      <c r="G150" s="67"/>
      <c r="I150" s="67"/>
      <c r="K150" s="67"/>
      <c r="M150" s="67"/>
      <c r="O150" s="67"/>
      <c r="Q150" s="67"/>
      <c r="S150" s="67"/>
    </row>
    <row r="151" spans="1:19">
      <c r="A151" s="60" t="s">
        <v>116</v>
      </c>
      <c r="B151" s="78">
        <f>B92/B98</f>
        <v>0.99976107782947876</v>
      </c>
      <c r="C151" s="79">
        <f t="shared" ref="C151:S151" si="28">C92/C98</f>
        <v>1.0534977975389845</v>
      </c>
      <c r="D151" s="78">
        <f t="shared" si="28"/>
        <v>1.0007316054444926</v>
      </c>
      <c r="E151" s="79">
        <f t="shared" si="28"/>
        <v>1.0661130409684374</v>
      </c>
      <c r="F151" s="78">
        <f t="shared" si="28"/>
        <v>0.99218335264502255</v>
      </c>
      <c r="G151" s="79">
        <f t="shared" si="28"/>
        <v>1.6016370939733429</v>
      </c>
      <c r="H151" s="78">
        <f t="shared" si="28"/>
        <v>1.250069627710908</v>
      </c>
      <c r="I151" s="79">
        <f t="shared" si="28"/>
        <v>1.0023205441690719</v>
      </c>
      <c r="J151" s="78">
        <f t="shared" si="28"/>
        <v>1.0016124549941514</v>
      </c>
      <c r="K151" s="79">
        <f t="shared" si="28"/>
        <v>1.0095312823980056</v>
      </c>
      <c r="L151" s="78">
        <f t="shared" si="28"/>
        <v>0.93793146993116272</v>
      </c>
      <c r="M151" s="79">
        <f t="shared" si="28"/>
        <v>0.93073901649039414</v>
      </c>
      <c r="N151" s="78">
        <f t="shared" si="28"/>
        <v>0.8681390793690581</v>
      </c>
      <c r="O151" s="79">
        <f t="shared" si="28"/>
        <v>0.97443548382277934</v>
      </c>
      <c r="P151" s="78">
        <f t="shared" si="28"/>
        <v>1.1395100702094509</v>
      </c>
      <c r="Q151" s="79">
        <f t="shared" si="28"/>
        <v>1.053436041712414</v>
      </c>
      <c r="R151" s="78">
        <f t="shared" si="28"/>
        <v>1.1517643499690344</v>
      </c>
      <c r="S151" s="79">
        <f t="shared" si="28"/>
        <v>1.1182257983293706</v>
      </c>
    </row>
  </sheetData>
  <hyperlinks>
    <hyperlink ref="A1" location="Efnisyfirlit!A1" display="Efnisyfirlit" xr:uid="{89124184-EEF4-41C9-B520-D46E4A84BD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932B-D3DF-4E26-AD32-8EB008C203C8}">
  <dimension ref="A1:P108"/>
  <sheetViews>
    <sheetView topLeftCell="B1" workbookViewId="0">
      <selection activeCell="B1" sqref="B1"/>
    </sheetView>
  </sheetViews>
  <sheetFormatPr defaultRowHeight="14.4"/>
  <cols>
    <col min="1" max="1" width="6.6640625" hidden="1" customWidth="1"/>
    <col min="2" max="2" width="21.44140625" customWidth="1"/>
    <col min="3" max="3" width="12.109375" customWidth="1"/>
    <col min="4" max="4" width="11.33203125" customWidth="1"/>
    <col min="5" max="5" width="11.109375" bestFit="1" customWidth="1"/>
    <col min="6" max="6" width="12.6640625" bestFit="1" customWidth="1"/>
    <col min="7" max="7" width="12" customWidth="1"/>
    <col min="8" max="8" width="12.33203125" customWidth="1"/>
    <col min="9" max="9" width="12" customWidth="1"/>
    <col min="10" max="10" width="11.88671875" customWidth="1"/>
    <col min="11" max="11" width="10.109375" customWidth="1"/>
    <col min="12" max="12" width="11.6640625" customWidth="1"/>
    <col min="13" max="13" width="12.44140625" customWidth="1"/>
    <col min="14" max="14" width="12" customWidth="1"/>
    <col min="15" max="15" width="11.5546875" customWidth="1"/>
  </cols>
  <sheetData>
    <row r="1" spans="1:16">
      <c r="B1" s="311" t="s">
        <v>1293</v>
      </c>
    </row>
    <row r="2" spans="1:16" ht="15.6">
      <c r="B2" s="80" t="s">
        <v>118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6" ht="4.2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6" ht="12.6" customHeight="1">
      <c r="B4" s="30"/>
      <c r="C4" s="320" t="s">
        <v>119</v>
      </c>
      <c r="D4" s="321"/>
      <c r="E4" s="321"/>
      <c r="F4" s="321"/>
      <c r="G4" s="322"/>
      <c r="H4" s="320" t="s">
        <v>120</v>
      </c>
      <c r="I4" s="321"/>
      <c r="J4" s="321"/>
      <c r="K4" s="321"/>
      <c r="L4" s="322"/>
      <c r="M4" s="81" t="s">
        <v>121</v>
      </c>
      <c r="N4" s="81" t="s">
        <v>122</v>
      </c>
      <c r="O4" s="82"/>
    </row>
    <row r="5" spans="1:16">
      <c r="B5" s="30"/>
      <c r="C5" s="83" t="s">
        <v>123</v>
      </c>
      <c r="D5" s="84" t="s">
        <v>123</v>
      </c>
      <c r="E5" s="36" t="s">
        <v>123</v>
      </c>
      <c r="F5" s="31"/>
      <c r="G5" s="31"/>
      <c r="H5" s="84" t="s">
        <v>124</v>
      </c>
      <c r="I5" s="36" t="s">
        <v>123</v>
      </c>
      <c r="J5" s="84" t="s">
        <v>123</v>
      </c>
      <c r="K5" s="84"/>
      <c r="L5" s="84" t="s">
        <v>17</v>
      </c>
      <c r="M5" s="84" t="s">
        <v>123</v>
      </c>
      <c r="N5" s="84" t="s">
        <v>123</v>
      </c>
      <c r="O5" s="36"/>
    </row>
    <row r="6" spans="1:16">
      <c r="B6" s="30"/>
      <c r="C6" s="83" t="s">
        <v>125</v>
      </c>
      <c r="D6" s="83" t="s">
        <v>125</v>
      </c>
      <c r="E6" s="83" t="s">
        <v>126</v>
      </c>
      <c r="F6" s="83" t="s">
        <v>127</v>
      </c>
      <c r="G6" s="85" t="s">
        <v>128</v>
      </c>
      <c r="H6" s="83" t="s">
        <v>129</v>
      </c>
      <c r="I6" s="83" t="s">
        <v>130</v>
      </c>
      <c r="J6" s="83" t="s">
        <v>125</v>
      </c>
      <c r="K6" s="83" t="s">
        <v>131</v>
      </c>
      <c r="L6" s="83" t="s">
        <v>132</v>
      </c>
      <c r="M6" s="83" t="s">
        <v>125</v>
      </c>
      <c r="N6" s="83" t="s">
        <v>126</v>
      </c>
      <c r="O6" s="83"/>
    </row>
    <row r="7" spans="1:16">
      <c r="B7" s="30"/>
      <c r="C7" s="83" t="s">
        <v>133</v>
      </c>
      <c r="D7" s="83" t="s">
        <v>134</v>
      </c>
      <c r="E7" s="83" t="s">
        <v>135</v>
      </c>
      <c r="F7" s="83" t="s">
        <v>136</v>
      </c>
      <c r="G7" s="85" t="s">
        <v>136</v>
      </c>
      <c r="H7" s="83" t="s">
        <v>137</v>
      </c>
      <c r="I7" s="83" t="s">
        <v>138</v>
      </c>
      <c r="J7" s="83" t="s">
        <v>139</v>
      </c>
      <c r="K7" s="83" t="s">
        <v>140</v>
      </c>
      <c r="L7" s="83" t="s">
        <v>125</v>
      </c>
      <c r="M7" s="83" t="s">
        <v>141</v>
      </c>
      <c r="N7" s="83" t="s">
        <v>142</v>
      </c>
      <c r="O7" s="83"/>
    </row>
    <row r="8" spans="1:16">
      <c r="B8" s="30"/>
      <c r="C8" s="83" t="s">
        <v>143</v>
      </c>
      <c r="D8" s="83" t="s">
        <v>144</v>
      </c>
      <c r="E8" s="83" t="s">
        <v>145</v>
      </c>
      <c r="F8" s="83" t="s">
        <v>132</v>
      </c>
      <c r="G8" s="85" t="s">
        <v>132</v>
      </c>
      <c r="H8" s="83" t="s">
        <v>146</v>
      </c>
      <c r="I8" s="83" t="s">
        <v>147</v>
      </c>
      <c r="J8" s="83" t="s">
        <v>148</v>
      </c>
      <c r="K8" s="83" t="s">
        <v>149</v>
      </c>
      <c r="L8" s="83" t="s">
        <v>150</v>
      </c>
      <c r="M8" s="83" t="s">
        <v>151</v>
      </c>
      <c r="N8" s="83" t="s">
        <v>152</v>
      </c>
      <c r="O8" s="83"/>
    </row>
    <row r="9" spans="1:16">
      <c r="B9" s="86" t="s">
        <v>77</v>
      </c>
      <c r="C9" s="87" t="s">
        <v>153</v>
      </c>
      <c r="D9" s="87" t="s">
        <v>154</v>
      </c>
      <c r="E9" s="87" t="s">
        <v>155</v>
      </c>
      <c r="F9" s="87" t="s">
        <v>156</v>
      </c>
      <c r="G9" s="41" t="s">
        <v>157</v>
      </c>
      <c r="H9" s="87" t="s">
        <v>158</v>
      </c>
      <c r="I9" s="87" t="s">
        <v>159</v>
      </c>
      <c r="J9" s="87" t="s">
        <v>160</v>
      </c>
      <c r="K9" s="87" t="s">
        <v>161</v>
      </c>
      <c r="L9" s="87" t="s">
        <v>162</v>
      </c>
      <c r="M9" s="87" t="s">
        <v>163</v>
      </c>
      <c r="N9" s="87" t="s">
        <v>164</v>
      </c>
      <c r="O9" s="88" t="s">
        <v>165</v>
      </c>
    </row>
    <row r="10" spans="1:16" ht="3.6" customHeight="1"/>
    <row r="11" spans="1:16">
      <c r="A11" s="48">
        <v>0</v>
      </c>
      <c r="B11" s="48" t="s">
        <v>166</v>
      </c>
      <c r="C11" s="47"/>
      <c r="D11" s="47"/>
      <c r="E11" s="47"/>
      <c r="F11" s="47">
        <v>0</v>
      </c>
      <c r="G11" s="47">
        <v>41932.856534572958</v>
      </c>
      <c r="H11" s="47">
        <v>0</v>
      </c>
      <c r="I11" s="47">
        <v>1359784.1769999999</v>
      </c>
      <c r="J11" s="47">
        <v>0</v>
      </c>
      <c r="K11" s="47"/>
      <c r="L11" s="47">
        <v>20581.7</v>
      </c>
      <c r="M11" s="47">
        <v>0</v>
      </c>
      <c r="N11" s="47">
        <v>277569.07206620689</v>
      </c>
      <c r="O11" s="47">
        <v>1699867.8056007801</v>
      </c>
      <c r="P11" s="17"/>
    </row>
    <row r="12" spans="1:16">
      <c r="A12" s="3">
        <v>1000</v>
      </c>
      <c r="B12" s="3" t="s">
        <v>167</v>
      </c>
      <c r="C12" s="44"/>
      <c r="D12" s="44"/>
      <c r="E12" s="44"/>
      <c r="F12" s="44">
        <v>0</v>
      </c>
      <c r="G12" s="44">
        <v>1166.7985363981868</v>
      </c>
      <c r="H12" s="44">
        <v>569054.31486672361</v>
      </c>
      <c r="I12" s="44">
        <v>152600</v>
      </c>
      <c r="J12" s="44">
        <v>47190</v>
      </c>
      <c r="K12" s="44"/>
      <c r="L12" s="44"/>
      <c r="M12" s="44">
        <v>0</v>
      </c>
      <c r="N12" s="44">
        <v>39384.891008831299</v>
      </c>
      <c r="O12" s="44">
        <v>809396.00441195304</v>
      </c>
    </row>
    <row r="13" spans="1:16">
      <c r="A13" s="48">
        <v>1100</v>
      </c>
      <c r="B13" s="48" t="s">
        <v>168</v>
      </c>
      <c r="C13" s="47"/>
      <c r="D13" s="47"/>
      <c r="E13" s="47"/>
      <c r="F13" s="47">
        <v>0</v>
      </c>
      <c r="G13" s="47">
        <v>147607.7077550609</v>
      </c>
      <c r="H13" s="47">
        <v>0</v>
      </c>
      <c r="I13" s="47">
        <v>8950</v>
      </c>
      <c r="J13" s="47">
        <v>5070</v>
      </c>
      <c r="K13" s="47"/>
      <c r="L13" s="47"/>
      <c r="M13" s="47">
        <v>0</v>
      </c>
      <c r="N13" s="47">
        <v>5250.2124769115244</v>
      </c>
      <c r="O13" s="47">
        <v>166877.92023197238</v>
      </c>
    </row>
    <row r="14" spans="1:16">
      <c r="A14" s="3">
        <v>1300</v>
      </c>
      <c r="B14" s="3" t="s">
        <v>169</v>
      </c>
      <c r="C14" s="44"/>
      <c r="D14" s="44"/>
      <c r="E14" s="44"/>
      <c r="F14" s="44">
        <v>0</v>
      </c>
      <c r="G14" s="44">
        <v>109986.56269304715</v>
      </c>
      <c r="H14" s="44">
        <v>264636.82639220002</v>
      </c>
      <c r="I14" s="44">
        <v>65100</v>
      </c>
      <c r="J14" s="44">
        <v>14040</v>
      </c>
      <c r="K14" s="44"/>
      <c r="L14" s="44"/>
      <c r="M14" s="44">
        <v>0</v>
      </c>
      <c r="N14" s="44">
        <v>23660.446113812162</v>
      </c>
      <c r="O14" s="44">
        <v>477423.83519905934</v>
      </c>
    </row>
    <row r="15" spans="1:16">
      <c r="A15" s="48">
        <v>1400</v>
      </c>
      <c r="B15" s="48" t="s">
        <v>170</v>
      </c>
      <c r="C15" s="47"/>
      <c r="D15" s="47"/>
      <c r="E15" s="47"/>
      <c r="F15" s="47">
        <v>0</v>
      </c>
      <c r="G15" s="47">
        <v>2.1580788263308963</v>
      </c>
      <c r="H15" s="47">
        <v>943229.05971052661</v>
      </c>
      <c r="I15" s="47">
        <v>138850</v>
      </c>
      <c r="J15" s="47">
        <v>39910</v>
      </c>
      <c r="K15" s="47"/>
      <c r="L15" s="47"/>
      <c r="M15" s="47">
        <v>0</v>
      </c>
      <c r="N15" s="47">
        <v>23282.634147515873</v>
      </c>
      <c r="O15" s="47">
        <v>1145273.8519368686</v>
      </c>
    </row>
    <row r="16" spans="1:16">
      <c r="A16" s="3">
        <v>1604</v>
      </c>
      <c r="B16" s="3" t="s">
        <v>171</v>
      </c>
      <c r="C16" s="44"/>
      <c r="D16" s="44"/>
      <c r="E16" s="44"/>
      <c r="F16" s="44">
        <v>0</v>
      </c>
      <c r="G16" s="44">
        <v>280837.13532403059</v>
      </c>
      <c r="H16" s="44">
        <v>392356.80749593419</v>
      </c>
      <c r="I16" s="44">
        <v>76800</v>
      </c>
      <c r="J16" s="44">
        <v>14560</v>
      </c>
      <c r="K16" s="44"/>
      <c r="L16" s="44"/>
      <c r="M16" s="44">
        <v>32937.35627694476</v>
      </c>
      <c r="N16" s="44">
        <v>16198.560505567042</v>
      </c>
      <c r="O16" s="44">
        <v>813689.85960247659</v>
      </c>
    </row>
    <row r="17" spans="1:15">
      <c r="A17" s="48">
        <v>1606</v>
      </c>
      <c r="B17" s="48" t="s">
        <v>172</v>
      </c>
      <c r="C17" s="47"/>
      <c r="D17" s="47"/>
      <c r="E17" s="47"/>
      <c r="F17" s="47">
        <v>0</v>
      </c>
      <c r="G17" s="47">
        <v>0</v>
      </c>
      <c r="H17" s="47">
        <v>4651.7945607507827</v>
      </c>
      <c r="I17" s="47">
        <v>3250</v>
      </c>
      <c r="J17" s="47">
        <v>0</v>
      </c>
      <c r="K17" s="47"/>
      <c r="L17" s="47"/>
      <c r="M17" s="47">
        <v>9195.1970037830797</v>
      </c>
      <c r="N17" s="47">
        <v>0</v>
      </c>
      <c r="O17" s="47">
        <v>17096.991564533859</v>
      </c>
    </row>
    <row r="18" spans="1:15">
      <c r="A18" s="3">
        <v>2000</v>
      </c>
      <c r="B18" s="3" t="s">
        <v>173</v>
      </c>
      <c r="C18" s="44"/>
      <c r="D18" s="44"/>
      <c r="E18" s="44"/>
      <c r="F18" s="44">
        <v>497832.44950030296</v>
      </c>
      <c r="G18" s="44">
        <v>269078.98245159024</v>
      </c>
      <c r="H18" s="44">
        <v>457633.25425479625</v>
      </c>
      <c r="I18" s="44">
        <v>125100</v>
      </c>
      <c r="J18" s="44">
        <v>54080</v>
      </c>
      <c r="K18" s="44"/>
      <c r="L18" s="44"/>
      <c r="M18" s="44">
        <v>406330.21179052169</v>
      </c>
      <c r="N18" s="44">
        <v>18924.662537965636</v>
      </c>
      <c r="O18" s="44">
        <v>1828979.5605351764</v>
      </c>
    </row>
    <row r="19" spans="1:15">
      <c r="A19" s="48">
        <v>2300</v>
      </c>
      <c r="B19" s="48" t="s">
        <v>174</v>
      </c>
      <c r="C19" s="47"/>
      <c r="D19" s="47"/>
      <c r="E19" s="47"/>
      <c r="F19" s="47">
        <v>0</v>
      </c>
      <c r="G19" s="47">
        <v>354666.29833538143</v>
      </c>
      <c r="H19" s="47">
        <v>161541.6827174451</v>
      </c>
      <c r="I19" s="47">
        <v>16000</v>
      </c>
      <c r="J19" s="47">
        <v>7020</v>
      </c>
      <c r="K19" s="47"/>
      <c r="L19" s="47"/>
      <c r="M19" s="47">
        <v>87805.904790889486</v>
      </c>
      <c r="N19" s="47">
        <v>2376.4377858638368</v>
      </c>
      <c r="O19" s="47">
        <v>629410.32362957986</v>
      </c>
    </row>
    <row r="20" spans="1:15">
      <c r="A20" s="3">
        <v>2506</v>
      </c>
      <c r="B20" s="3" t="s">
        <v>175</v>
      </c>
      <c r="C20" s="44"/>
      <c r="D20" s="44"/>
      <c r="E20" s="44"/>
      <c r="F20" s="44">
        <v>58228.332970488897</v>
      </c>
      <c r="G20" s="44">
        <v>120159.85690369066</v>
      </c>
      <c r="H20" s="44">
        <v>98898.410139111744</v>
      </c>
      <c r="I20" s="44">
        <v>9400</v>
      </c>
      <c r="J20" s="44">
        <v>3510</v>
      </c>
      <c r="K20" s="44"/>
      <c r="L20" s="44"/>
      <c r="M20" s="44">
        <v>35565.398521398565</v>
      </c>
      <c r="N20" s="44">
        <v>0</v>
      </c>
      <c r="O20" s="44">
        <v>325761.99853468983</v>
      </c>
    </row>
    <row r="21" spans="1:15">
      <c r="A21" s="48">
        <v>2510</v>
      </c>
      <c r="B21" s="48" t="s">
        <v>176</v>
      </c>
      <c r="C21" s="47">
        <v>102550</v>
      </c>
      <c r="D21" s="47"/>
      <c r="E21" s="47"/>
      <c r="F21" s="47">
        <v>0</v>
      </c>
      <c r="G21" s="47">
        <v>319439.70305919519</v>
      </c>
      <c r="H21" s="47">
        <v>197783.60048080218</v>
      </c>
      <c r="I21" s="47">
        <v>24550</v>
      </c>
      <c r="J21" s="47">
        <v>9880</v>
      </c>
      <c r="K21" s="47"/>
      <c r="L21" s="47"/>
      <c r="M21" s="47">
        <v>110894.65388015359</v>
      </c>
      <c r="N21" s="47">
        <v>1230.2738898157352</v>
      </c>
      <c r="O21" s="47">
        <v>766328.23130996665</v>
      </c>
    </row>
    <row r="22" spans="1:15">
      <c r="A22" s="3">
        <v>3000</v>
      </c>
      <c r="B22" s="3" t="s">
        <v>177</v>
      </c>
      <c r="C22" s="44"/>
      <c r="D22" s="44"/>
      <c r="E22" s="44"/>
      <c r="F22" s="44">
        <v>0</v>
      </c>
      <c r="G22" s="44">
        <v>409368.24940687645</v>
      </c>
      <c r="H22" s="44">
        <v>250150.22228147989</v>
      </c>
      <c r="I22" s="44">
        <v>61050</v>
      </c>
      <c r="J22" s="44">
        <v>7540</v>
      </c>
      <c r="K22" s="44"/>
      <c r="L22" s="44"/>
      <c r="M22" s="44">
        <v>119948.41732887659</v>
      </c>
      <c r="N22" s="44">
        <v>8139.0384146163933</v>
      </c>
      <c r="O22" s="44">
        <v>856195.92743184941</v>
      </c>
    </row>
    <row r="23" spans="1:15">
      <c r="A23" s="48">
        <v>3506</v>
      </c>
      <c r="B23" s="48" t="s">
        <v>178</v>
      </c>
      <c r="C23" s="47"/>
      <c r="D23" s="47"/>
      <c r="E23" s="47"/>
      <c r="F23" s="47">
        <v>0</v>
      </c>
      <c r="G23" s="47">
        <v>0</v>
      </c>
      <c r="H23" s="47">
        <v>2766.1768552597855</v>
      </c>
      <c r="I23" s="47">
        <v>0</v>
      </c>
      <c r="J23" s="47">
        <v>0</v>
      </c>
      <c r="K23" s="47"/>
      <c r="L23" s="47"/>
      <c r="M23" s="47">
        <v>1675.7477321672554</v>
      </c>
      <c r="N23" s="47">
        <v>0</v>
      </c>
      <c r="O23" s="47">
        <v>4441.9245874270409</v>
      </c>
    </row>
    <row r="24" spans="1:15">
      <c r="A24" s="3">
        <v>3511</v>
      </c>
      <c r="B24" s="3" t="s">
        <v>179</v>
      </c>
      <c r="C24" s="44"/>
      <c r="D24" s="44"/>
      <c r="E24" s="44"/>
      <c r="F24" s="44">
        <v>0</v>
      </c>
      <c r="G24" s="44">
        <v>0</v>
      </c>
      <c r="H24" s="44">
        <v>68879.752570232755</v>
      </c>
      <c r="I24" s="44">
        <v>5150</v>
      </c>
      <c r="J24" s="44">
        <v>1560</v>
      </c>
      <c r="K24" s="44"/>
      <c r="L24" s="44"/>
      <c r="M24" s="44">
        <v>51578.520248945431</v>
      </c>
      <c r="N24" s="44">
        <v>0</v>
      </c>
      <c r="O24" s="44">
        <v>127168.27281917818</v>
      </c>
    </row>
    <row r="25" spans="1:15">
      <c r="A25" s="48">
        <v>3609</v>
      </c>
      <c r="B25" s="48" t="s">
        <v>180</v>
      </c>
      <c r="C25" s="47"/>
      <c r="D25" s="47"/>
      <c r="E25" s="47"/>
      <c r="F25" s="47">
        <v>0</v>
      </c>
      <c r="G25" s="47">
        <v>486947.48975709942</v>
      </c>
      <c r="H25" s="47">
        <v>270688.21746301802</v>
      </c>
      <c r="I25" s="47">
        <v>20300</v>
      </c>
      <c r="J25" s="47">
        <v>3900</v>
      </c>
      <c r="K25" s="47"/>
      <c r="L25" s="47"/>
      <c r="M25" s="47">
        <v>189877.98636885022</v>
      </c>
      <c r="N25" s="47">
        <v>1649.9359763130487</v>
      </c>
      <c r="O25" s="47">
        <v>973363.62956528063</v>
      </c>
    </row>
    <row r="26" spans="1:15">
      <c r="A26" s="3">
        <v>3709</v>
      </c>
      <c r="B26" s="3" t="s">
        <v>181</v>
      </c>
      <c r="C26" s="44"/>
      <c r="D26" s="44"/>
      <c r="E26" s="44"/>
      <c r="F26" s="44">
        <v>6050.9899249391592</v>
      </c>
      <c r="G26" s="44">
        <v>111139.37131757125</v>
      </c>
      <c r="H26" s="44">
        <v>62705.050359319415</v>
      </c>
      <c r="I26" s="44">
        <v>1900</v>
      </c>
      <c r="J26" s="44">
        <v>0</v>
      </c>
      <c r="K26" s="44"/>
      <c r="L26" s="44"/>
      <c r="M26" s="44">
        <v>37126.112381881663</v>
      </c>
      <c r="N26" s="44">
        <v>0</v>
      </c>
      <c r="O26" s="44">
        <v>218921.52398371149</v>
      </c>
    </row>
    <row r="27" spans="1:15">
      <c r="A27" s="48">
        <v>3710</v>
      </c>
      <c r="B27" s="48" t="s">
        <v>182</v>
      </c>
      <c r="C27" s="47"/>
      <c r="D27" s="47"/>
      <c r="E27" s="47"/>
      <c r="F27" s="47">
        <v>1805.4663731544581</v>
      </c>
      <c r="G27" s="47">
        <v>10487.595731205354</v>
      </c>
      <c r="H27" s="47">
        <v>8342.5054089490695</v>
      </c>
      <c r="I27" s="47">
        <v>0</v>
      </c>
      <c r="J27" s="47">
        <v>1820</v>
      </c>
      <c r="K27" s="47"/>
      <c r="L27" s="47"/>
      <c r="M27" s="47">
        <v>3240.545049473827</v>
      </c>
      <c r="N27" s="47">
        <v>0</v>
      </c>
      <c r="O27" s="47">
        <v>25696.11256278271</v>
      </c>
    </row>
    <row r="28" spans="1:15">
      <c r="A28" s="3">
        <v>3711</v>
      </c>
      <c r="B28" s="3" t="s">
        <v>183</v>
      </c>
      <c r="C28" s="44"/>
      <c r="D28" s="44"/>
      <c r="E28" s="44"/>
      <c r="F28" s="44">
        <v>0</v>
      </c>
      <c r="G28" s="44">
        <v>138299.29519683332</v>
      </c>
      <c r="H28" s="44">
        <v>74959.603077109728</v>
      </c>
      <c r="I28" s="44">
        <v>7350</v>
      </c>
      <c r="J28" s="44">
        <v>1820</v>
      </c>
      <c r="K28" s="44"/>
      <c r="L28" s="44"/>
      <c r="M28" s="44">
        <v>46097.522762907531</v>
      </c>
      <c r="N28" s="44">
        <v>1963.3482330951356</v>
      </c>
      <c r="O28" s="44">
        <v>270489.76926994568</v>
      </c>
    </row>
    <row r="29" spans="1:15">
      <c r="A29" s="48">
        <v>3713</v>
      </c>
      <c r="B29" s="48" t="s">
        <v>184</v>
      </c>
      <c r="C29" s="47"/>
      <c r="D29" s="47"/>
      <c r="E29" s="47"/>
      <c r="F29" s="47">
        <v>0</v>
      </c>
      <c r="G29" s="47">
        <v>39083.613623167395</v>
      </c>
      <c r="H29" s="47">
        <v>18847.342677917837</v>
      </c>
      <c r="I29" s="47">
        <v>0</v>
      </c>
      <c r="J29" s="47">
        <v>390</v>
      </c>
      <c r="K29" s="47"/>
      <c r="L29" s="47"/>
      <c r="M29" s="47">
        <v>7826.5005033832458</v>
      </c>
      <c r="N29" s="47">
        <v>0</v>
      </c>
      <c r="O29" s="47">
        <v>66147.456804468486</v>
      </c>
    </row>
    <row r="30" spans="1:15">
      <c r="A30" s="3">
        <v>3714</v>
      </c>
      <c r="B30" s="3" t="s">
        <v>185</v>
      </c>
      <c r="C30" s="44"/>
      <c r="D30" s="44"/>
      <c r="E30" s="44"/>
      <c r="F30" s="44">
        <v>0</v>
      </c>
      <c r="G30" s="44">
        <v>230093.85228677673</v>
      </c>
      <c r="H30" s="44">
        <v>197976.86163942036</v>
      </c>
      <c r="I30" s="44">
        <v>10600</v>
      </c>
      <c r="J30" s="44">
        <v>6500</v>
      </c>
      <c r="K30" s="44"/>
      <c r="L30" s="44"/>
      <c r="M30" s="44">
        <v>83994.636058051285</v>
      </c>
      <c r="N30" s="44">
        <v>0</v>
      </c>
      <c r="O30" s="44">
        <v>529165.34998424829</v>
      </c>
    </row>
    <row r="31" spans="1:15">
      <c r="A31" s="48">
        <v>3811</v>
      </c>
      <c r="B31" s="48" t="s">
        <v>186</v>
      </c>
      <c r="C31" s="47"/>
      <c r="D31" s="47"/>
      <c r="E31" s="47"/>
      <c r="F31" s="47">
        <v>35600.894252833983</v>
      </c>
      <c r="G31" s="47">
        <v>127235.30833624366</v>
      </c>
      <c r="H31" s="47">
        <v>86141.863538699166</v>
      </c>
      <c r="I31" s="47">
        <v>1450</v>
      </c>
      <c r="J31" s="47">
        <v>0</v>
      </c>
      <c r="K31" s="47"/>
      <c r="L31" s="47"/>
      <c r="M31" s="47">
        <v>53467.377034683734</v>
      </c>
      <c r="N31" s="47">
        <v>157.61855341506129</v>
      </c>
      <c r="O31" s="47">
        <v>304053.06171587564</v>
      </c>
    </row>
    <row r="32" spans="1:15">
      <c r="A32" s="3">
        <v>4100</v>
      </c>
      <c r="B32" s="3" t="s">
        <v>187</v>
      </c>
      <c r="C32" s="44"/>
      <c r="D32" s="44"/>
      <c r="E32" s="44"/>
      <c r="F32" s="44">
        <v>21127.852125821024</v>
      </c>
      <c r="G32" s="44">
        <v>110114.18543461201</v>
      </c>
      <c r="H32" s="44">
        <v>104212.81625782116</v>
      </c>
      <c r="I32" s="44">
        <v>4150</v>
      </c>
      <c r="J32" s="44">
        <v>3770</v>
      </c>
      <c r="K32" s="44"/>
      <c r="L32" s="44"/>
      <c r="M32" s="44">
        <v>59948.276574973665</v>
      </c>
      <c r="N32" s="44">
        <v>618.79999999999995</v>
      </c>
      <c r="O32" s="44">
        <v>303941.93039322784</v>
      </c>
    </row>
    <row r="33" spans="1:15">
      <c r="A33" s="48">
        <v>4200</v>
      </c>
      <c r="B33" s="48" t="s">
        <v>188</v>
      </c>
      <c r="C33" s="47"/>
      <c r="D33" s="47"/>
      <c r="E33" s="47"/>
      <c r="F33" s="47">
        <v>0</v>
      </c>
      <c r="G33" s="47">
        <v>464540.77405500284</v>
      </c>
      <c r="H33" s="47">
        <v>205211.5954334985</v>
      </c>
      <c r="I33" s="47">
        <v>20750</v>
      </c>
      <c r="J33" s="47">
        <v>9620</v>
      </c>
      <c r="K33" s="47"/>
      <c r="L33" s="47"/>
      <c r="M33" s="47">
        <v>286936.22003544046</v>
      </c>
      <c r="N33" s="47">
        <v>18543.058984361494</v>
      </c>
      <c r="O33" s="47">
        <v>1005601.6485083033</v>
      </c>
    </row>
    <row r="34" spans="1:15">
      <c r="A34" s="3">
        <v>4502</v>
      </c>
      <c r="B34" s="3" t="s">
        <v>189</v>
      </c>
      <c r="C34" s="44"/>
      <c r="D34" s="44"/>
      <c r="E34" s="44"/>
      <c r="F34" s="44">
        <v>14440.782833900321</v>
      </c>
      <c r="G34" s="44">
        <v>91640.153300757956</v>
      </c>
      <c r="H34" s="44">
        <v>59751.334714226461</v>
      </c>
      <c r="I34" s="44">
        <v>3400</v>
      </c>
      <c r="J34" s="44">
        <v>0</v>
      </c>
      <c r="K34" s="44"/>
      <c r="L34" s="44"/>
      <c r="M34" s="44">
        <v>23798.123668278153</v>
      </c>
      <c r="N34" s="44">
        <v>0</v>
      </c>
      <c r="O34" s="44">
        <v>193030.3945171629</v>
      </c>
    </row>
    <row r="35" spans="1:15">
      <c r="A35" s="48">
        <v>4604</v>
      </c>
      <c r="B35" s="48" t="s">
        <v>190</v>
      </c>
      <c r="C35" s="47"/>
      <c r="D35" s="47"/>
      <c r="E35" s="47"/>
      <c r="F35" s="47">
        <v>0</v>
      </c>
      <c r="G35" s="47">
        <v>29189.87863008185</v>
      </c>
      <c r="H35" s="47">
        <v>57094.644920845603</v>
      </c>
      <c r="I35" s="47">
        <v>1550</v>
      </c>
      <c r="J35" s="47">
        <v>780</v>
      </c>
      <c r="K35" s="47"/>
      <c r="L35" s="47"/>
      <c r="M35" s="47">
        <v>24315.197580896322</v>
      </c>
      <c r="N35" s="47">
        <v>0</v>
      </c>
      <c r="O35" s="47">
        <v>112929.72113182378</v>
      </c>
    </row>
    <row r="36" spans="1:15">
      <c r="A36" s="3">
        <v>4607</v>
      </c>
      <c r="B36" s="3" t="s">
        <v>191</v>
      </c>
      <c r="C36" s="44"/>
      <c r="D36" s="44"/>
      <c r="E36" s="44"/>
      <c r="F36" s="44">
        <v>0</v>
      </c>
      <c r="G36" s="44">
        <v>172824.5729204175</v>
      </c>
      <c r="H36" s="44">
        <v>127466.43361861318</v>
      </c>
      <c r="I36" s="44">
        <v>1450</v>
      </c>
      <c r="J36" s="44">
        <v>4030</v>
      </c>
      <c r="K36" s="44"/>
      <c r="L36" s="44"/>
      <c r="M36" s="44">
        <v>83170.725672518078</v>
      </c>
      <c r="N36" s="44">
        <v>0</v>
      </c>
      <c r="O36" s="44">
        <v>388941.73221154872</v>
      </c>
    </row>
    <row r="37" spans="1:15">
      <c r="A37" s="48">
        <v>4803</v>
      </c>
      <c r="B37" s="48" t="s">
        <v>192</v>
      </c>
      <c r="C37" s="47"/>
      <c r="D37" s="47"/>
      <c r="E37" s="47"/>
      <c r="F37" s="47">
        <v>0</v>
      </c>
      <c r="G37" s="47">
        <v>74158.243939525404</v>
      </c>
      <c r="H37" s="47">
        <v>34086.415490650608</v>
      </c>
      <c r="I37" s="47">
        <v>6300</v>
      </c>
      <c r="J37" s="47">
        <v>1430</v>
      </c>
      <c r="K37" s="47"/>
      <c r="L37" s="47"/>
      <c r="M37" s="47">
        <v>25308.01246137033</v>
      </c>
      <c r="N37" s="47">
        <v>0</v>
      </c>
      <c r="O37" s="47">
        <v>141282.67189154634</v>
      </c>
    </row>
    <row r="38" spans="1:15">
      <c r="A38" s="3">
        <v>4901</v>
      </c>
      <c r="B38" s="3" t="s">
        <v>193</v>
      </c>
      <c r="C38" s="44"/>
      <c r="D38" s="44"/>
      <c r="E38" s="44"/>
      <c r="F38" s="44">
        <v>0</v>
      </c>
      <c r="G38" s="44">
        <v>0</v>
      </c>
      <c r="H38" s="44">
        <v>2117.4212426286872</v>
      </c>
      <c r="I38" s="44">
        <v>0</v>
      </c>
      <c r="J38" s="44">
        <v>0</v>
      </c>
      <c r="K38" s="44"/>
      <c r="L38" s="44"/>
      <c r="M38" s="44">
        <v>8600.8479889456703</v>
      </c>
      <c r="N38" s="44">
        <v>0</v>
      </c>
      <c r="O38" s="44">
        <v>10718.269231574357</v>
      </c>
    </row>
    <row r="39" spans="1:15">
      <c r="A39" s="48">
        <v>4902</v>
      </c>
      <c r="B39" s="48" t="s">
        <v>194</v>
      </c>
      <c r="C39" s="47"/>
      <c r="D39" s="47"/>
      <c r="E39" s="47"/>
      <c r="F39" s="47">
        <v>0</v>
      </c>
      <c r="G39" s="47">
        <v>17759.762451823146</v>
      </c>
      <c r="H39" s="47">
        <v>3861.5108204187218</v>
      </c>
      <c r="I39" s="47">
        <v>0</v>
      </c>
      <c r="J39" s="47">
        <v>130</v>
      </c>
      <c r="K39" s="47"/>
      <c r="L39" s="47"/>
      <c r="M39" s="47">
        <v>11034.23165990883</v>
      </c>
      <c r="N39" s="47">
        <v>0</v>
      </c>
      <c r="O39" s="47">
        <v>32785.504932150696</v>
      </c>
    </row>
    <row r="40" spans="1:15">
      <c r="A40" s="3">
        <v>4911</v>
      </c>
      <c r="B40" s="3" t="s">
        <v>195</v>
      </c>
      <c r="C40" s="44"/>
      <c r="D40" s="44"/>
      <c r="E40" s="44"/>
      <c r="F40" s="44">
        <v>0</v>
      </c>
      <c r="G40" s="44">
        <v>108612.81116399118</v>
      </c>
      <c r="H40" s="44">
        <v>48598.508032926526</v>
      </c>
      <c r="I40" s="44">
        <v>9150</v>
      </c>
      <c r="J40" s="44">
        <v>0</v>
      </c>
      <c r="K40" s="44"/>
      <c r="L40" s="44"/>
      <c r="M40" s="44">
        <v>37268.347247163641</v>
      </c>
      <c r="N40" s="44">
        <v>0</v>
      </c>
      <c r="O40" s="44">
        <v>203629.66644408138</v>
      </c>
    </row>
    <row r="41" spans="1:15">
      <c r="A41" s="48">
        <v>5200</v>
      </c>
      <c r="B41" s="48" t="s">
        <v>196</v>
      </c>
      <c r="C41" s="47"/>
      <c r="D41" s="47"/>
      <c r="E41" s="47"/>
      <c r="F41" s="47">
        <v>0</v>
      </c>
      <c r="G41" s="47">
        <v>531189.89204506902</v>
      </c>
      <c r="H41" s="47">
        <v>238030.66774877938</v>
      </c>
      <c r="I41" s="47">
        <v>18050</v>
      </c>
      <c r="J41" s="47">
        <v>3380</v>
      </c>
      <c r="K41" s="47"/>
      <c r="L41" s="47"/>
      <c r="M41" s="47">
        <v>227719.86086557683</v>
      </c>
      <c r="N41" s="47">
        <v>1364.4232888917702</v>
      </c>
      <c r="O41" s="47">
        <v>1019734.843948317</v>
      </c>
    </row>
    <row r="42" spans="1:15">
      <c r="A42" s="3">
        <v>5508</v>
      </c>
      <c r="B42" s="3" t="s">
        <v>197</v>
      </c>
      <c r="C42" s="44"/>
      <c r="D42" s="44"/>
      <c r="E42" s="44"/>
      <c r="F42" s="44">
        <v>35309.39727082778</v>
      </c>
      <c r="G42" s="44">
        <v>228586.62208686394</v>
      </c>
      <c r="H42" s="44">
        <v>128039.65711250184</v>
      </c>
      <c r="I42" s="44">
        <v>10650</v>
      </c>
      <c r="J42" s="44">
        <v>1300</v>
      </c>
      <c r="K42" s="44">
        <v>59067.196582344252</v>
      </c>
      <c r="L42" s="44"/>
      <c r="M42" s="44">
        <v>70308.739395626311</v>
      </c>
      <c r="N42" s="44">
        <v>0</v>
      </c>
      <c r="O42" s="44">
        <v>533261.61244816415</v>
      </c>
    </row>
    <row r="43" spans="1:15">
      <c r="A43" s="48">
        <v>5604</v>
      </c>
      <c r="B43" s="48" t="s">
        <v>198</v>
      </c>
      <c r="C43" s="47"/>
      <c r="D43" s="47"/>
      <c r="E43" s="47"/>
      <c r="F43" s="47">
        <v>28384.983335070629</v>
      </c>
      <c r="G43" s="47">
        <v>133983.15185020331</v>
      </c>
      <c r="H43" s="47">
        <v>108682.11948506568</v>
      </c>
      <c r="I43" s="47">
        <v>10000</v>
      </c>
      <c r="J43" s="47">
        <v>2340</v>
      </c>
      <c r="K43" s="47"/>
      <c r="L43" s="47"/>
      <c r="M43" s="47">
        <v>54074.219902029807</v>
      </c>
      <c r="N43" s="47">
        <v>467.01855341506132</v>
      </c>
      <c r="O43" s="47">
        <v>337931.49312578444</v>
      </c>
    </row>
    <row r="44" spans="1:15">
      <c r="A44" s="3">
        <v>5609</v>
      </c>
      <c r="B44" s="3" t="s">
        <v>199</v>
      </c>
      <c r="C44" s="44"/>
      <c r="D44" s="44"/>
      <c r="E44" s="44"/>
      <c r="F44" s="44">
        <v>0</v>
      </c>
      <c r="G44" s="44">
        <v>81547.613267787718</v>
      </c>
      <c r="H44" s="44">
        <v>67567.694354823048</v>
      </c>
      <c r="I44" s="44">
        <v>5700</v>
      </c>
      <c r="J44" s="44">
        <v>520</v>
      </c>
      <c r="K44" s="44"/>
      <c r="L44" s="44"/>
      <c r="M44" s="44">
        <v>29110.413336917027</v>
      </c>
      <c r="N44" s="44">
        <v>776.4185534150613</v>
      </c>
      <c r="O44" s="44">
        <v>185222.13951294284</v>
      </c>
    </row>
    <row r="45" spans="1:15">
      <c r="A45" s="48">
        <v>5611</v>
      </c>
      <c r="B45" s="48" t="s">
        <v>200</v>
      </c>
      <c r="C45" s="47"/>
      <c r="D45" s="47"/>
      <c r="E45" s="47"/>
      <c r="F45" s="47">
        <v>13700.299291893432</v>
      </c>
      <c r="G45" s="47">
        <v>37875.494629598099</v>
      </c>
      <c r="H45" s="47">
        <v>12403.39069952707</v>
      </c>
      <c r="I45" s="47">
        <v>0</v>
      </c>
      <c r="J45" s="47">
        <v>0</v>
      </c>
      <c r="K45" s="47"/>
      <c r="L45" s="47"/>
      <c r="M45" s="47">
        <v>4040.9899706706055</v>
      </c>
      <c r="N45" s="47">
        <v>309.39999999999998</v>
      </c>
      <c r="O45" s="47">
        <v>68329.574591689205</v>
      </c>
    </row>
    <row r="46" spans="1:15">
      <c r="A46" s="3">
        <v>5612</v>
      </c>
      <c r="B46" s="3" t="s">
        <v>201</v>
      </c>
      <c r="C46" s="44"/>
      <c r="D46" s="44"/>
      <c r="E46" s="44"/>
      <c r="F46" s="44">
        <v>0</v>
      </c>
      <c r="G46" s="44">
        <v>83988.513299857514</v>
      </c>
      <c r="H46" s="44">
        <v>43857.341150144704</v>
      </c>
      <c r="I46" s="44">
        <v>2150</v>
      </c>
      <c r="J46" s="44">
        <v>650</v>
      </c>
      <c r="K46" s="44"/>
      <c r="L46" s="44"/>
      <c r="M46" s="44">
        <v>24557.200099849128</v>
      </c>
      <c r="N46" s="44">
        <v>0</v>
      </c>
      <c r="O46" s="44">
        <v>155203.05454985137</v>
      </c>
    </row>
    <row r="47" spans="1:15">
      <c r="A47" s="48">
        <v>5706</v>
      </c>
      <c r="B47" s="48" t="s">
        <v>202</v>
      </c>
      <c r="C47" s="47"/>
      <c r="D47" s="47"/>
      <c r="E47" s="47"/>
      <c r="F47" s="47">
        <v>31361.358127224201</v>
      </c>
      <c r="G47" s="47">
        <v>30782.926283638775</v>
      </c>
      <c r="H47" s="47">
        <v>24180.629730977224</v>
      </c>
      <c r="I47" s="47">
        <v>2200</v>
      </c>
      <c r="J47" s="47">
        <v>0</v>
      </c>
      <c r="K47" s="47"/>
      <c r="L47" s="47"/>
      <c r="M47" s="47">
        <v>9482.0946011434353</v>
      </c>
      <c r="N47" s="47">
        <v>157.61855341506129</v>
      </c>
      <c r="O47" s="47">
        <v>98164.627296398685</v>
      </c>
    </row>
    <row r="48" spans="1:15">
      <c r="A48" s="3">
        <v>6000</v>
      </c>
      <c r="B48" s="3" t="s">
        <v>203</v>
      </c>
      <c r="C48" s="44"/>
      <c r="D48" s="44"/>
      <c r="E48" s="44"/>
      <c r="F48" s="44">
        <v>54042.239985919041</v>
      </c>
      <c r="G48" s="44">
        <v>303008.05015508056</v>
      </c>
      <c r="H48" s="44">
        <v>1038681.2335627818</v>
      </c>
      <c r="I48" s="44">
        <v>84250</v>
      </c>
      <c r="J48" s="44">
        <v>20930</v>
      </c>
      <c r="K48" s="44"/>
      <c r="L48" s="44"/>
      <c r="M48" s="44">
        <v>299191.41477699886</v>
      </c>
      <c r="N48" s="44">
        <v>72638.251929868697</v>
      </c>
      <c r="O48" s="44">
        <v>1872741.1904106489</v>
      </c>
    </row>
    <row r="49" spans="1:15">
      <c r="A49" s="48">
        <v>6100</v>
      </c>
      <c r="B49" s="48" t="s">
        <v>204</v>
      </c>
      <c r="C49" s="47"/>
      <c r="D49" s="47"/>
      <c r="E49" s="47"/>
      <c r="F49" s="47">
        <v>0</v>
      </c>
      <c r="G49" s="47">
        <v>339535.93574728677</v>
      </c>
      <c r="H49" s="47">
        <v>-14475.183923029274</v>
      </c>
      <c r="I49" s="47">
        <v>22250</v>
      </c>
      <c r="J49" s="47">
        <v>3120</v>
      </c>
      <c r="K49" s="47"/>
      <c r="L49" s="47"/>
      <c r="M49" s="47">
        <v>202248.38359920558</v>
      </c>
      <c r="N49" s="47">
        <v>157.61855341506129</v>
      </c>
      <c r="O49" s="47">
        <v>552836.75397687813</v>
      </c>
    </row>
    <row r="50" spans="1:15">
      <c r="A50" s="3">
        <v>6250</v>
      </c>
      <c r="B50" s="3" t="s">
        <v>205</v>
      </c>
      <c r="C50" s="44"/>
      <c r="D50" s="44"/>
      <c r="E50" s="44"/>
      <c r="F50" s="44">
        <v>0</v>
      </c>
      <c r="G50" s="44">
        <v>258075.10619511807</v>
      </c>
      <c r="H50" s="44">
        <v>102977.89341724657</v>
      </c>
      <c r="I50" s="44">
        <v>14250</v>
      </c>
      <c r="J50" s="44">
        <v>2470</v>
      </c>
      <c r="K50" s="44"/>
      <c r="L50" s="44"/>
      <c r="M50" s="44">
        <v>129472.90076924388</v>
      </c>
      <c r="N50" s="44">
        <v>0</v>
      </c>
      <c r="O50" s="44">
        <v>507245.90038160852</v>
      </c>
    </row>
    <row r="51" spans="1:15">
      <c r="A51" s="48">
        <v>6400</v>
      </c>
      <c r="B51" s="48" t="s">
        <v>206</v>
      </c>
      <c r="C51" s="47"/>
      <c r="D51" s="47"/>
      <c r="E51" s="47"/>
      <c r="F51" s="47">
        <v>56875.382485956783</v>
      </c>
      <c r="G51" s="47">
        <v>268753.97676100163</v>
      </c>
      <c r="H51" s="47">
        <v>129050.21908175947</v>
      </c>
      <c r="I51" s="47">
        <v>3550</v>
      </c>
      <c r="J51" s="47">
        <v>4160</v>
      </c>
      <c r="K51" s="47"/>
      <c r="L51" s="47"/>
      <c r="M51" s="47">
        <v>92243.080227857659</v>
      </c>
      <c r="N51" s="47">
        <v>0</v>
      </c>
      <c r="O51" s="47">
        <v>554632.65855657554</v>
      </c>
    </row>
    <row r="52" spans="1:15">
      <c r="A52" s="3">
        <v>6513</v>
      </c>
      <c r="B52" s="3" t="s">
        <v>207</v>
      </c>
      <c r="C52" s="44"/>
      <c r="D52" s="44"/>
      <c r="E52" s="44"/>
      <c r="F52" s="44">
        <v>28989.586213196479</v>
      </c>
      <c r="G52" s="44">
        <v>156839.00070012541</v>
      </c>
      <c r="H52" s="44">
        <v>96190.212645428343</v>
      </c>
      <c r="I52" s="44">
        <v>7600</v>
      </c>
      <c r="J52" s="44">
        <v>1560</v>
      </c>
      <c r="K52" s="44"/>
      <c r="L52" s="44"/>
      <c r="M52" s="44">
        <v>29861.539961666571</v>
      </c>
      <c r="N52" s="44">
        <v>6384.6510696433334</v>
      </c>
      <c r="O52" s="44">
        <v>327424.99059006019</v>
      </c>
    </row>
    <row r="53" spans="1:15">
      <c r="A53" s="48">
        <v>6515</v>
      </c>
      <c r="B53" s="48" t="s">
        <v>208</v>
      </c>
      <c r="C53" s="47"/>
      <c r="D53" s="47"/>
      <c r="E53" s="47"/>
      <c r="F53" s="47">
        <v>31303.483220652397</v>
      </c>
      <c r="G53" s="47">
        <v>86400.507200230597</v>
      </c>
      <c r="H53" s="47">
        <v>63409.673146133631</v>
      </c>
      <c r="I53" s="47">
        <v>4150</v>
      </c>
      <c r="J53" s="47">
        <v>0</v>
      </c>
      <c r="K53" s="47"/>
      <c r="L53" s="47"/>
      <c r="M53" s="47">
        <v>29858.881307647451</v>
      </c>
      <c r="N53" s="47">
        <v>0</v>
      </c>
      <c r="O53" s="47">
        <v>215122.54487466408</v>
      </c>
    </row>
    <row r="54" spans="1:15">
      <c r="A54" s="3">
        <v>6601</v>
      </c>
      <c r="B54" s="3" t="s">
        <v>209</v>
      </c>
      <c r="C54" s="44"/>
      <c r="D54" s="44"/>
      <c r="E54" s="44"/>
      <c r="F54" s="44">
        <v>0</v>
      </c>
      <c r="G54" s="44">
        <v>57766.232715171725</v>
      </c>
      <c r="H54" s="44">
        <v>55423.877063307402</v>
      </c>
      <c r="I54" s="44">
        <v>0</v>
      </c>
      <c r="J54" s="44">
        <v>780</v>
      </c>
      <c r="K54" s="44"/>
      <c r="L54" s="44"/>
      <c r="M54" s="44">
        <v>17903.417088972277</v>
      </c>
      <c r="N54" s="44">
        <v>467.01855341506132</v>
      </c>
      <c r="O54" s="44">
        <v>132340.54542086646</v>
      </c>
    </row>
    <row r="55" spans="1:15">
      <c r="A55" s="48">
        <v>6602</v>
      </c>
      <c r="B55" s="48" t="s">
        <v>210</v>
      </c>
      <c r="C55" s="47"/>
      <c r="D55" s="47"/>
      <c r="E55" s="47"/>
      <c r="F55" s="47">
        <v>0</v>
      </c>
      <c r="G55" s="47">
        <v>49455.411870584037</v>
      </c>
      <c r="H55" s="47">
        <v>58582.662481666877</v>
      </c>
      <c r="I55" s="47">
        <v>1450</v>
      </c>
      <c r="J55" s="47">
        <v>650</v>
      </c>
      <c r="K55" s="47"/>
      <c r="L55" s="47"/>
      <c r="M55" s="47">
        <v>19010.433347963513</v>
      </c>
      <c r="N55" s="47">
        <v>0</v>
      </c>
      <c r="O55" s="47">
        <v>129148.50770021442</v>
      </c>
    </row>
    <row r="56" spans="1:15">
      <c r="A56" s="3">
        <v>6607</v>
      </c>
      <c r="B56" s="3" t="s">
        <v>211</v>
      </c>
      <c r="C56" s="44"/>
      <c r="D56" s="44"/>
      <c r="E56" s="44"/>
      <c r="F56" s="44">
        <v>0</v>
      </c>
      <c r="G56" s="44">
        <v>0</v>
      </c>
      <c r="H56" s="44">
        <v>4411.7618759493907</v>
      </c>
      <c r="I56" s="44">
        <v>1450</v>
      </c>
      <c r="J56" s="44">
        <v>390</v>
      </c>
      <c r="K56" s="44"/>
      <c r="L56" s="44"/>
      <c r="M56" s="44">
        <v>59053.768427789953</v>
      </c>
      <c r="N56" s="44">
        <v>0</v>
      </c>
      <c r="O56" s="44">
        <v>65305.530303739346</v>
      </c>
    </row>
    <row r="57" spans="1:15">
      <c r="A57" s="48">
        <v>6611</v>
      </c>
      <c r="B57" s="48" t="s">
        <v>212</v>
      </c>
      <c r="C57" s="47"/>
      <c r="D57" s="47"/>
      <c r="E57" s="47"/>
      <c r="F57" s="47">
        <v>0</v>
      </c>
      <c r="G57" s="47">
        <v>9402.1998493865212</v>
      </c>
      <c r="H57" s="47">
        <v>0</v>
      </c>
      <c r="I57" s="47">
        <v>0</v>
      </c>
      <c r="J57" s="47">
        <v>0</v>
      </c>
      <c r="K57" s="47"/>
      <c r="L57" s="47"/>
      <c r="M57" s="47">
        <v>3022.7707337458955</v>
      </c>
      <c r="N57" s="47">
        <v>0</v>
      </c>
      <c r="O57" s="47">
        <v>12424.970583132415</v>
      </c>
    </row>
    <row r="58" spans="1:15">
      <c r="A58" s="3">
        <v>6612</v>
      </c>
      <c r="B58" s="3" t="s">
        <v>213</v>
      </c>
      <c r="C58" s="44">
        <v>5208.6959999999999</v>
      </c>
      <c r="D58" s="44"/>
      <c r="E58" s="44"/>
      <c r="F58" s="44">
        <v>0</v>
      </c>
      <c r="G58" s="44">
        <v>101292.22502467944</v>
      </c>
      <c r="H58" s="44">
        <v>102071.29869335417</v>
      </c>
      <c r="I58" s="44">
        <v>2200</v>
      </c>
      <c r="J58" s="44">
        <v>260</v>
      </c>
      <c r="K58" s="44"/>
      <c r="L58" s="44"/>
      <c r="M58" s="44">
        <v>77363.446105032213</v>
      </c>
      <c r="N58" s="44">
        <v>472.85466024518394</v>
      </c>
      <c r="O58" s="44">
        <v>288868.52048331097</v>
      </c>
    </row>
    <row r="59" spans="1:15">
      <c r="A59" s="48">
        <v>6706</v>
      </c>
      <c r="B59" s="48" t="s">
        <v>214</v>
      </c>
      <c r="C59" s="47"/>
      <c r="D59" s="47"/>
      <c r="E59" s="47"/>
      <c r="F59" s="47">
        <v>13185.035174117354</v>
      </c>
      <c r="G59" s="47">
        <v>15810.815358457035</v>
      </c>
      <c r="H59" s="47">
        <v>21680.259229185693</v>
      </c>
      <c r="I59" s="47">
        <v>0</v>
      </c>
      <c r="J59" s="47">
        <v>0</v>
      </c>
      <c r="K59" s="47"/>
      <c r="L59" s="47"/>
      <c r="M59" s="47">
        <v>4543.4320390071607</v>
      </c>
      <c r="N59" s="47">
        <v>0</v>
      </c>
      <c r="O59" s="47">
        <v>55219.541800767242</v>
      </c>
    </row>
    <row r="60" spans="1:15">
      <c r="A60" s="3">
        <v>6709</v>
      </c>
      <c r="B60" s="3" t="s">
        <v>215</v>
      </c>
      <c r="C60" s="44"/>
      <c r="D60" s="44"/>
      <c r="E60" s="44"/>
      <c r="F60" s="44">
        <v>0</v>
      </c>
      <c r="G60" s="44">
        <v>97389.593910880358</v>
      </c>
      <c r="H60" s="44">
        <v>50262.316580414423</v>
      </c>
      <c r="I60" s="44">
        <v>4550</v>
      </c>
      <c r="J60" s="44">
        <v>2340</v>
      </c>
      <c r="K60" s="44"/>
      <c r="L60" s="44"/>
      <c r="M60" s="44">
        <v>48680.877862477697</v>
      </c>
      <c r="N60" s="44">
        <v>0</v>
      </c>
      <c r="O60" s="44">
        <v>203222.78835377246</v>
      </c>
    </row>
    <row r="61" spans="1:15">
      <c r="A61" s="48">
        <v>7000</v>
      </c>
      <c r="B61" s="48" t="s">
        <v>216</v>
      </c>
      <c r="C61" s="47"/>
      <c r="D61" s="47"/>
      <c r="E61" s="47"/>
      <c r="F61" s="47">
        <v>0</v>
      </c>
      <c r="G61" s="47">
        <v>62288.457303387695</v>
      </c>
      <c r="H61" s="47">
        <v>38969.589921892686</v>
      </c>
      <c r="I61" s="47">
        <v>1350</v>
      </c>
      <c r="J61" s="47">
        <v>1690</v>
      </c>
      <c r="K61" s="47"/>
      <c r="L61" s="47"/>
      <c r="M61" s="47">
        <v>73118.197487177269</v>
      </c>
      <c r="N61" s="47">
        <v>389.6685534150613</v>
      </c>
      <c r="O61" s="47">
        <v>177805.91326587272</v>
      </c>
    </row>
    <row r="62" spans="1:15">
      <c r="A62" s="3">
        <v>7300</v>
      </c>
      <c r="B62" s="3" t="s">
        <v>217</v>
      </c>
      <c r="C62" s="44">
        <v>182176</v>
      </c>
      <c r="D62" s="44"/>
      <c r="E62" s="44"/>
      <c r="F62" s="44">
        <v>0</v>
      </c>
      <c r="G62" s="44">
        <v>268333.55163750751</v>
      </c>
      <c r="H62" s="44">
        <v>390276.11054505542</v>
      </c>
      <c r="I62" s="44">
        <v>41500</v>
      </c>
      <c r="J62" s="44">
        <v>17940</v>
      </c>
      <c r="K62" s="44"/>
      <c r="L62" s="44"/>
      <c r="M62" s="44">
        <v>303040.677088711</v>
      </c>
      <c r="N62" s="44">
        <v>1552.8281068301226</v>
      </c>
      <c r="O62" s="44">
        <v>1204819.1673781043</v>
      </c>
    </row>
    <row r="63" spans="1:15">
      <c r="A63" s="48">
        <v>7502</v>
      </c>
      <c r="B63" s="48" t="s">
        <v>218</v>
      </c>
      <c r="C63" s="47"/>
      <c r="D63" s="47"/>
      <c r="E63" s="47"/>
      <c r="F63" s="47">
        <v>0</v>
      </c>
      <c r="G63" s="47">
        <v>103967.8249543964</v>
      </c>
      <c r="H63" s="47">
        <v>64579.308542407613</v>
      </c>
      <c r="I63" s="47">
        <v>1350</v>
      </c>
      <c r="J63" s="47">
        <v>780</v>
      </c>
      <c r="K63" s="47"/>
      <c r="L63" s="47"/>
      <c r="M63" s="47">
        <v>55732.083390035077</v>
      </c>
      <c r="N63" s="47">
        <v>182.4101620926171</v>
      </c>
      <c r="O63" s="47">
        <v>226591.62704893172</v>
      </c>
    </row>
    <row r="64" spans="1:15">
      <c r="A64" s="3">
        <v>7505</v>
      </c>
      <c r="B64" s="3" t="s">
        <v>219</v>
      </c>
      <c r="C64" s="44"/>
      <c r="D64" s="44"/>
      <c r="E64" s="44"/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/>
      <c r="L64" s="44"/>
      <c r="M64" s="44">
        <v>8050.6486938244443</v>
      </c>
      <c r="N64" s="44">
        <v>0</v>
      </c>
      <c r="O64" s="44">
        <v>8050.6486938244443</v>
      </c>
    </row>
    <row r="65" spans="1:15">
      <c r="A65" s="48">
        <v>7509</v>
      </c>
      <c r="B65" s="48" t="s">
        <v>220</v>
      </c>
      <c r="C65" s="47"/>
      <c r="D65" s="47"/>
      <c r="E65" s="47"/>
      <c r="F65" s="47">
        <v>0</v>
      </c>
      <c r="G65" s="47">
        <v>30595.731206467332</v>
      </c>
      <c r="H65" s="47">
        <v>0</v>
      </c>
      <c r="I65" s="47">
        <v>0</v>
      </c>
      <c r="J65" s="47">
        <v>130</v>
      </c>
      <c r="K65" s="47"/>
      <c r="L65" s="47"/>
      <c r="M65" s="47">
        <v>10490.25452777009</v>
      </c>
      <c r="N65" s="47">
        <v>0</v>
      </c>
      <c r="O65" s="47">
        <v>41215.985734237416</v>
      </c>
    </row>
    <row r="66" spans="1:15">
      <c r="A66" s="3">
        <v>7617</v>
      </c>
      <c r="B66" s="3" t="s">
        <v>221</v>
      </c>
      <c r="C66" s="44"/>
      <c r="D66" s="44"/>
      <c r="E66" s="44"/>
      <c r="F66" s="44">
        <v>13407.260815353151</v>
      </c>
      <c r="G66" s="44">
        <v>99064.010363422873</v>
      </c>
      <c r="H66" s="44">
        <v>78448.923573614506</v>
      </c>
      <c r="I66" s="44">
        <v>5650</v>
      </c>
      <c r="J66" s="44">
        <v>1820</v>
      </c>
      <c r="K66" s="44"/>
      <c r="L66" s="44"/>
      <c r="M66" s="44">
        <v>39104.106241573129</v>
      </c>
      <c r="N66" s="44">
        <v>0</v>
      </c>
      <c r="O66" s="44">
        <v>237494.30099396367</v>
      </c>
    </row>
    <row r="67" spans="1:15">
      <c r="A67" s="48">
        <v>7620</v>
      </c>
      <c r="B67" s="48" t="s">
        <v>222</v>
      </c>
      <c r="C67" s="47">
        <v>37900</v>
      </c>
      <c r="D67" s="47"/>
      <c r="E67" s="47"/>
      <c r="F67" s="47">
        <v>5945.9674317068884</v>
      </c>
      <c r="G67" s="47">
        <v>515452.74453320564</v>
      </c>
      <c r="H67" s="47">
        <v>273563.5035520434</v>
      </c>
      <c r="I67" s="47">
        <v>18650</v>
      </c>
      <c r="J67" s="47">
        <v>6110</v>
      </c>
      <c r="K67" s="47"/>
      <c r="L67" s="47"/>
      <c r="M67" s="47">
        <v>171894.89044354018</v>
      </c>
      <c r="N67" s="47">
        <v>10054.984790798278</v>
      </c>
      <c r="O67" s="47">
        <v>1039572.0907512944</v>
      </c>
    </row>
    <row r="68" spans="1:15">
      <c r="A68" s="3">
        <v>7708</v>
      </c>
      <c r="B68" s="3" t="s">
        <v>223</v>
      </c>
      <c r="C68" s="44"/>
      <c r="D68" s="44"/>
      <c r="E68" s="44"/>
      <c r="F68" s="44">
        <v>0</v>
      </c>
      <c r="G68" s="44">
        <v>299948.19178650691</v>
      </c>
      <c r="H68" s="44">
        <v>106221.29687854055</v>
      </c>
      <c r="I68" s="44">
        <v>4850</v>
      </c>
      <c r="J68" s="44">
        <v>5330</v>
      </c>
      <c r="K68" s="44"/>
      <c r="L68" s="44"/>
      <c r="M68" s="44">
        <v>134165.76920877089</v>
      </c>
      <c r="N68" s="44">
        <v>692.75093019443352</v>
      </c>
      <c r="O68" s="44">
        <v>551208.00880401279</v>
      </c>
    </row>
    <row r="69" spans="1:15">
      <c r="A69" s="48">
        <v>8000</v>
      </c>
      <c r="B69" s="48" t="s">
        <v>224</v>
      </c>
      <c r="C69" s="47"/>
      <c r="D69" s="47"/>
      <c r="E69" s="47"/>
      <c r="F69" s="47">
        <v>0</v>
      </c>
      <c r="G69" s="47">
        <v>358132.01089674473</v>
      </c>
      <c r="H69" s="47">
        <v>31045.486596636289</v>
      </c>
      <c r="I69" s="47">
        <v>22100</v>
      </c>
      <c r="J69" s="47">
        <v>5720</v>
      </c>
      <c r="K69" s="47"/>
      <c r="L69" s="47"/>
      <c r="M69" s="47">
        <v>148801.16285961459</v>
      </c>
      <c r="N69" s="47">
        <v>4909.4005990850155</v>
      </c>
      <c r="O69" s="47">
        <v>570708.06095208065</v>
      </c>
    </row>
    <row r="70" spans="1:15">
      <c r="A70" s="3">
        <v>8200</v>
      </c>
      <c r="B70" s="3" t="s">
        <v>225</v>
      </c>
      <c r="C70" s="44"/>
      <c r="D70" s="44"/>
      <c r="E70" s="44"/>
      <c r="F70" s="44">
        <v>257158.77715654761</v>
      </c>
      <c r="G70" s="44">
        <v>362169.53153222596</v>
      </c>
      <c r="H70" s="44">
        <v>500983.41778157325</v>
      </c>
      <c r="I70" s="44">
        <v>68550</v>
      </c>
      <c r="J70" s="44">
        <v>13780</v>
      </c>
      <c r="K70" s="44"/>
      <c r="L70" s="44"/>
      <c r="M70" s="44">
        <v>140750.64872123304</v>
      </c>
      <c r="N70" s="44">
        <v>14683.021685057505</v>
      </c>
      <c r="O70" s="44">
        <v>1358075.3968766374</v>
      </c>
    </row>
    <row r="71" spans="1:15">
      <c r="A71" s="48">
        <v>8508</v>
      </c>
      <c r="B71" s="48" t="s">
        <v>226</v>
      </c>
      <c r="C71" s="47"/>
      <c r="D71" s="47"/>
      <c r="E71" s="47"/>
      <c r="F71" s="47">
        <v>0</v>
      </c>
      <c r="G71" s="47">
        <v>34189.170106285543</v>
      </c>
      <c r="H71" s="47">
        <v>-7105.6211427815151</v>
      </c>
      <c r="I71" s="47">
        <v>2900</v>
      </c>
      <c r="J71" s="47">
        <v>780</v>
      </c>
      <c r="K71" s="47"/>
      <c r="L71" s="47"/>
      <c r="M71" s="47">
        <v>56470.487572957085</v>
      </c>
      <c r="N71" s="47">
        <v>0</v>
      </c>
      <c r="O71" s="47">
        <v>87234.036536461121</v>
      </c>
    </row>
    <row r="72" spans="1:15">
      <c r="A72" s="3">
        <v>8509</v>
      </c>
      <c r="B72" s="3" t="s">
        <v>227</v>
      </c>
      <c r="C72" s="44"/>
      <c r="D72" s="44"/>
      <c r="E72" s="44"/>
      <c r="F72" s="44">
        <v>0</v>
      </c>
      <c r="G72" s="44">
        <v>61961.923510164619</v>
      </c>
      <c r="H72" s="44">
        <v>6956.7932942301131</v>
      </c>
      <c r="I72" s="44">
        <v>0</v>
      </c>
      <c r="J72" s="44">
        <v>0</v>
      </c>
      <c r="K72" s="44"/>
      <c r="L72" s="44"/>
      <c r="M72" s="44">
        <v>49661.703701937848</v>
      </c>
      <c r="N72" s="44">
        <v>467.01855341506132</v>
      </c>
      <c r="O72" s="44">
        <v>119047.43905974763</v>
      </c>
    </row>
    <row r="73" spans="1:15">
      <c r="A73" s="48">
        <v>8610</v>
      </c>
      <c r="B73" s="48" t="s">
        <v>228</v>
      </c>
      <c r="C73" s="47"/>
      <c r="D73" s="47"/>
      <c r="E73" s="47"/>
      <c r="F73" s="47">
        <v>0</v>
      </c>
      <c r="G73" s="47">
        <v>0</v>
      </c>
      <c r="H73" s="47">
        <v>22024.981923986088</v>
      </c>
      <c r="I73" s="47">
        <v>0</v>
      </c>
      <c r="J73" s="47">
        <v>0</v>
      </c>
      <c r="K73" s="47"/>
      <c r="L73" s="47"/>
      <c r="M73" s="47">
        <v>9407.0529188708424</v>
      </c>
      <c r="N73" s="47">
        <v>0</v>
      </c>
      <c r="O73" s="47">
        <v>31432.03484285693</v>
      </c>
    </row>
    <row r="74" spans="1:15">
      <c r="A74" s="3">
        <v>8613</v>
      </c>
      <c r="B74" s="3" t="s">
        <v>229</v>
      </c>
      <c r="C74" s="44"/>
      <c r="D74" s="44"/>
      <c r="E74" s="44"/>
      <c r="F74" s="44">
        <v>0</v>
      </c>
      <c r="G74" s="44">
        <v>253131.69383944702</v>
      </c>
      <c r="H74" s="44">
        <v>89180.753855809293</v>
      </c>
      <c r="I74" s="44">
        <v>4200</v>
      </c>
      <c r="J74" s="44">
        <v>3380</v>
      </c>
      <c r="K74" s="44"/>
      <c r="L74" s="44"/>
      <c r="M74" s="44">
        <v>90665.106819534951</v>
      </c>
      <c r="N74" s="44">
        <v>703.53863162464359</v>
      </c>
      <c r="O74" s="44">
        <v>441261.09314641589</v>
      </c>
    </row>
    <row r="75" spans="1:15">
      <c r="A75" s="48">
        <v>8614</v>
      </c>
      <c r="B75" s="48" t="s">
        <v>230</v>
      </c>
      <c r="C75" s="47"/>
      <c r="D75" s="47"/>
      <c r="E75" s="47"/>
      <c r="F75" s="47">
        <v>0</v>
      </c>
      <c r="G75" s="47">
        <v>138118.00211796301</v>
      </c>
      <c r="H75" s="47">
        <v>75680.226546508464</v>
      </c>
      <c r="I75" s="47">
        <v>5500</v>
      </c>
      <c r="J75" s="47">
        <v>2340</v>
      </c>
      <c r="K75" s="47"/>
      <c r="L75" s="47"/>
      <c r="M75" s="47">
        <v>101167.07127531197</v>
      </c>
      <c r="N75" s="47">
        <v>410.71357747184777</v>
      </c>
      <c r="O75" s="47">
        <v>323216.01351725531</v>
      </c>
    </row>
    <row r="76" spans="1:15">
      <c r="A76" s="3">
        <v>8710</v>
      </c>
      <c r="B76" s="3" t="s">
        <v>231</v>
      </c>
      <c r="C76" s="44"/>
      <c r="D76" s="44"/>
      <c r="E76" s="44"/>
      <c r="F76" s="44">
        <v>0</v>
      </c>
      <c r="G76" s="44">
        <v>87512.386202731417</v>
      </c>
      <c r="H76" s="44">
        <v>38601.539775632802</v>
      </c>
      <c r="I76" s="44">
        <v>0</v>
      </c>
      <c r="J76" s="44">
        <v>1300</v>
      </c>
      <c r="K76" s="44"/>
      <c r="L76" s="44"/>
      <c r="M76" s="44">
        <v>38791.920932803216</v>
      </c>
      <c r="N76" s="44">
        <v>0</v>
      </c>
      <c r="O76" s="44">
        <v>166205.84691116743</v>
      </c>
    </row>
    <row r="77" spans="1:15">
      <c r="A77" s="48">
        <v>8716</v>
      </c>
      <c r="B77" s="48" t="s">
        <v>232</v>
      </c>
      <c r="C77" s="47"/>
      <c r="D77" s="47"/>
      <c r="E77" s="47"/>
      <c r="F77" s="47">
        <v>26472.649443640254</v>
      </c>
      <c r="G77" s="47">
        <v>277651.10708816315</v>
      </c>
      <c r="H77" s="47">
        <v>66975.44878862107</v>
      </c>
      <c r="I77" s="47">
        <v>10350</v>
      </c>
      <c r="J77" s="47">
        <v>4680</v>
      </c>
      <c r="K77" s="47"/>
      <c r="L77" s="47"/>
      <c r="M77" s="47">
        <v>54114.956205517301</v>
      </c>
      <c r="N77" s="47">
        <v>309.39999999999998</v>
      </c>
      <c r="O77" s="47">
        <v>440553.56152594171</v>
      </c>
    </row>
    <row r="78" spans="1:15">
      <c r="A78" s="3">
        <v>8717</v>
      </c>
      <c r="B78" s="3" t="s">
        <v>233</v>
      </c>
      <c r="C78" s="44"/>
      <c r="D78" s="44"/>
      <c r="E78" s="44"/>
      <c r="F78" s="44">
        <v>0</v>
      </c>
      <c r="G78" s="44">
        <v>233249.04755665432</v>
      </c>
      <c r="H78" s="44">
        <v>96782.266700943946</v>
      </c>
      <c r="I78" s="44">
        <v>15050</v>
      </c>
      <c r="J78" s="44">
        <v>4940</v>
      </c>
      <c r="K78" s="44"/>
      <c r="L78" s="44"/>
      <c r="M78" s="44">
        <v>68094.600362788988</v>
      </c>
      <c r="N78" s="44">
        <v>0</v>
      </c>
      <c r="O78" s="44">
        <v>418115.91462038725</v>
      </c>
    </row>
    <row r="79" spans="1:15">
      <c r="A79" s="48">
        <v>8719</v>
      </c>
      <c r="B79" s="48" t="s">
        <v>234</v>
      </c>
      <c r="C79" s="47"/>
      <c r="D79" s="47"/>
      <c r="E79" s="47"/>
      <c r="F79" s="47">
        <v>0</v>
      </c>
      <c r="G79" s="47">
        <v>0</v>
      </c>
      <c r="H79" s="47">
        <v>19616.136911978694</v>
      </c>
      <c r="I79" s="47">
        <v>0</v>
      </c>
      <c r="J79" s="47">
        <v>650</v>
      </c>
      <c r="K79" s="47"/>
      <c r="L79" s="47"/>
      <c r="M79" s="47">
        <v>44468.223088462117</v>
      </c>
      <c r="N79" s="47">
        <v>0</v>
      </c>
      <c r="O79" s="47">
        <v>64734.360000440807</v>
      </c>
    </row>
    <row r="80" spans="1:15">
      <c r="A80" s="3">
        <v>8720</v>
      </c>
      <c r="B80" s="3" t="s">
        <v>235</v>
      </c>
      <c r="C80" s="44"/>
      <c r="D80" s="44"/>
      <c r="E80" s="44"/>
      <c r="F80" s="44">
        <v>0</v>
      </c>
      <c r="G80" s="44">
        <v>0</v>
      </c>
      <c r="H80" s="44">
        <v>26336.720398349891</v>
      </c>
      <c r="I80" s="44">
        <v>0</v>
      </c>
      <c r="J80" s="44">
        <v>520</v>
      </c>
      <c r="K80" s="44"/>
      <c r="L80" s="44"/>
      <c r="M80" s="44">
        <v>25207.114446061445</v>
      </c>
      <c r="N80" s="44">
        <v>0</v>
      </c>
      <c r="O80" s="44">
        <v>52063.834844411336</v>
      </c>
    </row>
    <row r="81" spans="1:15">
      <c r="A81" s="48">
        <v>8721</v>
      </c>
      <c r="B81" s="48" t="s">
        <v>236</v>
      </c>
      <c r="C81" s="47"/>
      <c r="D81" s="47"/>
      <c r="E81" s="47"/>
      <c r="F81" s="47">
        <v>0</v>
      </c>
      <c r="G81" s="47">
        <v>0</v>
      </c>
      <c r="H81" s="47">
        <v>110625.68351209728</v>
      </c>
      <c r="I81" s="47">
        <v>2600</v>
      </c>
      <c r="J81" s="47">
        <v>780</v>
      </c>
      <c r="K81" s="47"/>
      <c r="L81" s="47"/>
      <c r="M81" s="47">
        <v>76081.625333318749</v>
      </c>
      <c r="N81" s="47">
        <v>0</v>
      </c>
      <c r="O81" s="47">
        <v>190087.30884541603</v>
      </c>
    </row>
    <row r="82" spans="1:15">
      <c r="A82" s="3">
        <v>8722</v>
      </c>
      <c r="B82" s="3" t="s">
        <v>237</v>
      </c>
      <c r="C82" s="44"/>
      <c r="D82" s="44"/>
      <c r="E82" s="44"/>
      <c r="F82" s="44">
        <v>18776.812066450293</v>
      </c>
      <c r="G82" s="44">
        <v>99489.308189922987</v>
      </c>
      <c r="H82" s="44">
        <v>94736.966885513175</v>
      </c>
      <c r="I82" s="44">
        <v>1900</v>
      </c>
      <c r="J82" s="44">
        <v>2210</v>
      </c>
      <c r="K82" s="44"/>
      <c r="L82" s="44"/>
      <c r="M82" s="44">
        <v>31932.763638358654</v>
      </c>
      <c r="N82" s="44">
        <v>0</v>
      </c>
      <c r="O82" s="44">
        <v>249045.85078024512</v>
      </c>
    </row>
    <row r="83" spans="1:15">
      <c r="A83" s="3"/>
      <c r="B83" s="89"/>
      <c r="C83" s="90">
        <v>327834.696</v>
      </c>
      <c r="D83" s="90">
        <v>0</v>
      </c>
      <c r="E83" s="90">
        <v>0</v>
      </c>
      <c r="F83" s="90">
        <v>1249999.999999997</v>
      </c>
      <c r="G83" s="90">
        <v>10423311.178999996</v>
      </c>
      <c r="H83" s="90">
        <v>9229171.2859999985</v>
      </c>
      <c r="I83" s="90">
        <v>2535884.1770000001</v>
      </c>
      <c r="J83" s="90">
        <v>358280</v>
      </c>
      <c r="K83" s="90">
        <v>59067.196582344252</v>
      </c>
      <c r="L83" s="90">
        <v>20581.7</v>
      </c>
      <c r="M83" s="90">
        <v>5000901.0000000019</v>
      </c>
      <c r="N83" s="90">
        <v>556500.00000000012</v>
      </c>
      <c r="O83" s="90">
        <v>29761531.234582327</v>
      </c>
    </row>
    <row r="84" spans="1:15">
      <c r="A84" s="3"/>
      <c r="B84" s="25" t="s">
        <v>238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>
      <c r="A85" s="48"/>
      <c r="B85" s="48" t="s">
        <v>239</v>
      </c>
      <c r="C85" s="47"/>
      <c r="D85" s="47"/>
      <c r="E85" s="47">
        <v>20553.685000000001</v>
      </c>
      <c r="F85" s="47"/>
      <c r="G85" s="47"/>
      <c r="H85" s="47"/>
      <c r="I85" s="47"/>
      <c r="J85" s="47"/>
      <c r="K85" s="47"/>
      <c r="L85" s="47"/>
      <c r="M85" s="47"/>
      <c r="N85" s="47"/>
      <c r="O85" s="47">
        <v>20553.685000000001</v>
      </c>
    </row>
    <row r="86" spans="1:15">
      <c r="A86" s="3"/>
      <c r="B86" s="3" t="s">
        <v>240</v>
      </c>
      <c r="C86" s="44"/>
      <c r="D86" s="44"/>
      <c r="E86" s="44"/>
      <c r="F86" s="44"/>
      <c r="G86" s="44"/>
      <c r="H86" s="44"/>
      <c r="I86" s="44"/>
      <c r="J86" s="44"/>
      <c r="K86" s="44"/>
      <c r="L86" s="44">
        <v>33390.468000000001</v>
      </c>
      <c r="M86" s="44"/>
      <c r="N86" s="44"/>
      <c r="O86" s="44">
        <v>33390.468000000001</v>
      </c>
    </row>
    <row r="87" spans="1:15">
      <c r="A87" s="48"/>
      <c r="B87" s="48" t="s">
        <v>241</v>
      </c>
      <c r="C87" s="47"/>
      <c r="D87" s="47"/>
      <c r="E87" s="47"/>
      <c r="F87" s="47"/>
      <c r="G87" s="47"/>
      <c r="H87" s="47"/>
      <c r="I87" s="47"/>
      <c r="J87" s="47"/>
      <c r="K87" s="47"/>
      <c r="L87" s="47">
        <v>21600</v>
      </c>
      <c r="M87" s="47"/>
      <c r="N87" s="47"/>
      <c r="O87" s="47">
        <v>21600</v>
      </c>
    </row>
    <row r="88" spans="1:15">
      <c r="A88" s="3"/>
      <c r="B88" s="3" t="s">
        <v>242</v>
      </c>
      <c r="C88" s="44"/>
      <c r="D88" s="44"/>
      <c r="E88" s="44"/>
      <c r="F88" s="44"/>
      <c r="G88" s="44"/>
      <c r="H88" s="44"/>
      <c r="I88" s="44"/>
      <c r="J88" s="44"/>
      <c r="K88" s="44"/>
      <c r="L88" s="44">
        <v>44075</v>
      </c>
      <c r="M88" s="44"/>
      <c r="N88" s="44"/>
      <c r="O88" s="44">
        <v>44075</v>
      </c>
    </row>
    <row r="89" spans="1:15">
      <c r="A89" s="48"/>
      <c r="B89" s="48" t="s">
        <v>243</v>
      </c>
      <c r="C89" s="47"/>
      <c r="D89" s="47"/>
      <c r="E89" s="47">
        <v>5291.232</v>
      </c>
      <c r="F89" s="47"/>
      <c r="G89" s="47"/>
      <c r="H89" s="47"/>
      <c r="I89" s="47"/>
      <c r="J89" s="47"/>
      <c r="K89" s="47"/>
      <c r="L89" s="47"/>
      <c r="M89" s="47"/>
      <c r="N89" s="47"/>
      <c r="O89" s="47">
        <v>5291.232</v>
      </c>
    </row>
    <row r="90" spans="1:15">
      <c r="A90" s="3"/>
      <c r="B90" s="3" t="s">
        <v>244</v>
      </c>
      <c r="C90" s="44"/>
      <c r="D90" s="44"/>
      <c r="E90" s="44">
        <v>4000</v>
      </c>
      <c r="F90" s="44"/>
      <c r="G90" s="44"/>
      <c r="H90" s="44"/>
      <c r="I90" s="44"/>
      <c r="J90" s="44"/>
      <c r="K90" s="44"/>
      <c r="L90" s="44"/>
      <c r="M90" s="44"/>
      <c r="N90" s="44"/>
      <c r="O90" s="44">
        <v>4000</v>
      </c>
    </row>
    <row r="91" spans="1:15">
      <c r="A91" s="48"/>
      <c r="B91" s="48" t="s">
        <v>245</v>
      </c>
      <c r="C91" s="47"/>
      <c r="D91" s="47"/>
      <c r="E91" s="47">
        <v>16319.5</v>
      </c>
      <c r="F91" s="47"/>
      <c r="G91" s="47"/>
      <c r="H91" s="47"/>
      <c r="I91" s="47"/>
      <c r="J91" s="47"/>
      <c r="K91" s="47"/>
      <c r="L91" s="47"/>
      <c r="M91" s="47"/>
      <c r="N91" s="47"/>
      <c r="O91" s="47">
        <v>16319.5</v>
      </c>
    </row>
    <row r="92" spans="1:15">
      <c r="A92" s="3"/>
      <c r="B92" s="3" t="s">
        <v>246</v>
      </c>
      <c r="C92" s="44"/>
      <c r="D92" s="44"/>
      <c r="E92" s="44">
        <v>4000</v>
      </c>
      <c r="F92" s="44"/>
      <c r="G92" s="44"/>
      <c r="H92" s="44"/>
      <c r="I92" s="44"/>
      <c r="J92" s="44"/>
      <c r="K92" s="44"/>
      <c r="L92" s="44"/>
      <c r="M92" s="44"/>
      <c r="N92" s="44"/>
      <c r="O92" s="44">
        <v>4000</v>
      </c>
    </row>
    <row r="93" spans="1:15">
      <c r="A93" s="48"/>
      <c r="B93" s="48" t="s">
        <v>247</v>
      </c>
      <c r="C93" s="47"/>
      <c r="D93" s="47"/>
      <c r="E93" s="47">
        <v>1247.421</v>
      </c>
      <c r="F93" s="47"/>
      <c r="G93" s="47"/>
      <c r="H93" s="47"/>
      <c r="I93" s="47"/>
      <c r="J93" s="47"/>
      <c r="K93" s="47"/>
      <c r="L93" s="47"/>
      <c r="M93" s="47"/>
      <c r="N93" s="47"/>
      <c r="O93" s="47">
        <v>1247.421</v>
      </c>
    </row>
    <row r="94" spans="1:15">
      <c r="A94" s="3"/>
      <c r="B94" s="3" t="s">
        <v>248</v>
      </c>
      <c r="C94" s="44"/>
      <c r="D94" s="44"/>
      <c r="E94" s="44">
        <v>23000</v>
      </c>
      <c r="F94" s="44"/>
      <c r="G94" s="44"/>
      <c r="H94" s="44"/>
      <c r="I94" s="44"/>
      <c r="J94" s="44"/>
      <c r="K94" s="44"/>
      <c r="L94" s="44"/>
      <c r="M94" s="44"/>
      <c r="N94" s="44"/>
      <c r="O94" s="44">
        <v>23000</v>
      </c>
    </row>
    <row r="95" spans="1:15">
      <c r="A95" s="48"/>
      <c r="B95" s="48" t="s">
        <v>249</v>
      </c>
      <c r="C95" s="47"/>
      <c r="D95" s="47"/>
      <c r="E95" s="47">
        <v>5453.0460000000003</v>
      </c>
      <c r="F95" s="47"/>
      <c r="G95" s="47"/>
      <c r="H95" s="47"/>
      <c r="I95" s="47"/>
      <c r="J95" s="47"/>
      <c r="K95" s="47"/>
      <c r="L95" s="47"/>
      <c r="M95" s="47"/>
      <c r="N95" s="47"/>
      <c r="O95" s="47">
        <v>5453.0460000000003</v>
      </c>
    </row>
    <row r="96" spans="1:15">
      <c r="A96" s="3"/>
      <c r="B96" s="3" t="s">
        <v>250</v>
      </c>
      <c r="C96" s="44"/>
      <c r="D96" s="44"/>
      <c r="E96" s="44">
        <v>6701.5959999999995</v>
      </c>
      <c r="F96" s="44"/>
      <c r="G96" s="44"/>
      <c r="H96" s="44"/>
      <c r="I96" s="44"/>
      <c r="J96" s="44"/>
      <c r="K96" s="44"/>
      <c r="L96" s="44"/>
      <c r="M96" s="44"/>
      <c r="N96" s="44"/>
      <c r="O96" s="44">
        <v>6701.5959999999995</v>
      </c>
    </row>
    <row r="97" spans="1:15">
      <c r="A97" s="48"/>
      <c r="B97" s="48" t="s">
        <v>251</v>
      </c>
      <c r="C97" s="47"/>
      <c r="D97" s="47"/>
      <c r="E97" s="47">
        <v>9805.482</v>
      </c>
      <c r="F97" s="47"/>
      <c r="G97" s="47"/>
      <c r="H97" s="47"/>
      <c r="I97" s="47"/>
      <c r="J97" s="47"/>
      <c r="K97" s="47"/>
      <c r="L97" s="47"/>
      <c r="M97" s="47"/>
      <c r="N97" s="47"/>
      <c r="O97" s="47">
        <v>9805.482</v>
      </c>
    </row>
    <row r="98" spans="1:15">
      <c r="A98" s="3"/>
      <c r="B98" s="3" t="s">
        <v>252</v>
      </c>
      <c r="C98" s="44"/>
      <c r="D98" s="44"/>
      <c r="E98" s="44">
        <v>10912.311</v>
      </c>
      <c r="F98" s="44"/>
      <c r="G98" s="44"/>
      <c r="H98" s="44"/>
      <c r="I98" s="44"/>
      <c r="J98" s="44"/>
      <c r="K98" s="44"/>
      <c r="L98" s="44"/>
      <c r="M98" s="44"/>
      <c r="N98" s="44"/>
      <c r="O98" s="44">
        <v>10912.311</v>
      </c>
    </row>
    <row r="99" spans="1:15">
      <c r="A99" s="48"/>
      <c r="B99" s="48" t="s">
        <v>253</v>
      </c>
      <c r="C99" s="47"/>
      <c r="D99" s="47"/>
      <c r="E99" s="47">
        <v>11097.413</v>
      </c>
      <c r="F99" s="47"/>
      <c r="G99" s="47"/>
      <c r="H99" s="47"/>
      <c r="I99" s="47"/>
      <c r="J99" s="47"/>
      <c r="K99" s="47"/>
      <c r="L99" s="47"/>
      <c r="M99" s="47"/>
      <c r="N99" s="47"/>
      <c r="O99" s="47">
        <v>11097.413</v>
      </c>
    </row>
    <row r="100" spans="1:15">
      <c r="A100" s="3"/>
      <c r="B100" s="3" t="s">
        <v>254</v>
      </c>
      <c r="C100" s="44"/>
      <c r="D100" s="44"/>
      <c r="E100" s="44">
        <v>12018.382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>
        <v>12018.382</v>
      </c>
    </row>
    <row r="101" spans="1:15">
      <c r="A101" s="48"/>
      <c r="B101" s="48" t="s">
        <v>255</v>
      </c>
      <c r="C101" s="47"/>
      <c r="D101" s="47"/>
      <c r="E101" s="47">
        <v>10600.022000000001</v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>
        <v>10600.022000000001</v>
      </c>
    </row>
    <row r="102" spans="1:15">
      <c r="A102" s="3"/>
      <c r="B102" s="3" t="s">
        <v>256</v>
      </c>
      <c r="C102" s="44"/>
      <c r="D102" s="44"/>
      <c r="E102" s="44">
        <v>12170.627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>
        <v>12170.627</v>
      </c>
    </row>
    <row r="103" spans="1:15">
      <c r="A103" s="48"/>
      <c r="B103" s="48" t="s">
        <v>257</v>
      </c>
      <c r="C103" s="47"/>
      <c r="D103" s="47"/>
      <c r="E103" s="47"/>
      <c r="F103" s="47"/>
      <c r="G103" s="47"/>
      <c r="H103" s="47">
        <v>-99268</v>
      </c>
      <c r="I103" s="47"/>
      <c r="J103" s="47"/>
      <c r="K103" s="47"/>
      <c r="L103" s="47"/>
      <c r="M103" s="47">
        <v>29715.345000000001</v>
      </c>
      <c r="N103" s="47"/>
      <c r="O103" s="47">
        <v>-69552.654999999999</v>
      </c>
    </row>
    <row r="104" spans="1:15">
      <c r="A104" s="3"/>
      <c r="B104" s="3" t="s">
        <v>258</v>
      </c>
      <c r="C104" s="44"/>
      <c r="D104" s="44"/>
      <c r="E104" s="44"/>
      <c r="F104" s="44"/>
      <c r="G104" s="44"/>
      <c r="H104" s="44">
        <v>140849.288</v>
      </c>
      <c r="I104" s="44"/>
      <c r="J104" s="44"/>
      <c r="K104" s="44"/>
      <c r="L104" s="44"/>
      <c r="M104" s="44">
        <v>-345178.10499999998</v>
      </c>
      <c r="N104" s="44"/>
      <c r="O104" s="44">
        <v>-204328.81700000001</v>
      </c>
    </row>
    <row r="105" spans="1:15" ht="15" thickBot="1">
      <c r="A105" s="3"/>
      <c r="B105" s="91" t="s">
        <v>259</v>
      </c>
      <c r="C105" s="92">
        <v>327834.696</v>
      </c>
      <c r="D105" s="92">
        <v>0</v>
      </c>
      <c r="E105" s="92">
        <v>153170.717</v>
      </c>
      <c r="F105" s="92">
        <v>1249999.9999999972</v>
      </c>
      <c r="G105" s="92">
        <v>10423311.178999998</v>
      </c>
      <c r="H105" s="92">
        <v>9270752.5739999954</v>
      </c>
      <c r="I105" s="92">
        <v>2535884.1770000001</v>
      </c>
      <c r="J105" s="92">
        <v>358280</v>
      </c>
      <c r="K105" s="92">
        <v>59067.196582344252</v>
      </c>
      <c r="L105" s="92">
        <v>119647.16800000001</v>
      </c>
      <c r="M105" s="92">
        <v>4685438.2400000021</v>
      </c>
      <c r="N105" s="92">
        <v>556500</v>
      </c>
      <c r="O105" s="92">
        <v>29739885.947582338</v>
      </c>
    </row>
    <row r="106" spans="1:15" ht="4.2" customHeight="1" thickTop="1"/>
    <row r="107" spans="1:15" ht="12" customHeight="1">
      <c r="B107" s="93" t="s">
        <v>260</v>
      </c>
    </row>
    <row r="108" spans="1:15" ht="12" customHeight="1">
      <c r="B108" s="93" t="s">
        <v>261</v>
      </c>
    </row>
  </sheetData>
  <mergeCells count="2">
    <mergeCell ref="C4:G4"/>
    <mergeCell ref="H4:L4"/>
  </mergeCells>
  <hyperlinks>
    <hyperlink ref="B1" location="Efnisyfirlit!A1" display="Efnisyfirlit" xr:uid="{4D41E945-C9C7-45FC-B596-D7B11CEC41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3F74-991B-4728-AA51-B07CFC7D972A}">
  <dimension ref="A1:J40"/>
  <sheetViews>
    <sheetView workbookViewId="0"/>
  </sheetViews>
  <sheetFormatPr defaultColWidth="8.88671875" defaultRowHeight="13.8"/>
  <cols>
    <col min="1" max="1" width="30.6640625" style="30" customWidth="1"/>
    <col min="2" max="2" width="13.33203125" style="30" customWidth="1"/>
    <col min="3" max="3" width="14.6640625" style="30" customWidth="1"/>
    <col min="4" max="4" width="15.33203125" style="30" customWidth="1"/>
    <col min="5" max="5" width="14.6640625" style="30" customWidth="1"/>
    <col min="6" max="6" width="12.109375" style="30" customWidth="1"/>
    <col min="7" max="7" width="14.33203125" style="30" customWidth="1"/>
    <col min="8" max="8" width="12.33203125" style="30" customWidth="1"/>
    <col min="9" max="9" width="12.88671875" style="30" customWidth="1"/>
    <col min="10" max="10" width="18.6640625" style="30" customWidth="1"/>
    <col min="11" max="16384" width="8.88671875" style="30"/>
  </cols>
  <sheetData>
    <row r="1" spans="1:10" ht="14.4">
      <c r="A1" s="311" t="s">
        <v>1293</v>
      </c>
    </row>
    <row r="2" spans="1:10" ht="15.6">
      <c r="A2" s="80" t="s">
        <v>262</v>
      </c>
      <c r="B2" s="94"/>
      <c r="C2" s="94"/>
      <c r="D2" s="94"/>
      <c r="E2" s="94"/>
      <c r="F2" s="94"/>
      <c r="G2" s="94"/>
      <c r="H2"/>
      <c r="I2" s="3"/>
    </row>
    <row r="3" spans="1:10" ht="14.4">
      <c r="A3" s="94"/>
      <c r="B3" s="94"/>
      <c r="C3" s="94"/>
      <c r="D3" s="94"/>
      <c r="E3" s="94"/>
      <c r="F3" s="94"/>
      <c r="G3" s="94"/>
      <c r="H3"/>
      <c r="I3" s="3"/>
    </row>
    <row r="4" spans="1:10" ht="14.4">
      <c r="A4" s="94"/>
      <c r="B4" s="84"/>
      <c r="C4" s="95" t="s">
        <v>263</v>
      </c>
      <c r="D4" s="84"/>
      <c r="E4" s="84" t="s">
        <v>263</v>
      </c>
      <c r="F4" s="84"/>
      <c r="G4" s="96" t="s">
        <v>263</v>
      </c>
      <c r="H4" s="84"/>
      <c r="I4" s="84"/>
    </row>
    <row r="5" spans="1:10" ht="14.4">
      <c r="A5" s="94"/>
      <c r="B5" s="83" t="s">
        <v>264</v>
      </c>
      <c r="C5" s="97" t="s">
        <v>265</v>
      </c>
      <c r="D5" s="83"/>
      <c r="E5" s="83" t="s">
        <v>266</v>
      </c>
      <c r="F5" s="83"/>
      <c r="G5" s="98" t="s">
        <v>267</v>
      </c>
      <c r="H5" s="83"/>
      <c r="I5" s="83"/>
    </row>
    <row r="6" spans="1:10" ht="14.4">
      <c r="A6" s="86" t="s">
        <v>77</v>
      </c>
      <c r="B6" s="87" t="s">
        <v>268</v>
      </c>
      <c r="C6" s="99" t="s">
        <v>269</v>
      </c>
      <c r="D6" s="87" t="s">
        <v>270</v>
      </c>
      <c r="E6" s="87" t="s">
        <v>271</v>
      </c>
      <c r="F6" s="87" t="s">
        <v>272</v>
      </c>
      <c r="G6" s="100" t="s">
        <v>273</v>
      </c>
      <c r="H6" s="87" t="s">
        <v>274</v>
      </c>
      <c r="I6" s="87" t="s">
        <v>165</v>
      </c>
    </row>
    <row r="8" spans="1:10">
      <c r="A8" s="101" t="s">
        <v>275</v>
      </c>
      <c r="B8" s="102">
        <v>5517221.3681194261</v>
      </c>
      <c r="C8" s="102"/>
      <c r="D8" s="102">
        <v>191442.46843275585</v>
      </c>
      <c r="E8" s="102">
        <v>79572.873127181607</v>
      </c>
      <c r="F8" s="102">
        <v>168219.28774999999</v>
      </c>
      <c r="G8" s="102">
        <v>41231.934000000001</v>
      </c>
      <c r="H8" s="102">
        <v>176237.5</v>
      </c>
      <c r="I8" s="103">
        <v>6173925.4314293629</v>
      </c>
      <c r="J8" s="104"/>
    </row>
    <row r="9" spans="1:10">
      <c r="A9" s="30" t="s">
        <v>168</v>
      </c>
      <c r="B9" s="104">
        <v>176934.67314039607</v>
      </c>
      <c r="C9" s="104"/>
      <c r="D9" s="104">
        <v>6147.5446577771527</v>
      </c>
      <c r="E9" s="104">
        <v>2895.8737334149564</v>
      </c>
      <c r="F9" s="104"/>
      <c r="G9" s="104"/>
      <c r="H9" s="104"/>
      <c r="I9" s="105">
        <v>185978.09153158817</v>
      </c>
    </row>
    <row r="10" spans="1:10">
      <c r="A10" s="101" t="s">
        <v>167</v>
      </c>
      <c r="B10" s="102">
        <v>850806.89932029357</v>
      </c>
      <c r="C10" s="102">
        <v>6210</v>
      </c>
      <c r="D10" s="102">
        <v>29476.786797850684</v>
      </c>
      <c r="E10" s="102">
        <v>9257.6425539105021</v>
      </c>
      <c r="F10" s="102">
        <v>30195.542000000001</v>
      </c>
      <c r="G10" s="102">
        <v>5966.1239999999998</v>
      </c>
      <c r="H10" s="102"/>
      <c r="I10" s="103">
        <v>931912.99467205477</v>
      </c>
    </row>
    <row r="11" spans="1:10">
      <c r="A11" s="30" t="s">
        <v>276</v>
      </c>
      <c r="B11" s="104">
        <v>449391.81405347167</v>
      </c>
      <c r="C11" s="104"/>
      <c r="D11" s="104">
        <v>15592.387324448971</v>
      </c>
      <c r="E11" s="104">
        <v>8806.6633024224502</v>
      </c>
      <c r="F11" s="104">
        <v>25972.717250000002</v>
      </c>
      <c r="G11" s="104">
        <v>3185.2719999999999</v>
      </c>
      <c r="H11" s="104">
        <v>9929.3449999999993</v>
      </c>
      <c r="I11" s="105">
        <v>512878.19893034309</v>
      </c>
    </row>
    <row r="12" spans="1:10">
      <c r="A12" s="101" t="s">
        <v>170</v>
      </c>
      <c r="B12" s="102">
        <v>1453961.2027212523</v>
      </c>
      <c r="C12" s="102"/>
      <c r="D12" s="102">
        <v>50454.820219709974</v>
      </c>
      <c r="E12" s="102">
        <v>15134.350581562947</v>
      </c>
      <c r="F12" s="102">
        <v>93124.481499999994</v>
      </c>
      <c r="G12" s="102">
        <v>23004.326000000001</v>
      </c>
      <c r="H12" s="102">
        <v>51661.538</v>
      </c>
      <c r="I12" s="103">
        <v>1687340.7190225252</v>
      </c>
    </row>
    <row r="13" spans="1:10">
      <c r="A13" s="30" t="s">
        <v>277</v>
      </c>
      <c r="B13" s="104">
        <v>1085223.1367600223</v>
      </c>
      <c r="C13" s="104"/>
      <c r="D13" s="104">
        <v>37715.472720317608</v>
      </c>
      <c r="E13" s="104">
        <v>6841.7290374439508</v>
      </c>
      <c r="F13" s="104">
        <v>26255.228999999999</v>
      </c>
      <c r="G13" s="104">
        <v>4046.2339999999999</v>
      </c>
      <c r="H13" s="104">
        <v>2098.4209999999998</v>
      </c>
      <c r="I13" s="105">
        <v>1162180.2225177838</v>
      </c>
    </row>
    <row r="14" spans="1:10">
      <c r="A14" s="101" t="s">
        <v>173</v>
      </c>
      <c r="B14" s="102">
        <v>590738.92005795077</v>
      </c>
      <c r="C14" s="102"/>
      <c r="D14" s="102"/>
      <c r="E14" s="102">
        <v>8773.8250636194116</v>
      </c>
      <c r="F14" s="102"/>
      <c r="G14" s="102">
        <v>455.86</v>
      </c>
      <c r="H14" s="102"/>
      <c r="I14" s="103">
        <v>599968.60512157006</v>
      </c>
    </row>
    <row r="15" spans="1:10">
      <c r="A15" s="30" t="s">
        <v>174</v>
      </c>
      <c r="B15" s="104">
        <v>99993.523411275615</v>
      </c>
      <c r="C15" s="104"/>
      <c r="D15" s="104">
        <v>3465.7104869187374</v>
      </c>
      <c r="E15" s="104">
        <v>1443.3049251196542</v>
      </c>
      <c r="F15" s="104"/>
      <c r="G15" s="104"/>
      <c r="H15" s="104"/>
      <c r="I15" s="105">
        <v>104902.538823314</v>
      </c>
    </row>
    <row r="16" spans="1:10">
      <c r="A16" s="101" t="s">
        <v>176</v>
      </c>
      <c r="B16" s="102">
        <v>105590.88005230848</v>
      </c>
      <c r="C16" s="102"/>
      <c r="D16" s="102"/>
      <c r="E16" s="102">
        <v>1180.5490196078431</v>
      </c>
      <c r="F16" s="102"/>
      <c r="G16" s="102"/>
      <c r="H16" s="102"/>
      <c r="I16" s="103">
        <v>106771.42907191633</v>
      </c>
    </row>
    <row r="17" spans="1:9">
      <c r="A17" s="30" t="s">
        <v>278</v>
      </c>
      <c r="B17" s="104">
        <v>653858.78700000001</v>
      </c>
      <c r="C17" s="104"/>
      <c r="D17" s="104"/>
      <c r="E17" s="104">
        <v>4120.2741551331173</v>
      </c>
      <c r="F17" s="104">
        <v>5903.424</v>
      </c>
      <c r="G17" s="104">
        <v>1248.46</v>
      </c>
      <c r="H17" s="104"/>
      <c r="I17" s="105">
        <v>665130.94515513314</v>
      </c>
    </row>
    <row r="18" spans="1:9">
      <c r="A18" s="101" t="s">
        <v>279</v>
      </c>
      <c r="B18" s="102">
        <v>440062.78665240621</v>
      </c>
      <c r="C18" s="102"/>
      <c r="D18" s="102">
        <v>541.9</v>
      </c>
      <c r="E18" s="102">
        <v>2689.0735329206841</v>
      </c>
      <c r="F18" s="102">
        <v>3592.2510000000002</v>
      </c>
      <c r="G18" s="102"/>
      <c r="H18" s="102"/>
      <c r="I18" s="103">
        <v>446886.01118532685</v>
      </c>
    </row>
    <row r="19" spans="1:9">
      <c r="A19" s="30" t="s">
        <v>196</v>
      </c>
      <c r="B19" s="104">
        <v>511367.71314799262</v>
      </c>
      <c r="C19" s="104"/>
      <c r="D19" s="104">
        <v>17760.114554287233</v>
      </c>
      <c r="E19" s="104">
        <v>5948.0954409956257</v>
      </c>
      <c r="F19" s="104">
        <v>27176.185000000001</v>
      </c>
      <c r="G19" s="104">
        <v>6097.2460000000001</v>
      </c>
      <c r="H19" s="104"/>
      <c r="I19" s="105">
        <v>568349.35414327553</v>
      </c>
    </row>
    <row r="20" spans="1:9">
      <c r="A20" s="101" t="s">
        <v>280</v>
      </c>
      <c r="B20" s="102">
        <v>289665.54585222632</v>
      </c>
      <c r="C20" s="102"/>
      <c r="D20" s="102"/>
      <c r="E20" s="102">
        <v>4213.5357321387901</v>
      </c>
      <c r="F20" s="102">
        <v>2009.096</v>
      </c>
      <c r="G20" s="102"/>
      <c r="H20" s="102"/>
      <c r="I20" s="103">
        <v>295888.17758436513</v>
      </c>
    </row>
    <row r="21" spans="1:9">
      <c r="A21" s="30" t="s">
        <v>281</v>
      </c>
      <c r="B21" s="104">
        <v>1867912.4844033194</v>
      </c>
      <c r="C21" s="104"/>
      <c r="D21" s="104"/>
      <c r="E21" s="104">
        <v>6627.7490566404413</v>
      </c>
      <c r="F21" s="104">
        <v>35368.657249999997</v>
      </c>
      <c r="G21" s="104"/>
      <c r="H21" s="104"/>
      <c r="I21" s="105">
        <v>1909908.8907099597</v>
      </c>
    </row>
    <row r="22" spans="1:9">
      <c r="A22" s="101" t="s">
        <v>282</v>
      </c>
      <c r="B22" s="102">
        <v>262168.9678442732</v>
      </c>
      <c r="C22" s="102"/>
      <c r="D22" s="102"/>
      <c r="E22" s="102">
        <v>4894.2804873835448</v>
      </c>
      <c r="F22" s="102"/>
      <c r="G22" s="102"/>
      <c r="H22" s="102"/>
      <c r="I22" s="103">
        <v>267063.24833165674</v>
      </c>
    </row>
    <row r="23" spans="1:9">
      <c r="A23" s="30" t="s">
        <v>283</v>
      </c>
      <c r="B23" s="104">
        <v>459819.34333773144</v>
      </c>
      <c r="C23" s="104"/>
      <c r="D23" s="104">
        <v>2389.6210000000001</v>
      </c>
      <c r="E23" s="104"/>
      <c r="F23" s="104"/>
      <c r="G23" s="104"/>
      <c r="H23" s="104"/>
      <c r="I23" s="105">
        <v>462208.96433773142</v>
      </c>
    </row>
    <row r="24" spans="1:9">
      <c r="A24" s="101" t="s">
        <v>223</v>
      </c>
      <c r="B24" s="102">
        <v>185370.37019310807</v>
      </c>
      <c r="C24" s="102"/>
      <c r="D24" s="102"/>
      <c r="E24" s="102"/>
      <c r="F24" s="102"/>
      <c r="G24" s="102"/>
      <c r="H24" s="102"/>
      <c r="I24" s="103">
        <v>185370.37019310807</v>
      </c>
    </row>
    <row r="25" spans="1:9">
      <c r="A25" s="30" t="s">
        <v>284</v>
      </c>
      <c r="B25" s="104">
        <v>1295909.1184178647</v>
      </c>
      <c r="C25" s="104"/>
      <c r="D25" s="104">
        <v>45013.17380593378</v>
      </c>
      <c r="E25" s="104">
        <v>14749.834220820094</v>
      </c>
      <c r="F25" s="104">
        <v>26107.845000000001</v>
      </c>
      <c r="G25" s="104">
        <v>1023.974</v>
      </c>
      <c r="H25" s="104"/>
      <c r="I25" s="105">
        <v>1382803.9454446184</v>
      </c>
    </row>
    <row r="26" spans="1:9">
      <c r="A26" s="106" t="s">
        <v>224</v>
      </c>
      <c r="B26" s="107">
        <v>138956.3703886377</v>
      </c>
      <c r="C26" s="107"/>
      <c r="D26" s="107"/>
      <c r="E26" s="107">
        <v>2850.34602968438</v>
      </c>
      <c r="F26" s="107"/>
      <c r="G26" s="107"/>
      <c r="H26" s="107"/>
      <c r="I26" s="108">
        <v>141806.71641832209</v>
      </c>
    </row>
    <row r="27" spans="1:9">
      <c r="A27" s="109"/>
      <c r="B27" s="105">
        <v>16434953.904873954</v>
      </c>
      <c r="C27" s="105">
        <v>6210</v>
      </c>
      <c r="D27" s="105">
        <v>400000</v>
      </c>
      <c r="E27" s="105">
        <v>180000.00000000003</v>
      </c>
      <c r="F27" s="105">
        <v>443924.71574999997</v>
      </c>
      <c r="G27" s="105">
        <v>86259.43</v>
      </c>
      <c r="H27" s="105">
        <v>239926.804</v>
      </c>
      <c r="I27" s="105">
        <v>17791274.854623955</v>
      </c>
    </row>
    <row r="28" spans="1:9">
      <c r="A28" s="109" t="s">
        <v>285</v>
      </c>
      <c r="B28" s="104"/>
      <c r="C28" s="104"/>
      <c r="D28" s="104"/>
      <c r="E28" s="104"/>
      <c r="F28" s="104"/>
      <c r="G28" s="104"/>
      <c r="H28" s="104"/>
      <c r="I28" s="105"/>
    </row>
    <row r="29" spans="1:9">
      <c r="A29" s="101" t="s">
        <v>286</v>
      </c>
      <c r="B29" s="102">
        <v>60695.819000000003</v>
      </c>
      <c r="C29" s="102"/>
      <c r="D29" s="102"/>
      <c r="E29" s="102"/>
      <c r="F29" s="102"/>
      <c r="G29" s="102"/>
      <c r="H29" s="102"/>
      <c r="I29" s="103">
        <v>60695.819000000003</v>
      </c>
    </row>
    <row r="30" spans="1:9">
      <c r="A30" s="30" t="s">
        <v>287</v>
      </c>
      <c r="B30" s="104">
        <v>5862.7439999999997</v>
      </c>
      <c r="C30" s="104"/>
      <c r="D30" s="104"/>
      <c r="E30" s="104"/>
      <c r="F30" s="104"/>
      <c r="G30" s="104"/>
      <c r="H30" s="104"/>
      <c r="I30" s="105">
        <v>5862.7439999999997</v>
      </c>
    </row>
    <row r="31" spans="1:9">
      <c r="B31" s="104"/>
      <c r="C31" s="104"/>
      <c r="D31" s="104"/>
      <c r="E31" s="104"/>
      <c r="F31" s="104"/>
      <c r="G31" s="104"/>
      <c r="H31" s="104"/>
      <c r="I31" s="105"/>
    </row>
    <row r="32" spans="1:9">
      <c r="A32" s="109" t="s">
        <v>288</v>
      </c>
      <c r="B32" s="104"/>
      <c r="C32" s="104"/>
      <c r="D32" s="104"/>
      <c r="E32" s="104"/>
      <c r="F32" s="104"/>
      <c r="G32" s="104"/>
      <c r="H32" s="104"/>
      <c r="I32" s="105"/>
    </row>
    <row r="33" spans="1:9">
      <c r="A33" s="101" t="s">
        <v>289</v>
      </c>
      <c r="B33" s="102"/>
      <c r="C33" s="102">
        <v>22661.769</v>
      </c>
      <c r="D33" s="102"/>
      <c r="E33" s="102"/>
      <c r="F33" s="102"/>
      <c r="G33" s="102"/>
      <c r="H33" s="102"/>
      <c r="I33" s="103">
        <v>22661.769</v>
      </c>
    </row>
    <row r="34" spans="1:9">
      <c r="A34" s="30" t="s">
        <v>290</v>
      </c>
      <c r="B34" s="104"/>
      <c r="C34" s="104">
        <v>114099.996</v>
      </c>
      <c r="D34" s="104"/>
      <c r="E34" s="104"/>
      <c r="F34" s="104"/>
      <c r="G34" s="104"/>
      <c r="H34" s="104"/>
      <c r="I34" s="105">
        <v>114099.996</v>
      </c>
    </row>
    <row r="35" spans="1:9">
      <c r="B35" s="104"/>
      <c r="C35" s="104"/>
      <c r="D35" s="104"/>
      <c r="E35" s="104"/>
      <c r="F35" s="104"/>
      <c r="G35" s="104"/>
      <c r="H35" s="104"/>
      <c r="I35" s="105"/>
    </row>
    <row r="36" spans="1:9">
      <c r="A36" s="109" t="s">
        <v>291</v>
      </c>
      <c r="B36" s="104"/>
      <c r="C36" s="104"/>
      <c r="D36" s="104"/>
      <c r="E36" s="104"/>
      <c r="F36" s="104"/>
      <c r="G36" s="104"/>
      <c r="H36" s="104"/>
      <c r="I36" s="105"/>
    </row>
    <row r="37" spans="1:9">
      <c r="A37" s="101" t="s">
        <v>123</v>
      </c>
      <c r="B37" s="102">
        <v>536000</v>
      </c>
      <c r="C37" s="102"/>
      <c r="D37" s="102"/>
      <c r="E37" s="102"/>
      <c r="F37" s="102"/>
      <c r="G37" s="102"/>
      <c r="H37" s="102"/>
      <c r="I37" s="103">
        <v>536000</v>
      </c>
    </row>
    <row r="38" spans="1:9">
      <c r="B38" s="104"/>
      <c r="C38" s="104"/>
      <c r="D38" s="104"/>
      <c r="E38" s="104"/>
      <c r="F38" s="104"/>
      <c r="G38" s="104"/>
      <c r="H38" s="104"/>
      <c r="I38" s="105"/>
    </row>
    <row r="39" spans="1:9" ht="14.4" thickBot="1">
      <c r="A39" s="110" t="s">
        <v>292</v>
      </c>
      <c r="B39" s="92">
        <f t="shared" ref="B39:H39" si="0">B27+SUM(B29:B37)</f>
        <v>17037512.467873953</v>
      </c>
      <c r="C39" s="92">
        <f t="shared" si="0"/>
        <v>142971.76500000001</v>
      </c>
      <c r="D39" s="92">
        <f t="shared" si="0"/>
        <v>400000</v>
      </c>
      <c r="E39" s="92">
        <f t="shared" si="0"/>
        <v>180000.00000000003</v>
      </c>
      <c r="F39" s="92">
        <f t="shared" si="0"/>
        <v>443924.71574999997</v>
      </c>
      <c r="G39" s="92">
        <f t="shared" si="0"/>
        <v>86259.43</v>
      </c>
      <c r="H39" s="92">
        <f t="shared" si="0"/>
        <v>239926.804</v>
      </c>
      <c r="I39" s="92">
        <v>18530595.182623956</v>
      </c>
    </row>
    <row r="40" spans="1:9" ht="14.4" thickTop="1"/>
  </sheetData>
  <hyperlinks>
    <hyperlink ref="A1" location="Efnisyfirlit!A1" display="Efnisyfirlit" xr:uid="{0C24A7B3-1D52-4478-913B-E5E9C6B9C3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C3D-57A6-42E4-A3E0-2CBA8323B34A}">
  <dimension ref="A1:EO54"/>
  <sheetViews>
    <sheetView workbookViewId="0"/>
  </sheetViews>
  <sheetFormatPr defaultRowHeight="14.4"/>
  <cols>
    <col min="1" max="1" width="32.5546875" customWidth="1"/>
    <col min="2" max="145" width="12.33203125" customWidth="1"/>
  </cols>
  <sheetData>
    <row r="1" spans="1:145">
      <c r="A1" s="311" t="s">
        <v>1293</v>
      </c>
    </row>
    <row r="2" spans="1:145" ht="15.6">
      <c r="B2" s="1" t="s">
        <v>293</v>
      </c>
    </row>
    <row r="3" spans="1:145">
      <c r="B3" s="327">
        <v>0</v>
      </c>
      <c r="C3" s="328"/>
      <c r="D3" s="329">
        <v>1000</v>
      </c>
      <c r="E3" s="330"/>
      <c r="F3" s="327">
        <v>1100</v>
      </c>
      <c r="G3" s="328">
        <v>1100</v>
      </c>
      <c r="H3" s="329">
        <v>1300</v>
      </c>
      <c r="I3" s="330">
        <v>1300</v>
      </c>
      <c r="J3" s="327">
        <v>1400</v>
      </c>
      <c r="K3" s="328">
        <v>1400</v>
      </c>
      <c r="L3" s="329">
        <v>1604</v>
      </c>
      <c r="M3" s="330">
        <v>1604</v>
      </c>
      <c r="N3" s="327">
        <v>1606</v>
      </c>
      <c r="O3" s="328">
        <v>1606</v>
      </c>
      <c r="P3" s="329">
        <v>2000</v>
      </c>
      <c r="Q3" s="330">
        <v>2000</v>
      </c>
      <c r="R3" s="327">
        <v>2300</v>
      </c>
      <c r="S3" s="328">
        <v>2300</v>
      </c>
      <c r="T3" s="329">
        <v>2506</v>
      </c>
      <c r="U3" s="330">
        <v>2506</v>
      </c>
      <c r="V3" s="327">
        <v>2510</v>
      </c>
      <c r="W3" s="328"/>
      <c r="X3" s="329">
        <v>3000</v>
      </c>
      <c r="Y3" s="330">
        <v>3000</v>
      </c>
      <c r="Z3" s="327">
        <v>3506</v>
      </c>
      <c r="AA3" s="328">
        <v>3506</v>
      </c>
      <c r="AB3" s="329">
        <v>3511</v>
      </c>
      <c r="AC3" s="330">
        <v>3511</v>
      </c>
      <c r="AD3" s="327">
        <v>3609</v>
      </c>
      <c r="AE3" s="328">
        <v>3609</v>
      </c>
      <c r="AF3" s="329">
        <v>3709</v>
      </c>
      <c r="AG3" s="330">
        <v>3709</v>
      </c>
      <c r="AH3" s="327">
        <v>3710</v>
      </c>
      <c r="AI3" s="328">
        <v>3710</v>
      </c>
      <c r="AJ3" s="329">
        <v>3711</v>
      </c>
      <c r="AK3" s="330">
        <v>3711</v>
      </c>
      <c r="AL3" s="327">
        <v>3713</v>
      </c>
      <c r="AM3" s="328">
        <v>3713</v>
      </c>
      <c r="AN3" s="329">
        <v>3714</v>
      </c>
      <c r="AO3" s="330">
        <v>3714</v>
      </c>
      <c r="AP3" s="327">
        <v>3811</v>
      </c>
      <c r="AQ3" s="328">
        <v>3811</v>
      </c>
      <c r="AR3" s="329">
        <v>4100</v>
      </c>
      <c r="AS3" s="330">
        <v>4100</v>
      </c>
      <c r="AT3" s="327">
        <v>4200</v>
      </c>
      <c r="AU3" s="328">
        <v>4200</v>
      </c>
      <c r="AV3" s="329">
        <v>4502</v>
      </c>
      <c r="AW3" s="330">
        <v>4502</v>
      </c>
      <c r="AX3" s="327">
        <v>4604</v>
      </c>
      <c r="AY3" s="328">
        <v>4604</v>
      </c>
      <c r="AZ3" s="329">
        <v>4607</v>
      </c>
      <c r="BA3" s="330">
        <v>4607</v>
      </c>
      <c r="BB3" s="327">
        <v>4803</v>
      </c>
      <c r="BC3" s="328">
        <v>4803</v>
      </c>
      <c r="BD3" s="329">
        <v>4901</v>
      </c>
      <c r="BE3" s="330">
        <v>4901</v>
      </c>
      <c r="BF3" s="327">
        <v>4902</v>
      </c>
      <c r="BG3" s="328">
        <v>4902</v>
      </c>
      <c r="BH3" s="329">
        <v>4911</v>
      </c>
      <c r="BI3" s="330">
        <v>4911</v>
      </c>
      <c r="BJ3" s="327">
        <v>5200</v>
      </c>
      <c r="BK3" s="328">
        <v>5200</v>
      </c>
      <c r="BL3" s="329">
        <v>5508</v>
      </c>
      <c r="BM3" s="330">
        <v>5508</v>
      </c>
      <c r="BN3" s="327">
        <v>5604</v>
      </c>
      <c r="BO3" s="328">
        <v>5604</v>
      </c>
      <c r="BP3" s="329">
        <v>5609</v>
      </c>
      <c r="BQ3" s="330">
        <v>5609</v>
      </c>
      <c r="BR3" s="327">
        <v>5611</v>
      </c>
      <c r="BS3" s="328">
        <v>5611</v>
      </c>
      <c r="BT3" s="329">
        <v>5612</v>
      </c>
      <c r="BU3" s="330">
        <v>5612</v>
      </c>
      <c r="BV3" s="327">
        <v>5706</v>
      </c>
      <c r="BW3" s="328">
        <v>5706</v>
      </c>
      <c r="BX3" s="329">
        <v>6000</v>
      </c>
      <c r="BY3" s="330">
        <v>6000</v>
      </c>
      <c r="BZ3" s="327">
        <v>6100</v>
      </c>
      <c r="CA3" s="328">
        <v>6100</v>
      </c>
      <c r="CB3" s="329">
        <v>6250</v>
      </c>
      <c r="CC3" s="330">
        <v>6250</v>
      </c>
      <c r="CD3" s="327">
        <v>6400</v>
      </c>
      <c r="CE3" s="328">
        <v>6400</v>
      </c>
      <c r="CF3" s="329">
        <v>6513</v>
      </c>
      <c r="CG3" s="330">
        <v>6513</v>
      </c>
      <c r="CH3" s="327">
        <v>6515</v>
      </c>
      <c r="CI3" s="328">
        <v>6514</v>
      </c>
      <c r="CJ3" s="329">
        <v>6601</v>
      </c>
      <c r="CK3" s="330">
        <v>6601</v>
      </c>
      <c r="CL3" s="327">
        <v>6602</v>
      </c>
      <c r="CM3" s="328">
        <v>6602</v>
      </c>
      <c r="CN3" s="329">
        <v>6607</v>
      </c>
      <c r="CO3" s="330">
        <v>6607</v>
      </c>
      <c r="CP3" s="327">
        <v>6611</v>
      </c>
      <c r="CQ3" s="328">
        <v>6611</v>
      </c>
      <c r="CR3" s="329">
        <v>6612</v>
      </c>
      <c r="CS3" s="330">
        <v>6612</v>
      </c>
      <c r="CT3" s="327">
        <v>6706</v>
      </c>
      <c r="CU3" s="328">
        <v>6706</v>
      </c>
      <c r="CV3" s="329">
        <v>6709</v>
      </c>
      <c r="CW3" s="330">
        <v>6709</v>
      </c>
      <c r="CX3" s="327">
        <v>7000</v>
      </c>
      <c r="CY3" s="328">
        <v>7000</v>
      </c>
      <c r="CZ3" s="329">
        <v>7300</v>
      </c>
      <c r="DA3" s="330">
        <v>7300</v>
      </c>
      <c r="DB3" s="327">
        <v>7502</v>
      </c>
      <c r="DC3" s="328">
        <v>7502</v>
      </c>
      <c r="DD3" s="329">
        <v>7505</v>
      </c>
      <c r="DE3" s="330">
        <v>7505</v>
      </c>
      <c r="DF3" s="327">
        <v>7509</v>
      </c>
      <c r="DG3" s="328">
        <v>7509</v>
      </c>
      <c r="DH3" s="329">
        <v>7617</v>
      </c>
      <c r="DI3" s="330">
        <v>7617</v>
      </c>
      <c r="DJ3" s="327">
        <v>7620</v>
      </c>
      <c r="DK3" s="328">
        <v>7620</v>
      </c>
      <c r="DL3" s="329">
        <v>7708</v>
      </c>
      <c r="DM3" s="330">
        <v>7708</v>
      </c>
      <c r="DN3" s="327">
        <v>8000</v>
      </c>
      <c r="DO3" s="328">
        <v>8000</v>
      </c>
      <c r="DP3" s="329">
        <v>8200</v>
      </c>
      <c r="DQ3" s="330">
        <v>8200</v>
      </c>
      <c r="DR3" s="327">
        <v>8508</v>
      </c>
      <c r="DS3" s="328">
        <v>8508</v>
      </c>
      <c r="DT3" s="329">
        <v>8509</v>
      </c>
      <c r="DU3" s="330">
        <v>8509</v>
      </c>
      <c r="DV3" s="327">
        <v>8610</v>
      </c>
      <c r="DW3" s="328">
        <v>8610</v>
      </c>
      <c r="DX3" s="329">
        <v>8613</v>
      </c>
      <c r="DY3" s="330">
        <v>8613</v>
      </c>
      <c r="DZ3" s="327">
        <v>8614</v>
      </c>
      <c r="EA3" s="328">
        <v>8614</v>
      </c>
      <c r="EB3" s="329">
        <v>8710</v>
      </c>
      <c r="EC3" s="330">
        <v>8710</v>
      </c>
      <c r="ED3" s="327">
        <v>8716</v>
      </c>
      <c r="EE3" s="328">
        <v>8716</v>
      </c>
      <c r="EF3" s="329">
        <v>8717</v>
      </c>
      <c r="EG3" s="330">
        <v>8717</v>
      </c>
      <c r="EH3" s="327">
        <v>8719</v>
      </c>
      <c r="EI3" s="328">
        <v>8719</v>
      </c>
      <c r="EJ3" s="329">
        <v>8720</v>
      </c>
      <c r="EK3" s="330">
        <v>8720</v>
      </c>
      <c r="EL3" s="327">
        <v>8721</v>
      </c>
      <c r="EM3" s="328">
        <v>8721</v>
      </c>
      <c r="EN3" s="329">
        <v>8722</v>
      </c>
      <c r="EO3" s="330">
        <v>8722</v>
      </c>
    </row>
    <row r="4" spans="1:145">
      <c r="B4" s="323" t="s">
        <v>19</v>
      </c>
      <c r="C4" s="324"/>
      <c r="D4" s="325" t="s">
        <v>167</v>
      </c>
      <c r="E4" s="326" t="s">
        <v>167</v>
      </c>
      <c r="F4" s="323" t="s">
        <v>294</v>
      </c>
      <c r="G4" s="324" t="s">
        <v>168</v>
      </c>
      <c r="H4" s="325" t="s">
        <v>169</v>
      </c>
      <c r="I4" s="326" t="s">
        <v>169</v>
      </c>
      <c r="J4" s="323" t="s">
        <v>170</v>
      </c>
      <c r="K4" s="324" t="s">
        <v>170</v>
      </c>
      <c r="L4" s="325" t="s">
        <v>171</v>
      </c>
      <c r="M4" s="326" t="s">
        <v>171</v>
      </c>
      <c r="N4" s="323" t="s">
        <v>172</v>
      </c>
      <c r="O4" s="324" t="s">
        <v>172</v>
      </c>
      <c r="P4" s="325" t="s">
        <v>173</v>
      </c>
      <c r="Q4" s="326" t="s">
        <v>173</v>
      </c>
      <c r="R4" s="323" t="s">
        <v>174</v>
      </c>
      <c r="S4" s="324" t="s">
        <v>174</v>
      </c>
      <c r="T4" s="325" t="s">
        <v>175</v>
      </c>
      <c r="U4" s="326" t="s">
        <v>175</v>
      </c>
      <c r="V4" s="323" t="s">
        <v>176</v>
      </c>
      <c r="W4" s="324"/>
      <c r="X4" s="325" t="s">
        <v>177</v>
      </c>
      <c r="Y4" s="326" t="s">
        <v>177</v>
      </c>
      <c r="Z4" s="323" t="s">
        <v>178</v>
      </c>
      <c r="AA4" s="324" t="s">
        <v>178</v>
      </c>
      <c r="AB4" s="325" t="s">
        <v>179</v>
      </c>
      <c r="AC4" s="326" t="s">
        <v>179</v>
      </c>
      <c r="AD4" s="323" t="s">
        <v>180</v>
      </c>
      <c r="AE4" s="324" t="s">
        <v>180</v>
      </c>
      <c r="AF4" s="325" t="s">
        <v>181</v>
      </c>
      <c r="AG4" s="326" t="s">
        <v>181</v>
      </c>
      <c r="AH4" s="323" t="s">
        <v>182</v>
      </c>
      <c r="AI4" s="324" t="s">
        <v>182</v>
      </c>
      <c r="AJ4" s="325" t="s">
        <v>183</v>
      </c>
      <c r="AK4" s="326" t="s">
        <v>183</v>
      </c>
      <c r="AL4" s="323" t="s">
        <v>184</v>
      </c>
      <c r="AM4" s="324" t="s">
        <v>184</v>
      </c>
      <c r="AN4" s="325" t="s">
        <v>185</v>
      </c>
      <c r="AO4" s="326" t="s">
        <v>185</v>
      </c>
      <c r="AP4" s="323" t="s">
        <v>186</v>
      </c>
      <c r="AQ4" s="324" t="s">
        <v>186</v>
      </c>
      <c r="AR4" s="325" t="s">
        <v>187</v>
      </c>
      <c r="AS4" s="326" t="s">
        <v>187</v>
      </c>
      <c r="AT4" s="323" t="s">
        <v>188</v>
      </c>
      <c r="AU4" s="324" t="s">
        <v>188</v>
      </c>
      <c r="AV4" s="325" t="s">
        <v>189</v>
      </c>
      <c r="AW4" s="326" t="s">
        <v>189</v>
      </c>
      <c r="AX4" s="323" t="s">
        <v>190</v>
      </c>
      <c r="AY4" s="324" t="s">
        <v>190</v>
      </c>
      <c r="AZ4" s="325" t="s">
        <v>191</v>
      </c>
      <c r="BA4" s="326" t="s">
        <v>191</v>
      </c>
      <c r="BB4" s="323" t="s">
        <v>192</v>
      </c>
      <c r="BC4" s="324" t="s">
        <v>192</v>
      </c>
      <c r="BD4" s="325" t="s">
        <v>193</v>
      </c>
      <c r="BE4" s="326" t="s">
        <v>193</v>
      </c>
      <c r="BF4" s="323" t="s">
        <v>194</v>
      </c>
      <c r="BG4" s="324" t="s">
        <v>194</v>
      </c>
      <c r="BH4" s="325" t="s">
        <v>195</v>
      </c>
      <c r="BI4" s="326" t="s">
        <v>195</v>
      </c>
      <c r="BJ4" s="323" t="s">
        <v>196</v>
      </c>
      <c r="BK4" s="324" t="s">
        <v>196</v>
      </c>
      <c r="BL4" s="325" t="s">
        <v>197</v>
      </c>
      <c r="BM4" s="326" t="s">
        <v>197</v>
      </c>
      <c r="BN4" s="323" t="s">
        <v>198</v>
      </c>
      <c r="BO4" s="324" t="s">
        <v>198</v>
      </c>
      <c r="BP4" s="325" t="s">
        <v>199</v>
      </c>
      <c r="BQ4" s="326" t="s">
        <v>199</v>
      </c>
      <c r="BR4" s="323" t="s">
        <v>200</v>
      </c>
      <c r="BS4" s="324" t="s">
        <v>200</v>
      </c>
      <c r="BT4" s="325" t="s">
        <v>201</v>
      </c>
      <c r="BU4" s="326" t="s">
        <v>201</v>
      </c>
      <c r="BV4" s="323" t="s">
        <v>202</v>
      </c>
      <c r="BW4" s="324" t="s">
        <v>202</v>
      </c>
      <c r="BX4" s="325" t="s">
        <v>203</v>
      </c>
      <c r="BY4" s="326" t="s">
        <v>203</v>
      </c>
      <c r="BZ4" s="323" t="s">
        <v>204</v>
      </c>
      <c r="CA4" s="324" t="s">
        <v>204</v>
      </c>
      <c r="CB4" s="325" t="s">
        <v>205</v>
      </c>
      <c r="CC4" s="326" t="s">
        <v>205</v>
      </c>
      <c r="CD4" s="323" t="s">
        <v>206</v>
      </c>
      <c r="CE4" s="324" t="s">
        <v>206</v>
      </c>
      <c r="CF4" s="325" t="s">
        <v>207</v>
      </c>
      <c r="CG4" s="326" t="s">
        <v>207</v>
      </c>
      <c r="CH4" s="323" t="s">
        <v>208</v>
      </c>
      <c r="CI4" s="324" t="s">
        <v>295</v>
      </c>
      <c r="CJ4" s="325" t="s">
        <v>209</v>
      </c>
      <c r="CK4" s="326" t="s">
        <v>209</v>
      </c>
      <c r="CL4" s="323" t="s">
        <v>210</v>
      </c>
      <c r="CM4" s="324" t="s">
        <v>210</v>
      </c>
      <c r="CN4" s="325" t="s">
        <v>211</v>
      </c>
      <c r="CO4" s="326" t="s">
        <v>211</v>
      </c>
      <c r="CP4" s="323" t="s">
        <v>212</v>
      </c>
      <c r="CQ4" s="324" t="s">
        <v>212</v>
      </c>
      <c r="CR4" s="325" t="s">
        <v>213</v>
      </c>
      <c r="CS4" s="326" t="s">
        <v>213</v>
      </c>
      <c r="CT4" s="323" t="s">
        <v>214</v>
      </c>
      <c r="CU4" s="324" t="s">
        <v>214</v>
      </c>
      <c r="CV4" s="325" t="s">
        <v>215</v>
      </c>
      <c r="CW4" s="326" t="s">
        <v>215</v>
      </c>
      <c r="CX4" s="323" t="s">
        <v>216</v>
      </c>
      <c r="CY4" s="324" t="s">
        <v>216</v>
      </c>
      <c r="CZ4" s="325" t="s">
        <v>217</v>
      </c>
      <c r="DA4" s="326" t="s">
        <v>217</v>
      </c>
      <c r="DB4" s="323" t="s">
        <v>218</v>
      </c>
      <c r="DC4" s="324" t="s">
        <v>218</v>
      </c>
      <c r="DD4" s="325" t="s">
        <v>219</v>
      </c>
      <c r="DE4" s="326" t="s">
        <v>219</v>
      </c>
      <c r="DF4" s="323" t="s">
        <v>220</v>
      </c>
      <c r="DG4" s="324" t="s">
        <v>220</v>
      </c>
      <c r="DH4" s="325" t="s">
        <v>221</v>
      </c>
      <c r="DI4" s="326" t="s">
        <v>221</v>
      </c>
      <c r="DJ4" s="323" t="s">
        <v>222</v>
      </c>
      <c r="DK4" s="324" t="s">
        <v>222</v>
      </c>
      <c r="DL4" s="325" t="s">
        <v>223</v>
      </c>
      <c r="DM4" s="326" t="s">
        <v>223</v>
      </c>
      <c r="DN4" s="323" t="s">
        <v>224</v>
      </c>
      <c r="DO4" s="324" t="s">
        <v>224</v>
      </c>
      <c r="DP4" s="325" t="s">
        <v>225</v>
      </c>
      <c r="DQ4" s="326" t="s">
        <v>225</v>
      </c>
      <c r="DR4" s="323" t="s">
        <v>226</v>
      </c>
      <c r="DS4" s="324" t="s">
        <v>226</v>
      </c>
      <c r="DT4" s="325" t="s">
        <v>227</v>
      </c>
      <c r="DU4" s="326" t="s">
        <v>227</v>
      </c>
      <c r="DV4" s="323" t="s">
        <v>228</v>
      </c>
      <c r="DW4" s="324" t="s">
        <v>228</v>
      </c>
      <c r="DX4" s="325" t="s">
        <v>229</v>
      </c>
      <c r="DY4" s="326" t="s">
        <v>229</v>
      </c>
      <c r="DZ4" s="323" t="s">
        <v>230</v>
      </c>
      <c r="EA4" s="324" t="s">
        <v>230</v>
      </c>
      <c r="EB4" s="325" t="s">
        <v>231</v>
      </c>
      <c r="EC4" s="326" t="s">
        <v>231</v>
      </c>
      <c r="ED4" s="323" t="s">
        <v>232</v>
      </c>
      <c r="EE4" s="324" t="s">
        <v>232</v>
      </c>
      <c r="EF4" s="325" t="s">
        <v>233</v>
      </c>
      <c r="EG4" s="326" t="s">
        <v>233</v>
      </c>
      <c r="EH4" s="323" t="s">
        <v>296</v>
      </c>
      <c r="EI4" s="324" t="s">
        <v>234</v>
      </c>
      <c r="EJ4" s="325" t="s">
        <v>297</v>
      </c>
      <c r="EK4" s="326" t="s">
        <v>235</v>
      </c>
      <c r="EL4" s="323" t="s">
        <v>236</v>
      </c>
      <c r="EM4" s="324" t="s">
        <v>236</v>
      </c>
      <c r="EN4" s="325" t="s">
        <v>237</v>
      </c>
      <c r="EO4" s="326" t="s">
        <v>237</v>
      </c>
    </row>
    <row r="5" spans="1:145">
      <c r="A5" s="3" t="s">
        <v>22</v>
      </c>
      <c r="B5" s="111">
        <v>131136</v>
      </c>
      <c r="C5" s="112">
        <v>131136</v>
      </c>
      <c r="D5" s="113">
        <v>37959</v>
      </c>
      <c r="E5" s="114">
        <v>37959</v>
      </c>
      <c r="F5" s="111">
        <v>4726</v>
      </c>
      <c r="G5" s="112">
        <v>4726</v>
      </c>
      <c r="H5" s="113">
        <v>16924</v>
      </c>
      <c r="I5" s="114">
        <v>16924</v>
      </c>
      <c r="J5" s="111">
        <v>29971</v>
      </c>
      <c r="K5" s="112">
        <v>29971</v>
      </c>
      <c r="L5" s="113">
        <v>12073</v>
      </c>
      <c r="M5" s="114">
        <v>12073</v>
      </c>
      <c r="N5" s="111">
        <v>245</v>
      </c>
      <c r="O5" s="112">
        <v>245</v>
      </c>
      <c r="P5" s="113">
        <v>19421</v>
      </c>
      <c r="Q5" s="114">
        <v>19421</v>
      </c>
      <c r="R5" s="111">
        <v>3512</v>
      </c>
      <c r="S5" s="112">
        <v>3512</v>
      </c>
      <c r="T5" s="113">
        <v>1308</v>
      </c>
      <c r="U5" s="114">
        <v>1308</v>
      </c>
      <c r="V5" s="111">
        <v>3588</v>
      </c>
      <c r="W5" s="112">
        <v>3588</v>
      </c>
      <c r="X5" s="113">
        <v>7534</v>
      </c>
      <c r="Y5" s="114">
        <v>7534</v>
      </c>
      <c r="Z5" s="111">
        <v>65</v>
      </c>
      <c r="AA5" s="112">
        <v>65</v>
      </c>
      <c r="AB5" s="113">
        <v>625</v>
      </c>
      <c r="AC5" s="114">
        <v>625</v>
      </c>
      <c r="AD5" s="111">
        <v>3852</v>
      </c>
      <c r="AE5" s="112">
        <v>3852</v>
      </c>
      <c r="AF5" s="113">
        <v>876</v>
      </c>
      <c r="AG5" s="114">
        <v>876</v>
      </c>
      <c r="AH5" s="111">
        <v>64</v>
      </c>
      <c r="AI5" s="112">
        <v>64</v>
      </c>
      <c r="AJ5" s="113">
        <v>1209</v>
      </c>
      <c r="AK5" s="114">
        <v>1209</v>
      </c>
      <c r="AL5" s="111">
        <v>124</v>
      </c>
      <c r="AM5" s="112">
        <v>124</v>
      </c>
      <c r="AN5" s="113">
        <v>1674</v>
      </c>
      <c r="AO5" s="114">
        <v>1674</v>
      </c>
      <c r="AP5" s="111">
        <v>639</v>
      </c>
      <c r="AQ5" s="112">
        <v>639</v>
      </c>
      <c r="AR5" s="113">
        <v>955</v>
      </c>
      <c r="AS5" s="114">
        <v>955</v>
      </c>
      <c r="AT5" s="111">
        <v>3809</v>
      </c>
      <c r="AU5" s="112">
        <v>3809</v>
      </c>
      <c r="AV5" s="113">
        <v>262</v>
      </c>
      <c r="AW5" s="114">
        <v>262</v>
      </c>
      <c r="AX5" s="111">
        <v>251</v>
      </c>
      <c r="AY5" s="112">
        <v>251</v>
      </c>
      <c r="AZ5" s="113">
        <v>1021</v>
      </c>
      <c r="BA5" s="114">
        <v>1021</v>
      </c>
      <c r="BB5" s="111">
        <v>208</v>
      </c>
      <c r="BC5" s="112">
        <v>208</v>
      </c>
      <c r="BD5" s="113">
        <v>43</v>
      </c>
      <c r="BE5" s="114">
        <v>43</v>
      </c>
      <c r="BF5" s="111">
        <v>109</v>
      </c>
      <c r="BG5" s="112">
        <v>109</v>
      </c>
      <c r="BH5" s="113">
        <v>457</v>
      </c>
      <c r="BI5" s="114">
        <v>457</v>
      </c>
      <c r="BJ5" s="111">
        <v>4034</v>
      </c>
      <c r="BK5" s="112">
        <v>4034</v>
      </c>
      <c r="BL5" s="113">
        <v>1211</v>
      </c>
      <c r="BM5" s="114">
        <v>1211</v>
      </c>
      <c r="BN5" s="111">
        <v>938</v>
      </c>
      <c r="BO5" s="112">
        <v>938</v>
      </c>
      <c r="BP5" s="113">
        <v>473</v>
      </c>
      <c r="BQ5" s="114">
        <v>473</v>
      </c>
      <c r="BR5" s="111">
        <v>90</v>
      </c>
      <c r="BS5" s="112">
        <v>90</v>
      </c>
      <c r="BT5" s="113">
        <v>371</v>
      </c>
      <c r="BU5" s="114">
        <v>371</v>
      </c>
      <c r="BV5" s="111">
        <v>205</v>
      </c>
      <c r="BW5" s="112">
        <v>205</v>
      </c>
      <c r="BX5" s="113">
        <v>19025</v>
      </c>
      <c r="BY5" s="114">
        <v>19025</v>
      </c>
      <c r="BZ5" s="111">
        <v>3115</v>
      </c>
      <c r="CA5" s="112">
        <v>3115</v>
      </c>
      <c r="CB5" s="113">
        <v>2006</v>
      </c>
      <c r="CC5" s="114">
        <v>2006</v>
      </c>
      <c r="CD5" s="111">
        <v>1903</v>
      </c>
      <c r="CE5" s="112">
        <v>1903</v>
      </c>
      <c r="CF5" s="113">
        <v>1077</v>
      </c>
      <c r="CG5" s="114">
        <v>1077</v>
      </c>
      <c r="CH5" s="111">
        <v>623</v>
      </c>
      <c r="CI5" s="112">
        <v>623</v>
      </c>
      <c r="CJ5" s="113">
        <v>483</v>
      </c>
      <c r="CK5" s="114">
        <v>483</v>
      </c>
      <c r="CL5" s="111">
        <v>370</v>
      </c>
      <c r="CM5" s="112">
        <v>370</v>
      </c>
      <c r="CN5" s="113">
        <v>507</v>
      </c>
      <c r="CO5" s="114">
        <v>507</v>
      </c>
      <c r="CP5" s="111">
        <v>54</v>
      </c>
      <c r="CQ5" s="112">
        <v>54</v>
      </c>
      <c r="CR5" s="113">
        <v>862</v>
      </c>
      <c r="CS5" s="114">
        <v>862</v>
      </c>
      <c r="CT5" s="111">
        <v>93</v>
      </c>
      <c r="CU5" s="112">
        <v>93</v>
      </c>
      <c r="CV5" s="113">
        <v>482</v>
      </c>
      <c r="CW5" s="114">
        <v>482</v>
      </c>
      <c r="CX5" s="111">
        <v>680</v>
      </c>
      <c r="CY5" s="112">
        <v>680</v>
      </c>
      <c r="CZ5" s="113">
        <v>5072</v>
      </c>
      <c r="DA5" s="114">
        <v>5072</v>
      </c>
      <c r="DB5" s="111">
        <v>659</v>
      </c>
      <c r="DC5" s="112">
        <v>659</v>
      </c>
      <c r="DD5" s="113">
        <v>86</v>
      </c>
      <c r="DE5" s="114">
        <v>86</v>
      </c>
      <c r="DF5" s="111">
        <v>122</v>
      </c>
      <c r="DG5" s="112">
        <v>122</v>
      </c>
      <c r="DH5" s="113">
        <v>501</v>
      </c>
      <c r="DI5" s="114">
        <v>501</v>
      </c>
      <c r="DJ5" s="111">
        <v>3619</v>
      </c>
      <c r="DK5" s="112">
        <v>3619</v>
      </c>
      <c r="DL5" s="113">
        <v>2434</v>
      </c>
      <c r="DM5" s="114">
        <v>2434</v>
      </c>
      <c r="DN5" s="111">
        <v>4355</v>
      </c>
      <c r="DO5" s="112">
        <v>4355</v>
      </c>
      <c r="DP5" s="113">
        <v>10055</v>
      </c>
      <c r="DQ5" s="114">
        <v>10055</v>
      </c>
      <c r="DR5" s="111">
        <v>719</v>
      </c>
      <c r="DS5" s="112">
        <v>719</v>
      </c>
      <c r="DT5" s="113">
        <v>627</v>
      </c>
      <c r="DU5" s="114">
        <v>627</v>
      </c>
      <c r="DV5" s="111">
        <v>251</v>
      </c>
      <c r="DW5" s="112">
        <v>251</v>
      </c>
      <c r="DX5" s="113">
        <v>1961</v>
      </c>
      <c r="DY5" s="114">
        <v>1961</v>
      </c>
      <c r="DZ5" s="111">
        <v>1682</v>
      </c>
      <c r="EA5" s="112">
        <v>1682</v>
      </c>
      <c r="EB5" s="113">
        <v>818</v>
      </c>
      <c r="EC5" s="114">
        <v>818</v>
      </c>
      <c r="ED5" s="111">
        <v>2699</v>
      </c>
      <c r="EE5" s="112">
        <v>2699</v>
      </c>
      <c r="EF5" s="113">
        <v>2276</v>
      </c>
      <c r="EG5" s="114">
        <v>2276</v>
      </c>
      <c r="EH5" s="111">
        <v>497</v>
      </c>
      <c r="EI5" s="112">
        <v>497</v>
      </c>
      <c r="EJ5" s="113">
        <v>609</v>
      </c>
      <c r="EK5" s="114">
        <v>609</v>
      </c>
      <c r="EL5" s="111">
        <v>1163</v>
      </c>
      <c r="EM5" s="112">
        <v>1163</v>
      </c>
      <c r="EN5" s="113">
        <v>687</v>
      </c>
      <c r="EO5" s="114">
        <v>687</v>
      </c>
    </row>
    <row r="6" spans="1:145">
      <c r="B6" s="115"/>
      <c r="C6" s="115"/>
      <c r="D6" s="83"/>
      <c r="E6" s="83"/>
      <c r="F6" s="115"/>
      <c r="G6" s="115"/>
      <c r="H6" s="83"/>
      <c r="I6" s="83"/>
      <c r="J6" s="115"/>
      <c r="K6" s="115"/>
      <c r="L6" s="83"/>
      <c r="M6" s="83"/>
      <c r="N6" s="115"/>
      <c r="O6" s="115"/>
      <c r="P6" s="83"/>
      <c r="Q6" s="83"/>
      <c r="R6" s="115"/>
      <c r="S6" s="115"/>
      <c r="T6" s="83"/>
      <c r="U6" s="83"/>
      <c r="V6" s="115"/>
      <c r="W6" s="115"/>
      <c r="X6" s="83"/>
      <c r="Y6" s="83"/>
      <c r="Z6" s="115"/>
      <c r="AA6" s="115"/>
      <c r="AB6" s="83"/>
      <c r="AC6" s="83"/>
      <c r="AD6" s="115"/>
      <c r="AE6" s="115"/>
      <c r="AF6" s="83"/>
      <c r="AG6" s="83"/>
      <c r="AH6" s="115"/>
      <c r="AI6" s="115"/>
      <c r="AJ6" s="83"/>
      <c r="AK6" s="83"/>
      <c r="AL6" s="115"/>
      <c r="AM6" s="115"/>
      <c r="AN6" s="83"/>
      <c r="AO6" s="83"/>
      <c r="AP6" s="115"/>
      <c r="AQ6" s="115"/>
      <c r="AR6" s="83"/>
      <c r="AS6" s="83"/>
      <c r="AT6" s="115"/>
      <c r="AU6" s="115"/>
      <c r="AV6" s="83"/>
      <c r="AW6" s="83"/>
      <c r="AX6" s="115"/>
      <c r="AY6" s="115"/>
      <c r="AZ6" s="83"/>
      <c r="BA6" s="83"/>
      <c r="BB6" s="115"/>
      <c r="BC6" s="115"/>
      <c r="BD6" s="83"/>
      <c r="BE6" s="83"/>
      <c r="BF6" s="115"/>
      <c r="BG6" s="115"/>
      <c r="BH6" s="83"/>
      <c r="BI6" s="83"/>
      <c r="BJ6" s="115"/>
      <c r="BK6" s="115"/>
      <c r="BL6" s="83"/>
      <c r="BM6" s="83"/>
      <c r="BN6" s="115"/>
      <c r="BO6" s="115"/>
      <c r="BP6" s="83"/>
      <c r="BQ6" s="83"/>
      <c r="BR6" s="115"/>
      <c r="BS6" s="115"/>
      <c r="BT6" s="83"/>
      <c r="BU6" s="83"/>
      <c r="BV6" s="115"/>
      <c r="BW6" s="115"/>
      <c r="BX6" s="83"/>
      <c r="BY6" s="83"/>
      <c r="BZ6" s="115"/>
      <c r="CA6" s="115"/>
      <c r="CB6" s="83"/>
      <c r="CC6" s="83"/>
      <c r="CD6" s="115"/>
      <c r="CE6" s="115"/>
      <c r="CF6" s="83"/>
      <c r="CG6" s="83"/>
      <c r="CH6" s="115"/>
      <c r="CI6" s="115"/>
      <c r="CJ6" s="83"/>
      <c r="CK6" s="83"/>
      <c r="CL6" s="115"/>
      <c r="CM6" s="115"/>
      <c r="CN6" s="83"/>
      <c r="CO6" s="83"/>
      <c r="CP6" s="115"/>
      <c r="CQ6" s="115"/>
      <c r="CR6" s="83"/>
      <c r="CS6" s="83"/>
      <c r="CT6" s="115"/>
      <c r="CU6" s="115"/>
      <c r="CV6" s="83"/>
      <c r="CW6" s="83"/>
      <c r="CX6" s="115"/>
      <c r="CY6" s="115"/>
      <c r="CZ6" s="83"/>
      <c r="DA6" s="83"/>
      <c r="DB6" s="115"/>
      <c r="DC6" s="115"/>
      <c r="DD6" s="83"/>
      <c r="DE6" s="83"/>
      <c r="DF6" s="115"/>
      <c r="DG6" s="115"/>
      <c r="DH6" s="83"/>
      <c r="DI6" s="83"/>
      <c r="DJ6" s="115"/>
      <c r="DK6" s="115"/>
      <c r="DL6" s="83"/>
      <c r="DM6" s="83"/>
      <c r="DN6" s="115"/>
      <c r="DO6" s="115"/>
      <c r="DP6" s="83"/>
      <c r="DQ6" s="83"/>
      <c r="DR6" s="115"/>
      <c r="DS6" s="115"/>
      <c r="DT6" s="83"/>
      <c r="DU6" s="83"/>
      <c r="DV6" s="115"/>
      <c r="DW6" s="115"/>
      <c r="DX6" s="83"/>
      <c r="DY6" s="83"/>
      <c r="DZ6" s="115"/>
      <c r="EA6" s="115"/>
      <c r="EB6" s="83"/>
      <c r="EC6" s="83"/>
      <c r="ED6" s="115"/>
      <c r="EE6" s="115"/>
      <c r="EF6" s="83"/>
      <c r="EG6" s="83"/>
      <c r="EH6" s="115"/>
      <c r="EI6" s="115"/>
      <c r="EJ6" s="83"/>
      <c r="EK6" s="83"/>
      <c r="EL6" s="115"/>
      <c r="EM6" s="115"/>
      <c r="EN6" s="83"/>
      <c r="EO6" s="83"/>
    </row>
    <row r="7" spans="1:145">
      <c r="B7" s="116" t="s">
        <v>298</v>
      </c>
      <c r="C7" s="116" t="s">
        <v>24</v>
      </c>
      <c r="D7" s="87" t="s">
        <v>23</v>
      </c>
      <c r="E7" s="87" t="s">
        <v>24</v>
      </c>
      <c r="F7" s="116" t="s">
        <v>298</v>
      </c>
      <c r="G7" s="116" t="s">
        <v>24</v>
      </c>
      <c r="H7" s="87" t="s">
        <v>23</v>
      </c>
      <c r="I7" s="87" t="s">
        <v>24</v>
      </c>
      <c r="J7" s="116" t="s">
        <v>298</v>
      </c>
      <c r="K7" s="116" t="s">
        <v>24</v>
      </c>
      <c r="L7" s="87" t="s">
        <v>23</v>
      </c>
      <c r="M7" s="87" t="s">
        <v>24</v>
      </c>
      <c r="N7" s="116" t="s">
        <v>298</v>
      </c>
      <c r="O7" s="116" t="s">
        <v>24</v>
      </c>
      <c r="P7" s="87" t="s">
        <v>23</v>
      </c>
      <c r="Q7" s="87" t="s">
        <v>24</v>
      </c>
      <c r="R7" s="116" t="s">
        <v>298</v>
      </c>
      <c r="S7" s="116" t="s">
        <v>24</v>
      </c>
      <c r="T7" s="87" t="s">
        <v>23</v>
      </c>
      <c r="U7" s="87" t="s">
        <v>24</v>
      </c>
      <c r="V7" s="116" t="s">
        <v>298</v>
      </c>
      <c r="W7" s="116" t="s">
        <v>24</v>
      </c>
      <c r="X7" s="87" t="s">
        <v>23</v>
      </c>
      <c r="Y7" s="87" t="s">
        <v>24</v>
      </c>
      <c r="Z7" s="116" t="s">
        <v>298</v>
      </c>
      <c r="AA7" s="116" t="s">
        <v>24</v>
      </c>
      <c r="AB7" s="87" t="s">
        <v>23</v>
      </c>
      <c r="AC7" s="87" t="s">
        <v>24</v>
      </c>
      <c r="AD7" s="116" t="s">
        <v>298</v>
      </c>
      <c r="AE7" s="116" t="s">
        <v>24</v>
      </c>
      <c r="AF7" s="87" t="s">
        <v>23</v>
      </c>
      <c r="AG7" s="87" t="s">
        <v>24</v>
      </c>
      <c r="AH7" s="116" t="s">
        <v>298</v>
      </c>
      <c r="AI7" s="116" t="s">
        <v>24</v>
      </c>
      <c r="AJ7" s="87" t="s">
        <v>23</v>
      </c>
      <c r="AK7" s="87" t="s">
        <v>24</v>
      </c>
      <c r="AL7" s="116" t="s">
        <v>298</v>
      </c>
      <c r="AM7" s="116" t="s">
        <v>24</v>
      </c>
      <c r="AN7" s="87" t="s">
        <v>23</v>
      </c>
      <c r="AO7" s="87" t="s">
        <v>24</v>
      </c>
      <c r="AP7" s="116" t="s">
        <v>298</v>
      </c>
      <c r="AQ7" s="116" t="s">
        <v>24</v>
      </c>
      <c r="AR7" s="87" t="s">
        <v>23</v>
      </c>
      <c r="AS7" s="87" t="s">
        <v>24</v>
      </c>
      <c r="AT7" s="116" t="s">
        <v>298</v>
      </c>
      <c r="AU7" s="116" t="s">
        <v>24</v>
      </c>
      <c r="AV7" s="87" t="s">
        <v>23</v>
      </c>
      <c r="AW7" s="87" t="s">
        <v>24</v>
      </c>
      <c r="AX7" s="116" t="s">
        <v>298</v>
      </c>
      <c r="AY7" s="116" t="s">
        <v>24</v>
      </c>
      <c r="AZ7" s="87" t="s">
        <v>23</v>
      </c>
      <c r="BA7" s="87" t="s">
        <v>24</v>
      </c>
      <c r="BB7" s="116" t="s">
        <v>298</v>
      </c>
      <c r="BC7" s="116" t="s">
        <v>24</v>
      </c>
      <c r="BD7" s="87" t="s">
        <v>23</v>
      </c>
      <c r="BE7" s="87" t="s">
        <v>24</v>
      </c>
      <c r="BF7" s="116" t="s">
        <v>298</v>
      </c>
      <c r="BG7" s="116" t="s">
        <v>24</v>
      </c>
      <c r="BH7" s="87" t="s">
        <v>23</v>
      </c>
      <c r="BI7" s="87" t="s">
        <v>24</v>
      </c>
      <c r="BJ7" s="116" t="s">
        <v>298</v>
      </c>
      <c r="BK7" s="116" t="s">
        <v>24</v>
      </c>
      <c r="BL7" s="87" t="s">
        <v>23</v>
      </c>
      <c r="BM7" s="87" t="s">
        <v>24</v>
      </c>
      <c r="BN7" s="116" t="s">
        <v>298</v>
      </c>
      <c r="BO7" s="116" t="s">
        <v>24</v>
      </c>
      <c r="BP7" s="87" t="s">
        <v>23</v>
      </c>
      <c r="BQ7" s="87" t="s">
        <v>24</v>
      </c>
      <c r="BR7" s="116" t="s">
        <v>298</v>
      </c>
      <c r="BS7" s="116" t="s">
        <v>24</v>
      </c>
      <c r="BT7" s="87" t="s">
        <v>23</v>
      </c>
      <c r="BU7" s="87" t="s">
        <v>24</v>
      </c>
      <c r="BV7" s="116" t="s">
        <v>298</v>
      </c>
      <c r="BW7" s="116" t="s">
        <v>24</v>
      </c>
      <c r="BX7" s="87" t="s">
        <v>23</v>
      </c>
      <c r="BY7" s="87" t="s">
        <v>24</v>
      </c>
      <c r="BZ7" s="116" t="s">
        <v>298</v>
      </c>
      <c r="CA7" s="116" t="s">
        <v>24</v>
      </c>
      <c r="CB7" s="87" t="s">
        <v>23</v>
      </c>
      <c r="CC7" s="87" t="s">
        <v>24</v>
      </c>
      <c r="CD7" s="116" t="s">
        <v>298</v>
      </c>
      <c r="CE7" s="116" t="s">
        <v>24</v>
      </c>
      <c r="CF7" s="87" t="s">
        <v>23</v>
      </c>
      <c r="CG7" s="87" t="s">
        <v>24</v>
      </c>
      <c r="CH7" s="116" t="s">
        <v>298</v>
      </c>
      <c r="CI7" s="116" t="s">
        <v>24</v>
      </c>
      <c r="CJ7" s="87" t="s">
        <v>23</v>
      </c>
      <c r="CK7" s="87" t="s">
        <v>24</v>
      </c>
      <c r="CL7" s="116" t="s">
        <v>298</v>
      </c>
      <c r="CM7" s="116" t="s">
        <v>24</v>
      </c>
      <c r="CN7" s="87" t="s">
        <v>23</v>
      </c>
      <c r="CO7" s="87" t="s">
        <v>24</v>
      </c>
      <c r="CP7" s="116" t="s">
        <v>298</v>
      </c>
      <c r="CQ7" s="116" t="s">
        <v>24</v>
      </c>
      <c r="CR7" s="87" t="s">
        <v>23</v>
      </c>
      <c r="CS7" s="87" t="s">
        <v>24</v>
      </c>
      <c r="CT7" s="116" t="s">
        <v>298</v>
      </c>
      <c r="CU7" s="116" t="s">
        <v>24</v>
      </c>
      <c r="CV7" s="87" t="s">
        <v>23</v>
      </c>
      <c r="CW7" s="87" t="s">
        <v>24</v>
      </c>
      <c r="CX7" s="116" t="s">
        <v>298</v>
      </c>
      <c r="CY7" s="116" t="s">
        <v>24</v>
      </c>
      <c r="CZ7" s="87" t="s">
        <v>23</v>
      </c>
      <c r="DA7" s="87" t="s">
        <v>24</v>
      </c>
      <c r="DB7" s="116" t="s">
        <v>298</v>
      </c>
      <c r="DC7" s="116" t="s">
        <v>24</v>
      </c>
      <c r="DD7" s="87" t="s">
        <v>23</v>
      </c>
      <c r="DE7" s="87" t="s">
        <v>24</v>
      </c>
      <c r="DF7" s="116" t="s">
        <v>298</v>
      </c>
      <c r="DG7" s="116" t="s">
        <v>24</v>
      </c>
      <c r="DH7" s="87" t="s">
        <v>23</v>
      </c>
      <c r="DI7" s="87" t="s">
        <v>24</v>
      </c>
      <c r="DJ7" s="116" t="s">
        <v>298</v>
      </c>
      <c r="DK7" s="116" t="s">
        <v>24</v>
      </c>
      <c r="DL7" s="87" t="s">
        <v>23</v>
      </c>
      <c r="DM7" s="87" t="s">
        <v>24</v>
      </c>
      <c r="DN7" s="116" t="s">
        <v>298</v>
      </c>
      <c r="DO7" s="116" t="s">
        <v>24</v>
      </c>
      <c r="DP7" s="87" t="s">
        <v>23</v>
      </c>
      <c r="DQ7" s="87" t="s">
        <v>24</v>
      </c>
      <c r="DR7" s="116" t="s">
        <v>298</v>
      </c>
      <c r="DS7" s="116" t="s">
        <v>24</v>
      </c>
      <c r="DT7" s="87" t="s">
        <v>23</v>
      </c>
      <c r="DU7" s="87" t="s">
        <v>24</v>
      </c>
      <c r="DV7" s="116" t="s">
        <v>298</v>
      </c>
      <c r="DW7" s="116" t="s">
        <v>24</v>
      </c>
      <c r="DX7" s="87" t="s">
        <v>23</v>
      </c>
      <c r="DY7" s="87" t="s">
        <v>24</v>
      </c>
      <c r="DZ7" s="116" t="s">
        <v>298</v>
      </c>
      <c r="EA7" s="116" t="s">
        <v>24</v>
      </c>
      <c r="EB7" s="87" t="s">
        <v>23</v>
      </c>
      <c r="EC7" s="87" t="s">
        <v>24</v>
      </c>
      <c r="ED7" s="116" t="s">
        <v>298</v>
      </c>
      <c r="EE7" s="116" t="s">
        <v>24</v>
      </c>
      <c r="EF7" s="87" t="s">
        <v>23</v>
      </c>
      <c r="EG7" s="87" t="s">
        <v>24</v>
      </c>
      <c r="EH7" s="116" t="s">
        <v>298</v>
      </c>
      <c r="EI7" s="116" t="s">
        <v>24</v>
      </c>
      <c r="EJ7" s="87" t="s">
        <v>23</v>
      </c>
      <c r="EK7" s="87" t="s">
        <v>24</v>
      </c>
      <c r="EL7" s="116" t="s">
        <v>298</v>
      </c>
      <c r="EM7" s="116" t="s">
        <v>24</v>
      </c>
      <c r="EN7" s="87" t="s">
        <v>23</v>
      </c>
      <c r="EO7" s="87" t="s">
        <v>24</v>
      </c>
    </row>
    <row r="8" spans="1:145" ht="6.6" customHeight="1">
      <c r="B8" s="14"/>
      <c r="C8" s="14"/>
      <c r="F8" s="14"/>
      <c r="G8" s="14"/>
      <c r="J8" s="14"/>
      <c r="K8" s="14"/>
      <c r="N8" s="14"/>
      <c r="O8" s="14"/>
      <c r="R8" s="14"/>
      <c r="S8" s="14"/>
      <c r="V8" s="14"/>
      <c r="W8" s="14"/>
      <c r="Z8" s="14"/>
      <c r="AA8" s="14"/>
      <c r="AD8" s="14"/>
      <c r="AE8" s="14"/>
      <c r="AH8" s="14"/>
      <c r="AI8" s="14"/>
      <c r="AL8" s="14"/>
      <c r="AM8" s="14"/>
      <c r="AP8" s="14"/>
      <c r="AQ8" s="14"/>
      <c r="AT8" s="14"/>
      <c r="AU8" s="14"/>
      <c r="AX8" s="14"/>
      <c r="AY8" s="14"/>
      <c r="BB8" s="14"/>
      <c r="BC8" s="14"/>
      <c r="BF8" s="14"/>
      <c r="BG8" s="14"/>
      <c r="BJ8" s="14"/>
      <c r="BK8" s="14"/>
      <c r="BN8" s="14"/>
      <c r="BO8" s="14"/>
      <c r="BR8" s="14"/>
      <c r="BS8" s="14"/>
      <c r="BV8" s="14"/>
      <c r="BW8" s="14"/>
      <c r="BZ8" s="14"/>
      <c r="CA8" s="14"/>
      <c r="CD8" s="14"/>
      <c r="CE8" s="14"/>
      <c r="CH8" s="14"/>
      <c r="CI8" s="14"/>
      <c r="CL8" s="14"/>
      <c r="CM8" s="14"/>
      <c r="CP8" s="14"/>
      <c r="CQ8" s="14"/>
      <c r="CT8" s="14"/>
      <c r="CU8" s="14"/>
      <c r="CX8" s="14"/>
      <c r="CY8" s="14"/>
      <c r="DB8" s="14"/>
      <c r="DC8" s="14"/>
      <c r="DF8" s="14"/>
      <c r="DG8" s="14"/>
      <c r="DJ8" s="14"/>
      <c r="DK8" s="14"/>
      <c r="DN8" s="14"/>
      <c r="DO8" s="14"/>
      <c r="DR8" s="14"/>
      <c r="DS8" s="14"/>
      <c r="DV8" s="14"/>
      <c r="DW8" s="14"/>
      <c r="DZ8" s="14"/>
      <c r="EA8" s="14"/>
      <c r="ED8" s="14"/>
      <c r="EE8" s="14"/>
      <c r="EH8" s="14"/>
      <c r="EI8" s="14"/>
      <c r="EL8" s="14"/>
      <c r="EM8" s="14"/>
    </row>
    <row r="9" spans="1:145">
      <c r="A9" s="15" t="s">
        <v>25</v>
      </c>
      <c r="B9" s="14"/>
      <c r="C9" s="14"/>
      <c r="F9" s="14"/>
      <c r="G9" s="14"/>
      <c r="J9" s="14"/>
      <c r="K9" s="14"/>
      <c r="N9" s="14"/>
      <c r="O9" s="14"/>
      <c r="R9" s="14"/>
      <c r="S9" s="14"/>
      <c r="V9" s="14"/>
      <c r="W9" s="14"/>
      <c r="Z9" s="14"/>
      <c r="AA9" s="14"/>
      <c r="AD9" s="14"/>
      <c r="AE9" s="14"/>
      <c r="AH9" s="14"/>
      <c r="AI9" s="14"/>
      <c r="AL9" s="14"/>
      <c r="AM9" s="14"/>
      <c r="AP9" s="14"/>
      <c r="AQ9" s="14"/>
      <c r="AT9" s="14"/>
      <c r="AU9" s="14"/>
      <c r="AX9" s="14"/>
      <c r="AY9" s="14"/>
      <c r="BB9" s="14"/>
      <c r="BC9" s="14"/>
      <c r="BF9" s="14"/>
      <c r="BG9" s="14"/>
      <c r="BJ9" s="14"/>
      <c r="BK9" s="14"/>
      <c r="BN9" s="14"/>
      <c r="BO9" s="14"/>
      <c r="BR9" s="14"/>
      <c r="BS9" s="14"/>
      <c r="BV9" s="14"/>
      <c r="BW9" s="14"/>
      <c r="BZ9" s="14"/>
      <c r="CA9" s="14"/>
      <c r="CD9" s="14"/>
      <c r="CE9" s="14"/>
      <c r="CH9" s="14"/>
      <c r="CI9" s="14"/>
      <c r="CL9" s="14"/>
      <c r="CM9" s="14"/>
      <c r="CP9" s="14"/>
      <c r="CQ9" s="14"/>
      <c r="CT9" s="14"/>
      <c r="CU9" s="14"/>
      <c r="CX9" s="14"/>
      <c r="CY9" s="14"/>
      <c r="DB9" s="14"/>
      <c r="DC9" s="14"/>
      <c r="DF9" s="14"/>
      <c r="DG9" s="14"/>
      <c r="DJ9" s="14"/>
      <c r="DK9" s="14"/>
      <c r="DN9" s="14"/>
      <c r="DO9" s="14"/>
      <c r="DR9" s="14"/>
      <c r="DS9" s="14"/>
      <c r="DV9" s="14"/>
      <c r="DW9" s="14"/>
      <c r="DZ9" s="14"/>
      <c r="EA9" s="14"/>
      <c r="ED9" s="14"/>
      <c r="EE9" s="14"/>
      <c r="EH9" s="14"/>
      <c r="EI9" s="14"/>
      <c r="EL9" s="14"/>
      <c r="EM9" s="14"/>
    </row>
    <row r="10" spans="1:145">
      <c r="A10" s="3" t="s">
        <v>26</v>
      </c>
      <c r="B10" s="16">
        <v>99313039.260000005</v>
      </c>
      <c r="C10" s="16">
        <v>98642200.390000001</v>
      </c>
      <c r="D10" s="17">
        <v>26990076</v>
      </c>
      <c r="E10" s="17">
        <v>26905836</v>
      </c>
      <c r="F10" s="16">
        <v>3264665.1</v>
      </c>
      <c r="G10" s="16">
        <v>3258225.7</v>
      </c>
      <c r="H10" s="17">
        <v>12429361</v>
      </c>
      <c r="I10" s="17">
        <v>12399013</v>
      </c>
      <c r="J10" s="16">
        <v>21047476</v>
      </c>
      <c r="K10" s="16">
        <v>21054715</v>
      </c>
      <c r="L10" s="17">
        <v>7836116</v>
      </c>
      <c r="M10" s="17">
        <v>7820828</v>
      </c>
      <c r="N10" s="16">
        <v>200309</v>
      </c>
      <c r="O10" s="16">
        <v>200309</v>
      </c>
      <c r="P10" s="17">
        <v>12170055</v>
      </c>
      <c r="Q10" s="17">
        <v>12117198</v>
      </c>
      <c r="R10" s="16">
        <v>2277295</v>
      </c>
      <c r="S10" s="16">
        <v>2274452</v>
      </c>
      <c r="T10" s="17">
        <v>804331</v>
      </c>
      <c r="U10" s="17">
        <v>804330</v>
      </c>
      <c r="V10" s="16">
        <v>2644396</v>
      </c>
      <c r="W10" s="16">
        <v>2637680</v>
      </c>
      <c r="X10" s="17">
        <v>4882952.2</v>
      </c>
      <c r="Y10" s="17">
        <v>4871829</v>
      </c>
      <c r="Z10" s="16">
        <v>91206</v>
      </c>
      <c r="AA10" s="16">
        <v>90967</v>
      </c>
      <c r="AB10" s="17">
        <v>861340</v>
      </c>
      <c r="AC10" s="17">
        <v>861145</v>
      </c>
      <c r="AD10" s="16">
        <v>2526813</v>
      </c>
      <c r="AE10" s="16">
        <v>2506521</v>
      </c>
      <c r="AF10" s="17">
        <v>643063</v>
      </c>
      <c r="AG10" s="17">
        <v>643063</v>
      </c>
      <c r="AH10" s="16">
        <v>36492</v>
      </c>
      <c r="AI10" s="16">
        <v>36492</v>
      </c>
      <c r="AJ10" s="17">
        <v>797541</v>
      </c>
      <c r="AK10" s="17">
        <v>792839</v>
      </c>
      <c r="AL10" s="16">
        <v>69915</v>
      </c>
      <c r="AM10" s="16">
        <v>69915</v>
      </c>
      <c r="AN10" s="17">
        <v>1328569</v>
      </c>
      <c r="AO10" s="17">
        <v>1328569</v>
      </c>
      <c r="AP10" s="16">
        <v>369114</v>
      </c>
      <c r="AQ10" s="16">
        <v>362422</v>
      </c>
      <c r="AR10" s="17">
        <v>638098</v>
      </c>
      <c r="AS10" s="17">
        <v>630260</v>
      </c>
      <c r="AT10" s="16">
        <v>2605608.5999999996</v>
      </c>
      <c r="AU10" s="16">
        <v>2605608.5999999996</v>
      </c>
      <c r="AV10" s="17">
        <v>144160</v>
      </c>
      <c r="AW10" s="17">
        <v>142239</v>
      </c>
      <c r="AX10" s="16">
        <v>158368</v>
      </c>
      <c r="AY10" s="16">
        <v>157131</v>
      </c>
      <c r="AZ10" s="17">
        <v>665321</v>
      </c>
      <c r="BA10" s="17">
        <v>658595</v>
      </c>
      <c r="BB10" s="16">
        <v>126028</v>
      </c>
      <c r="BC10" s="16">
        <v>124597</v>
      </c>
      <c r="BD10" s="17">
        <v>30297</v>
      </c>
      <c r="BE10" s="17">
        <v>30297</v>
      </c>
      <c r="BF10" s="16">
        <v>74728</v>
      </c>
      <c r="BG10" s="16">
        <v>74102</v>
      </c>
      <c r="BH10" s="17">
        <v>284170</v>
      </c>
      <c r="BI10" s="17">
        <v>283362</v>
      </c>
      <c r="BJ10" s="16">
        <v>2742349</v>
      </c>
      <c r="BK10" s="16">
        <v>2732937</v>
      </c>
      <c r="BL10" s="17">
        <v>701289</v>
      </c>
      <c r="BM10" s="17">
        <v>691008</v>
      </c>
      <c r="BN10" s="16">
        <v>599705</v>
      </c>
      <c r="BO10" s="16">
        <v>588876</v>
      </c>
      <c r="BP10" s="17">
        <v>318821</v>
      </c>
      <c r="BQ10" s="17">
        <v>312283</v>
      </c>
      <c r="BR10" s="16">
        <v>45944.7</v>
      </c>
      <c r="BS10" s="16">
        <v>45944.7</v>
      </c>
      <c r="BT10" s="17">
        <v>257076</v>
      </c>
      <c r="BU10" s="17">
        <v>255630</v>
      </c>
      <c r="BV10" s="16">
        <v>100144</v>
      </c>
      <c r="BW10" s="16">
        <v>100144</v>
      </c>
      <c r="BX10" s="17">
        <v>12832791</v>
      </c>
      <c r="BY10" s="17">
        <v>12740550</v>
      </c>
      <c r="BZ10" s="16">
        <v>2214381</v>
      </c>
      <c r="CA10" s="16">
        <v>2202698</v>
      </c>
      <c r="CB10" s="17">
        <v>1402439</v>
      </c>
      <c r="CC10" s="17">
        <v>1393850</v>
      </c>
      <c r="CD10" s="16">
        <v>1213106</v>
      </c>
      <c r="CE10" s="16">
        <v>1207442</v>
      </c>
      <c r="CF10" s="17">
        <v>651689</v>
      </c>
      <c r="CG10" s="17">
        <v>650008</v>
      </c>
      <c r="CH10" s="16">
        <v>367615</v>
      </c>
      <c r="CI10" s="16">
        <v>367615</v>
      </c>
      <c r="CJ10" s="17">
        <v>287134</v>
      </c>
      <c r="CK10" s="17">
        <v>286003</v>
      </c>
      <c r="CL10" s="16">
        <v>244664.34299999999</v>
      </c>
      <c r="CM10" s="16">
        <v>242215.82499999998</v>
      </c>
      <c r="CN10" s="17">
        <v>405896</v>
      </c>
      <c r="CO10" s="17">
        <v>404841</v>
      </c>
      <c r="CP10" s="16">
        <v>33541.1</v>
      </c>
      <c r="CQ10" s="16">
        <v>33541</v>
      </c>
      <c r="CR10" s="17">
        <v>660191</v>
      </c>
      <c r="CS10" s="17">
        <v>658438</v>
      </c>
      <c r="CT10" s="16">
        <v>45130</v>
      </c>
      <c r="CU10" s="16">
        <v>45130</v>
      </c>
      <c r="CV10" s="17">
        <v>331600</v>
      </c>
      <c r="CW10" s="17">
        <v>331600</v>
      </c>
      <c r="CX10" s="16">
        <v>491746</v>
      </c>
      <c r="CY10" s="16">
        <v>491746</v>
      </c>
      <c r="CZ10" s="17">
        <v>4022224</v>
      </c>
      <c r="DA10" s="17">
        <v>4001832</v>
      </c>
      <c r="DB10" s="16">
        <v>423474</v>
      </c>
      <c r="DC10" s="16">
        <v>422166</v>
      </c>
      <c r="DD10" s="17">
        <v>175127</v>
      </c>
      <c r="DE10" s="17">
        <v>175127</v>
      </c>
      <c r="DF10" s="16">
        <v>67797</v>
      </c>
      <c r="DG10" s="16">
        <v>66578</v>
      </c>
      <c r="DH10" s="17">
        <v>299077</v>
      </c>
      <c r="DI10" s="17">
        <v>298185</v>
      </c>
      <c r="DJ10" s="16">
        <v>2390662</v>
      </c>
      <c r="DK10" s="16">
        <v>2374214</v>
      </c>
      <c r="DL10" s="17">
        <v>1645931</v>
      </c>
      <c r="DM10" s="17">
        <v>1639551</v>
      </c>
      <c r="DN10" s="16">
        <v>2975444</v>
      </c>
      <c r="DO10" s="16">
        <v>2960979</v>
      </c>
      <c r="DP10" s="17">
        <v>6262170</v>
      </c>
      <c r="DQ10" s="17">
        <v>6238128</v>
      </c>
      <c r="DR10" s="16">
        <v>544768</v>
      </c>
      <c r="DS10" s="16">
        <v>540685</v>
      </c>
      <c r="DT10" s="17">
        <v>430510</v>
      </c>
      <c r="DU10" s="17">
        <v>428454</v>
      </c>
      <c r="DV10" s="16">
        <v>261919</v>
      </c>
      <c r="DW10" s="16">
        <v>261919</v>
      </c>
      <c r="DX10" s="17">
        <v>1220174</v>
      </c>
      <c r="DY10" s="17">
        <v>1215566</v>
      </c>
      <c r="DZ10" s="16">
        <v>1228045</v>
      </c>
      <c r="EA10" s="16">
        <v>1220550</v>
      </c>
      <c r="EB10" s="17">
        <v>556391</v>
      </c>
      <c r="EC10" s="17">
        <v>552069</v>
      </c>
      <c r="ED10" s="16">
        <v>1744466</v>
      </c>
      <c r="EE10" s="16">
        <v>1740453</v>
      </c>
      <c r="EF10" s="17">
        <v>1592751</v>
      </c>
      <c r="EG10" s="17">
        <v>1587241</v>
      </c>
      <c r="EH10" s="16">
        <v>784034</v>
      </c>
      <c r="EI10" s="16">
        <v>783073</v>
      </c>
      <c r="EJ10" s="17">
        <v>555921</v>
      </c>
      <c r="EK10" s="17">
        <v>555450</v>
      </c>
      <c r="EL10" s="16">
        <v>978156</v>
      </c>
      <c r="EM10" s="16">
        <v>973698</v>
      </c>
      <c r="EN10" s="17">
        <v>413217</v>
      </c>
      <c r="EO10" s="17">
        <v>413032</v>
      </c>
    </row>
    <row r="11" spans="1:145">
      <c r="A11" s="3" t="s">
        <v>27</v>
      </c>
      <c r="B11" s="16">
        <v>7493930.7699999996</v>
      </c>
      <c r="C11" s="16">
        <v>7493930.7699999996</v>
      </c>
      <c r="D11" s="17">
        <v>1748306</v>
      </c>
      <c r="E11" s="17">
        <v>1748306</v>
      </c>
      <c r="F11" s="16">
        <v>351026.5</v>
      </c>
      <c r="G11" s="16">
        <v>351026.5</v>
      </c>
      <c r="H11" s="17">
        <v>978433</v>
      </c>
      <c r="I11" s="17">
        <v>978433</v>
      </c>
      <c r="J11" s="16">
        <v>2759218</v>
      </c>
      <c r="K11" s="16">
        <v>2759218</v>
      </c>
      <c r="L11" s="17">
        <v>1999906</v>
      </c>
      <c r="M11" s="17">
        <v>1999906</v>
      </c>
      <c r="N11" s="16">
        <v>17067</v>
      </c>
      <c r="O11" s="16">
        <v>17067</v>
      </c>
      <c r="P11" s="17">
        <v>2626015</v>
      </c>
      <c r="Q11" s="17">
        <v>2626015</v>
      </c>
      <c r="R11" s="16">
        <v>734313</v>
      </c>
      <c r="S11" s="16">
        <v>734313</v>
      </c>
      <c r="T11" s="17">
        <v>325762</v>
      </c>
      <c r="U11" s="17">
        <v>325762</v>
      </c>
      <c r="V11" s="16">
        <v>766329</v>
      </c>
      <c r="W11" s="16">
        <v>766329</v>
      </c>
      <c r="X11" s="17">
        <v>1381267.2</v>
      </c>
      <c r="Y11" s="17">
        <v>1381267.2</v>
      </c>
      <c r="Z11" s="16">
        <v>4034</v>
      </c>
      <c r="AA11" s="16">
        <v>4034</v>
      </c>
      <c r="AB11" s="17">
        <v>127091</v>
      </c>
      <c r="AC11" s="17">
        <v>127091</v>
      </c>
      <c r="AD11" s="16">
        <v>1127682</v>
      </c>
      <c r="AE11" s="16">
        <v>1127682</v>
      </c>
      <c r="AF11" s="17">
        <v>220644</v>
      </c>
      <c r="AG11" s="17">
        <v>220644</v>
      </c>
      <c r="AH11" s="16">
        <v>25696</v>
      </c>
      <c r="AI11" s="16">
        <v>25696</v>
      </c>
      <c r="AJ11" s="17">
        <v>270490</v>
      </c>
      <c r="AK11" s="17">
        <v>270490</v>
      </c>
      <c r="AL11" s="16">
        <v>66147</v>
      </c>
      <c r="AM11" s="16">
        <v>66147</v>
      </c>
      <c r="AN11" s="17">
        <v>529165</v>
      </c>
      <c r="AO11" s="17">
        <v>529165</v>
      </c>
      <c r="AP11" s="16">
        <v>304053</v>
      </c>
      <c r="AQ11" s="16">
        <v>304053</v>
      </c>
      <c r="AR11" s="17">
        <v>303941</v>
      </c>
      <c r="AS11" s="17">
        <v>303942</v>
      </c>
      <c r="AT11" s="16">
        <v>987058.6</v>
      </c>
      <c r="AU11" s="16">
        <v>987058.6</v>
      </c>
      <c r="AV11" s="17">
        <v>193030</v>
      </c>
      <c r="AW11" s="17">
        <v>193030</v>
      </c>
      <c r="AX11" s="16">
        <v>104432</v>
      </c>
      <c r="AY11" s="16">
        <v>104432</v>
      </c>
      <c r="AZ11" s="17">
        <v>371892</v>
      </c>
      <c r="BA11" s="17">
        <v>371892</v>
      </c>
      <c r="BB11" s="16">
        <v>141218</v>
      </c>
      <c r="BC11" s="16">
        <v>141218</v>
      </c>
      <c r="BD11" s="17">
        <v>10542</v>
      </c>
      <c r="BE11" s="17">
        <v>10542</v>
      </c>
      <c r="BF11" s="16">
        <v>32786</v>
      </c>
      <c r="BG11" s="16">
        <v>32786</v>
      </c>
      <c r="BH11" s="17">
        <v>203630</v>
      </c>
      <c r="BI11" s="17">
        <v>203630</v>
      </c>
      <c r="BJ11" s="16">
        <v>1586209</v>
      </c>
      <c r="BK11" s="16">
        <v>1586209</v>
      </c>
      <c r="BL11" s="17">
        <v>533262</v>
      </c>
      <c r="BM11" s="17">
        <v>533262</v>
      </c>
      <c r="BN11" s="16">
        <v>337464</v>
      </c>
      <c r="BO11" s="16">
        <v>337464</v>
      </c>
      <c r="BP11" s="17">
        <v>185222</v>
      </c>
      <c r="BQ11" s="17">
        <v>185222</v>
      </c>
      <c r="BR11" s="16">
        <v>68330</v>
      </c>
      <c r="BS11" s="16">
        <v>68330</v>
      </c>
      <c r="BT11" s="17">
        <v>155203</v>
      </c>
      <c r="BU11" s="17">
        <v>155203</v>
      </c>
      <c r="BV11" s="16">
        <v>98477.1</v>
      </c>
      <c r="BW11" s="16">
        <v>98477.1</v>
      </c>
      <c r="BX11" s="17">
        <v>3712028</v>
      </c>
      <c r="BY11" s="17">
        <v>3712028</v>
      </c>
      <c r="BZ11" s="16">
        <v>557573</v>
      </c>
      <c r="CA11" s="16">
        <v>557573</v>
      </c>
      <c r="CB11" s="17">
        <v>507246</v>
      </c>
      <c r="CC11" s="17">
        <v>507246</v>
      </c>
      <c r="CD11" s="16">
        <v>657805</v>
      </c>
      <c r="CE11" s="16">
        <v>657805</v>
      </c>
      <c r="CF11" s="17">
        <v>321040</v>
      </c>
      <c r="CG11" s="17">
        <v>321040</v>
      </c>
      <c r="CH11" s="16">
        <v>215123</v>
      </c>
      <c r="CI11" s="16">
        <v>215123</v>
      </c>
      <c r="CJ11" s="17">
        <v>132341</v>
      </c>
      <c r="CK11" s="17">
        <v>132341</v>
      </c>
      <c r="CL11" s="16">
        <v>129148.51300000001</v>
      </c>
      <c r="CM11" s="16">
        <v>129148.51300000001</v>
      </c>
      <c r="CN11" s="17">
        <v>65306</v>
      </c>
      <c r="CO11" s="17">
        <v>65306</v>
      </c>
      <c r="CP11" s="16">
        <v>12342.2</v>
      </c>
      <c r="CQ11" s="16">
        <v>12342</v>
      </c>
      <c r="CR11" s="17">
        <v>288869</v>
      </c>
      <c r="CS11" s="17">
        <v>288869</v>
      </c>
      <c r="CT11" s="16">
        <v>55220</v>
      </c>
      <c r="CU11" s="16">
        <v>55220</v>
      </c>
      <c r="CV11" s="17">
        <v>203223</v>
      </c>
      <c r="CW11" s="17">
        <v>203223</v>
      </c>
      <c r="CX11" s="16">
        <v>177356</v>
      </c>
      <c r="CY11" s="16">
        <v>177356</v>
      </c>
      <c r="CZ11" s="17">
        <v>1384853</v>
      </c>
      <c r="DA11" s="17">
        <v>1384853</v>
      </c>
      <c r="DB11" s="16">
        <v>226138</v>
      </c>
      <c r="DC11" s="16">
        <v>226138</v>
      </c>
      <c r="DD11" s="17">
        <v>75955</v>
      </c>
      <c r="DE11" s="17">
        <v>75955</v>
      </c>
      <c r="DF11" s="16">
        <v>41216</v>
      </c>
      <c r="DG11" s="16">
        <v>41216</v>
      </c>
      <c r="DH11" s="17">
        <v>237184</v>
      </c>
      <c r="DI11" s="17">
        <v>237184</v>
      </c>
      <c r="DJ11" s="16">
        <v>1335932</v>
      </c>
      <c r="DK11" s="16">
        <v>1335932</v>
      </c>
      <c r="DL11" s="17">
        <v>736315</v>
      </c>
      <c r="DM11" s="17">
        <v>736315</v>
      </c>
      <c r="DN11" s="16">
        <v>712552</v>
      </c>
      <c r="DO11" s="16">
        <v>712552</v>
      </c>
      <c r="DP11" s="17">
        <v>1685317</v>
      </c>
      <c r="DQ11" s="17">
        <v>1685317</v>
      </c>
      <c r="DR11" s="16">
        <v>87234</v>
      </c>
      <c r="DS11" s="16">
        <v>87234</v>
      </c>
      <c r="DT11" s="17">
        <v>119047</v>
      </c>
      <c r="DU11" s="17">
        <v>119047</v>
      </c>
      <c r="DV11" s="16">
        <v>156865</v>
      </c>
      <c r="DW11" s="16">
        <v>156865</v>
      </c>
      <c r="DX11" s="17">
        <v>441261</v>
      </c>
      <c r="DY11" s="17">
        <v>441261</v>
      </c>
      <c r="DZ11" s="16">
        <v>323216</v>
      </c>
      <c r="EA11" s="16">
        <v>323216</v>
      </c>
      <c r="EB11" s="17">
        <v>166206</v>
      </c>
      <c r="EC11" s="17">
        <v>166206</v>
      </c>
      <c r="ED11" s="16">
        <v>533957</v>
      </c>
      <c r="EE11" s="16">
        <v>533957</v>
      </c>
      <c r="EF11" s="17">
        <v>521550</v>
      </c>
      <c r="EG11" s="17">
        <v>521550</v>
      </c>
      <c r="EH11" s="16">
        <v>64830</v>
      </c>
      <c r="EI11" s="16">
        <v>64830</v>
      </c>
      <c r="EJ11" s="17">
        <v>52064</v>
      </c>
      <c r="EK11" s="17">
        <v>52064</v>
      </c>
      <c r="EL11" s="16">
        <v>190087</v>
      </c>
      <c r="EM11" s="16">
        <v>190087</v>
      </c>
      <c r="EN11" s="17">
        <v>249046</v>
      </c>
      <c r="EO11" s="17">
        <v>249046</v>
      </c>
    </row>
    <row r="12" spans="1:145">
      <c r="A12" s="18" t="s">
        <v>28</v>
      </c>
      <c r="B12" s="19">
        <v>16542604.84</v>
      </c>
      <c r="C12" s="19">
        <v>79075328.469999999</v>
      </c>
      <c r="D12" s="21">
        <v>4141728</v>
      </c>
      <c r="E12" s="21">
        <v>5784474</v>
      </c>
      <c r="F12" s="19">
        <v>756965.8</v>
      </c>
      <c r="G12" s="19">
        <v>1105165</v>
      </c>
      <c r="H12" s="21">
        <v>1617297</v>
      </c>
      <c r="I12" s="21">
        <v>2482038</v>
      </c>
      <c r="J12" s="19">
        <v>2651255</v>
      </c>
      <c r="K12" s="19">
        <v>4729280</v>
      </c>
      <c r="L12" s="21">
        <v>1787342</v>
      </c>
      <c r="M12" s="21">
        <v>2601015</v>
      </c>
      <c r="N12" s="19">
        <v>46084</v>
      </c>
      <c r="O12" s="19">
        <v>155862</v>
      </c>
      <c r="P12" s="21">
        <v>2520176</v>
      </c>
      <c r="Q12" s="21">
        <v>10544684</v>
      </c>
      <c r="R12" s="19">
        <v>300708</v>
      </c>
      <c r="S12" s="19">
        <v>633306</v>
      </c>
      <c r="T12" s="21">
        <v>89705</v>
      </c>
      <c r="U12" s="21">
        <v>146242</v>
      </c>
      <c r="V12" s="19">
        <v>401559</v>
      </c>
      <c r="W12" s="19">
        <v>610689</v>
      </c>
      <c r="X12" s="21">
        <v>819691.7</v>
      </c>
      <c r="Y12" s="21">
        <v>1791090.5</v>
      </c>
      <c r="Z12" s="19">
        <v>17618</v>
      </c>
      <c r="AA12" s="19">
        <v>19100</v>
      </c>
      <c r="AB12" s="21">
        <v>59511</v>
      </c>
      <c r="AC12" s="21">
        <v>67632</v>
      </c>
      <c r="AD12" s="19">
        <v>376155</v>
      </c>
      <c r="AE12" s="19">
        <v>822553</v>
      </c>
      <c r="AF12" s="21">
        <v>132470</v>
      </c>
      <c r="AG12" s="21">
        <v>306178</v>
      </c>
      <c r="AH12" s="19">
        <v>118</v>
      </c>
      <c r="AI12" s="19">
        <v>2096</v>
      </c>
      <c r="AJ12" s="21">
        <v>275351</v>
      </c>
      <c r="AK12" s="21">
        <v>657483</v>
      </c>
      <c r="AL12" s="19">
        <v>44402</v>
      </c>
      <c r="AM12" s="19">
        <v>46809</v>
      </c>
      <c r="AN12" s="21">
        <v>249616</v>
      </c>
      <c r="AO12" s="21">
        <v>794710</v>
      </c>
      <c r="AP12" s="19">
        <v>118341</v>
      </c>
      <c r="AQ12" s="19">
        <v>295511</v>
      </c>
      <c r="AR12" s="21">
        <v>182288</v>
      </c>
      <c r="AS12" s="21">
        <v>347436</v>
      </c>
      <c r="AT12" s="19">
        <v>951747.6</v>
      </c>
      <c r="AU12" s="19">
        <v>1731488.9</v>
      </c>
      <c r="AV12" s="21">
        <v>86049</v>
      </c>
      <c r="AW12" s="21">
        <v>242847</v>
      </c>
      <c r="AX12" s="19">
        <v>52860</v>
      </c>
      <c r="AY12" s="19">
        <v>110833</v>
      </c>
      <c r="AZ12" s="21">
        <v>244659</v>
      </c>
      <c r="BA12" s="21">
        <v>515534</v>
      </c>
      <c r="BB12" s="19">
        <v>36346</v>
      </c>
      <c r="BC12" s="19">
        <v>58755</v>
      </c>
      <c r="BD12" s="21">
        <v>10878</v>
      </c>
      <c r="BE12" s="21">
        <v>16484</v>
      </c>
      <c r="BF12" s="19">
        <v>24444</v>
      </c>
      <c r="BG12" s="19">
        <v>46295</v>
      </c>
      <c r="BH12" s="21">
        <v>98987</v>
      </c>
      <c r="BI12" s="21">
        <v>137968</v>
      </c>
      <c r="BJ12" s="19">
        <v>790176</v>
      </c>
      <c r="BK12" s="19">
        <v>1658190</v>
      </c>
      <c r="BL12" s="21">
        <v>286991</v>
      </c>
      <c r="BM12" s="21">
        <v>459401</v>
      </c>
      <c r="BN12" s="19">
        <v>205330</v>
      </c>
      <c r="BO12" s="19">
        <v>306214</v>
      </c>
      <c r="BP12" s="21">
        <v>82957</v>
      </c>
      <c r="BQ12" s="21">
        <v>182249</v>
      </c>
      <c r="BR12" s="19">
        <v>4398</v>
      </c>
      <c r="BS12" s="19">
        <v>6109.8</v>
      </c>
      <c r="BT12" s="21">
        <v>46954</v>
      </c>
      <c r="BU12" s="21">
        <v>58975</v>
      </c>
      <c r="BV12" s="19">
        <v>0</v>
      </c>
      <c r="BW12" s="19">
        <v>0</v>
      </c>
      <c r="BX12" s="21">
        <v>3816304</v>
      </c>
      <c r="BY12" s="21">
        <v>10726234</v>
      </c>
      <c r="BZ12" s="19">
        <v>845183</v>
      </c>
      <c r="CA12" s="19">
        <v>2075507</v>
      </c>
      <c r="CB12" s="21">
        <v>540143</v>
      </c>
      <c r="CC12" s="21">
        <v>1213319</v>
      </c>
      <c r="CD12" s="19">
        <v>313895</v>
      </c>
      <c r="CE12" s="19">
        <v>673961</v>
      </c>
      <c r="CF12" s="21">
        <v>151973</v>
      </c>
      <c r="CG12" s="21">
        <v>164922</v>
      </c>
      <c r="CH12" s="19">
        <v>168008</v>
      </c>
      <c r="CI12" s="19">
        <v>172259</v>
      </c>
      <c r="CJ12" s="21">
        <v>39698</v>
      </c>
      <c r="CK12" s="21">
        <v>61107</v>
      </c>
      <c r="CL12" s="19">
        <v>54531.589</v>
      </c>
      <c r="CM12" s="19">
        <v>209269.78899999999</v>
      </c>
      <c r="CN12" s="21">
        <v>59737</v>
      </c>
      <c r="CO12" s="21">
        <v>132944</v>
      </c>
      <c r="CP12" s="19">
        <v>352.3</v>
      </c>
      <c r="CQ12" s="19">
        <v>352</v>
      </c>
      <c r="CR12" s="21">
        <v>201249</v>
      </c>
      <c r="CS12" s="21">
        <v>254373</v>
      </c>
      <c r="CT12" s="19">
        <v>17912</v>
      </c>
      <c r="CU12" s="19">
        <v>21117</v>
      </c>
      <c r="CV12" s="21">
        <v>210122</v>
      </c>
      <c r="CW12" s="21">
        <v>405060</v>
      </c>
      <c r="CX12" s="19">
        <v>186721</v>
      </c>
      <c r="CY12" s="19">
        <v>463661</v>
      </c>
      <c r="CZ12" s="21">
        <v>823973</v>
      </c>
      <c r="DA12" s="21">
        <v>3084095</v>
      </c>
      <c r="DB12" s="19">
        <v>116211</v>
      </c>
      <c r="DC12" s="19">
        <v>412439</v>
      </c>
      <c r="DD12" s="21">
        <v>18741</v>
      </c>
      <c r="DE12" s="21">
        <v>19317</v>
      </c>
      <c r="DF12" s="19">
        <v>36376</v>
      </c>
      <c r="DG12" s="19">
        <v>53472</v>
      </c>
      <c r="DH12" s="21">
        <v>98251</v>
      </c>
      <c r="DI12" s="21">
        <v>246782</v>
      </c>
      <c r="DJ12" s="19">
        <v>585337</v>
      </c>
      <c r="DK12" s="19">
        <v>1091093</v>
      </c>
      <c r="DL12" s="21">
        <v>275267</v>
      </c>
      <c r="DM12" s="21">
        <v>540809</v>
      </c>
      <c r="DN12" s="19">
        <v>439243</v>
      </c>
      <c r="DO12" s="19">
        <v>2698221</v>
      </c>
      <c r="DP12" s="21">
        <v>1081250</v>
      </c>
      <c r="DQ12" s="21">
        <v>2370810</v>
      </c>
      <c r="DR12" s="19">
        <v>83422</v>
      </c>
      <c r="DS12" s="19">
        <v>116110</v>
      </c>
      <c r="DT12" s="21">
        <v>144439</v>
      </c>
      <c r="DU12" s="21">
        <v>163423</v>
      </c>
      <c r="DV12" s="19">
        <v>34753</v>
      </c>
      <c r="DW12" s="19">
        <v>40553</v>
      </c>
      <c r="DX12" s="21">
        <v>278581</v>
      </c>
      <c r="DY12" s="21">
        <v>407741</v>
      </c>
      <c r="DZ12" s="19">
        <v>303404</v>
      </c>
      <c r="EA12" s="19">
        <v>467415</v>
      </c>
      <c r="EB12" s="21">
        <v>258089</v>
      </c>
      <c r="EC12" s="21">
        <v>442684</v>
      </c>
      <c r="ED12" s="19">
        <v>634842</v>
      </c>
      <c r="EE12" s="19">
        <v>739304</v>
      </c>
      <c r="EF12" s="21">
        <v>257224</v>
      </c>
      <c r="EG12" s="21">
        <v>611311</v>
      </c>
      <c r="EH12" s="19">
        <v>151699</v>
      </c>
      <c r="EI12" s="19">
        <v>325073</v>
      </c>
      <c r="EJ12" s="21">
        <v>84346</v>
      </c>
      <c r="EK12" s="21">
        <v>104734</v>
      </c>
      <c r="EL12" s="19">
        <v>180192</v>
      </c>
      <c r="EM12" s="19">
        <v>366218</v>
      </c>
      <c r="EN12" s="21">
        <v>80938</v>
      </c>
      <c r="EO12" s="21">
        <v>101927</v>
      </c>
    </row>
    <row r="13" spans="1:145" s="23" customFormat="1">
      <c r="A13" s="15" t="s">
        <v>29</v>
      </c>
      <c r="B13" s="22">
        <v>123349574.87</v>
      </c>
      <c r="C13" s="22">
        <v>185211459.63</v>
      </c>
      <c r="D13" s="24">
        <v>32880110</v>
      </c>
      <c r="E13" s="24">
        <v>34438616</v>
      </c>
      <c r="F13" s="22">
        <v>4372657.4000000004</v>
      </c>
      <c r="G13" s="22">
        <v>4714417.2</v>
      </c>
      <c r="H13" s="24">
        <v>15025091</v>
      </c>
      <c r="I13" s="24">
        <v>15859484</v>
      </c>
      <c r="J13" s="22">
        <v>26457949</v>
      </c>
      <c r="K13" s="22">
        <v>28543213</v>
      </c>
      <c r="L13" s="24">
        <v>11623364</v>
      </c>
      <c r="M13" s="24">
        <v>12421749</v>
      </c>
      <c r="N13" s="22">
        <v>263460</v>
      </c>
      <c r="O13" s="22">
        <v>373238</v>
      </c>
      <c r="P13" s="24">
        <v>17316246</v>
      </c>
      <c r="Q13" s="24">
        <v>25287897</v>
      </c>
      <c r="R13" s="22">
        <v>3312316</v>
      </c>
      <c r="S13" s="22">
        <v>3642071</v>
      </c>
      <c r="T13" s="24">
        <v>1219798</v>
      </c>
      <c r="U13" s="24">
        <v>1276334</v>
      </c>
      <c r="V13" s="22">
        <v>3812284</v>
      </c>
      <c r="W13" s="22">
        <v>4014698</v>
      </c>
      <c r="X13" s="24">
        <v>7083911.1000000006</v>
      </c>
      <c r="Y13" s="24">
        <v>8044186.7000000002</v>
      </c>
      <c r="Z13" s="22">
        <v>112858</v>
      </c>
      <c r="AA13" s="22">
        <v>114101</v>
      </c>
      <c r="AB13" s="24">
        <v>1047942</v>
      </c>
      <c r="AC13" s="24">
        <v>1055868</v>
      </c>
      <c r="AD13" s="22">
        <v>4030650</v>
      </c>
      <c r="AE13" s="22">
        <v>4456756</v>
      </c>
      <c r="AF13" s="24">
        <v>996177</v>
      </c>
      <c r="AG13" s="24">
        <v>1169885</v>
      </c>
      <c r="AH13" s="22">
        <v>62306</v>
      </c>
      <c r="AI13" s="22">
        <v>64284</v>
      </c>
      <c r="AJ13" s="24">
        <v>1343382</v>
      </c>
      <c r="AK13" s="24">
        <v>1720812</v>
      </c>
      <c r="AL13" s="22">
        <v>180464</v>
      </c>
      <c r="AM13" s="22">
        <v>182871</v>
      </c>
      <c r="AN13" s="24">
        <v>2107350</v>
      </c>
      <c r="AO13" s="24">
        <v>2652444</v>
      </c>
      <c r="AP13" s="22">
        <v>791508</v>
      </c>
      <c r="AQ13" s="22">
        <v>961986</v>
      </c>
      <c r="AR13" s="24">
        <v>1124327</v>
      </c>
      <c r="AS13" s="24">
        <v>1281638</v>
      </c>
      <c r="AT13" s="22">
        <v>4544414.8</v>
      </c>
      <c r="AU13" s="22">
        <v>5324156.0999999996</v>
      </c>
      <c r="AV13" s="24">
        <v>423239</v>
      </c>
      <c r="AW13" s="24">
        <v>578116</v>
      </c>
      <c r="AX13" s="22">
        <v>315660</v>
      </c>
      <c r="AY13" s="22">
        <v>372396</v>
      </c>
      <c r="AZ13" s="24">
        <v>1281872</v>
      </c>
      <c r="BA13" s="24">
        <v>1546021</v>
      </c>
      <c r="BB13" s="22">
        <v>303592</v>
      </c>
      <c r="BC13" s="22">
        <v>324570</v>
      </c>
      <c r="BD13" s="24">
        <v>51717</v>
      </c>
      <c r="BE13" s="24">
        <v>57323</v>
      </c>
      <c r="BF13" s="22">
        <v>131958</v>
      </c>
      <c r="BG13" s="22">
        <v>153183</v>
      </c>
      <c r="BH13" s="24">
        <v>586787</v>
      </c>
      <c r="BI13" s="24">
        <v>624960</v>
      </c>
      <c r="BJ13" s="22">
        <v>5118734</v>
      </c>
      <c r="BK13" s="22">
        <v>5977336</v>
      </c>
      <c r="BL13" s="24">
        <v>1521542</v>
      </c>
      <c r="BM13" s="24">
        <v>1683671</v>
      </c>
      <c r="BN13" s="22">
        <v>1142499</v>
      </c>
      <c r="BO13" s="22">
        <v>1232554</v>
      </c>
      <c r="BP13" s="24">
        <v>587000</v>
      </c>
      <c r="BQ13" s="24">
        <v>679754</v>
      </c>
      <c r="BR13" s="22">
        <v>118672.7</v>
      </c>
      <c r="BS13" s="22">
        <v>120384.5</v>
      </c>
      <c r="BT13" s="24">
        <v>459233</v>
      </c>
      <c r="BU13" s="24">
        <v>469808</v>
      </c>
      <c r="BV13" s="22">
        <v>198621.1</v>
      </c>
      <c r="BW13" s="22">
        <v>198621.1</v>
      </c>
      <c r="BX13" s="24">
        <v>20361123</v>
      </c>
      <c r="BY13" s="24">
        <v>27178812</v>
      </c>
      <c r="BZ13" s="22">
        <v>3617137</v>
      </c>
      <c r="CA13" s="22">
        <v>4835778</v>
      </c>
      <c r="CB13" s="24">
        <v>2449828</v>
      </c>
      <c r="CC13" s="24">
        <v>3114415</v>
      </c>
      <c r="CD13" s="22">
        <v>2184806</v>
      </c>
      <c r="CE13" s="22">
        <v>2539208</v>
      </c>
      <c r="CF13" s="24">
        <v>1124702</v>
      </c>
      <c r="CG13" s="24">
        <v>1135970</v>
      </c>
      <c r="CH13" s="22">
        <v>750746</v>
      </c>
      <c r="CI13" s="22">
        <v>754997</v>
      </c>
      <c r="CJ13" s="24">
        <v>459173</v>
      </c>
      <c r="CK13" s="24">
        <v>479451</v>
      </c>
      <c r="CL13" s="22">
        <v>428344.44500000001</v>
      </c>
      <c r="CM13" s="22">
        <v>580634.12699999998</v>
      </c>
      <c r="CN13" s="24">
        <v>530939</v>
      </c>
      <c r="CO13" s="24">
        <v>603091</v>
      </c>
      <c r="CP13" s="22">
        <v>46235.600000000006</v>
      </c>
      <c r="CQ13" s="22">
        <v>46235</v>
      </c>
      <c r="CR13" s="24">
        <v>1150309</v>
      </c>
      <c r="CS13" s="24">
        <v>1201680</v>
      </c>
      <c r="CT13" s="22">
        <v>118262</v>
      </c>
      <c r="CU13" s="22">
        <v>121467</v>
      </c>
      <c r="CV13" s="24">
        <v>744945</v>
      </c>
      <c r="CW13" s="24">
        <v>939883</v>
      </c>
      <c r="CX13" s="22">
        <v>855823</v>
      </c>
      <c r="CY13" s="22">
        <v>1132763</v>
      </c>
      <c r="CZ13" s="24">
        <v>6231050</v>
      </c>
      <c r="DA13" s="24">
        <v>8470780</v>
      </c>
      <c r="DB13" s="22">
        <v>765823</v>
      </c>
      <c r="DC13" s="22">
        <v>1060743</v>
      </c>
      <c r="DD13" s="24">
        <v>269823</v>
      </c>
      <c r="DE13" s="24">
        <v>270399</v>
      </c>
      <c r="DF13" s="22">
        <v>145389</v>
      </c>
      <c r="DG13" s="22">
        <v>161266</v>
      </c>
      <c r="DH13" s="24">
        <v>634512</v>
      </c>
      <c r="DI13" s="24">
        <v>782151</v>
      </c>
      <c r="DJ13" s="22">
        <v>4311931</v>
      </c>
      <c r="DK13" s="22">
        <v>4801239</v>
      </c>
      <c r="DL13" s="24">
        <v>2657513</v>
      </c>
      <c r="DM13" s="24">
        <v>2916675</v>
      </c>
      <c r="DN13" s="22">
        <v>4127239</v>
      </c>
      <c r="DO13" s="22">
        <v>6371752</v>
      </c>
      <c r="DP13" s="24">
        <v>9028737</v>
      </c>
      <c r="DQ13" s="24">
        <v>10294255</v>
      </c>
      <c r="DR13" s="22">
        <v>715424</v>
      </c>
      <c r="DS13" s="22">
        <v>744029</v>
      </c>
      <c r="DT13" s="24">
        <v>693996</v>
      </c>
      <c r="DU13" s="24">
        <v>710924</v>
      </c>
      <c r="DV13" s="22">
        <v>453537</v>
      </c>
      <c r="DW13" s="22">
        <v>459337</v>
      </c>
      <c r="DX13" s="24">
        <v>1940016</v>
      </c>
      <c r="DY13" s="24">
        <v>2064568</v>
      </c>
      <c r="DZ13" s="22">
        <v>1854665</v>
      </c>
      <c r="EA13" s="22">
        <v>2011181</v>
      </c>
      <c r="EB13" s="24">
        <v>980686</v>
      </c>
      <c r="EC13" s="24">
        <v>1160959</v>
      </c>
      <c r="ED13" s="22">
        <v>2913265</v>
      </c>
      <c r="EE13" s="22">
        <v>3013714</v>
      </c>
      <c r="EF13" s="24">
        <v>2371525</v>
      </c>
      <c r="EG13" s="24">
        <v>2720102</v>
      </c>
      <c r="EH13" s="22">
        <v>1000563</v>
      </c>
      <c r="EI13" s="22">
        <v>1172976</v>
      </c>
      <c r="EJ13" s="24">
        <v>692331</v>
      </c>
      <c r="EK13" s="24">
        <v>712248</v>
      </c>
      <c r="EL13" s="22">
        <v>1348435</v>
      </c>
      <c r="EM13" s="22">
        <v>1530003</v>
      </c>
      <c r="EN13" s="24">
        <v>743201</v>
      </c>
      <c r="EO13" s="24">
        <v>764005</v>
      </c>
    </row>
    <row r="14" spans="1:145" ht="7.2" customHeight="1">
      <c r="A14" s="3"/>
      <c r="B14" s="16"/>
      <c r="C14" s="16"/>
      <c r="D14" s="17"/>
      <c r="E14" s="17"/>
      <c r="F14" s="16"/>
      <c r="G14" s="16"/>
      <c r="H14" s="17"/>
      <c r="I14" s="17"/>
      <c r="J14" s="16"/>
      <c r="K14" s="16"/>
      <c r="L14" s="17"/>
      <c r="M14" s="17"/>
      <c r="N14" s="16"/>
      <c r="O14" s="16"/>
      <c r="P14" s="17"/>
      <c r="Q14" s="17"/>
      <c r="R14" s="16"/>
      <c r="S14" s="16"/>
      <c r="T14" s="17"/>
      <c r="U14" s="17"/>
      <c r="V14" s="16"/>
      <c r="W14" s="16"/>
      <c r="X14" s="17"/>
      <c r="Y14" s="17"/>
      <c r="Z14" s="16"/>
      <c r="AA14" s="16"/>
      <c r="AB14" s="17"/>
      <c r="AC14" s="17"/>
      <c r="AD14" s="16"/>
      <c r="AE14" s="16"/>
      <c r="AF14" s="17"/>
      <c r="AG14" s="17"/>
      <c r="AH14" s="16"/>
      <c r="AI14" s="16"/>
      <c r="AJ14" s="17"/>
      <c r="AK14" s="17"/>
      <c r="AL14" s="16"/>
      <c r="AM14" s="16"/>
      <c r="AN14" s="17"/>
      <c r="AO14" s="17"/>
      <c r="AP14" s="16"/>
      <c r="AQ14" s="16"/>
      <c r="AR14" s="17"/>
      <c r="AS14" s="17"/>
      <c r="AT14" s="16"/>
      <c r="AU14" s="16"/>
      <c r="AV14" s="17"/>
      <c r="AW14" s="17"/>
      <c r="AX14" s="16"/>
      <c r="AY14" s="16"/>
      <c r="AZ14" s="17"/>
      <c r="BA14" s="17"/>
      <c r="BB14" s="16"/>
      <c r="BC14" s="16"/>
      <c r="BD14" s="17"/>
      <c r="BE14" s="17"/>
      <c r="BF14" s="16"/>
      <c r="BG14" s="16"/>
      <c r="BH14" s="17"/>
      <c r="BI14" s="17"/>
      <c r="BJ14" s="16"/>
      <c r="BK14" s="16"/>
      <c r="BL14" s="17"/>
      <c r="BM14" s="17"/>
      <c r="BN14" s="16"/>
      <c r="BO14" s="16"/>
      <c r="BP14" s="17"/>
      <c r="BQ14" s="17"/>
      <c r="BR14" s="16"/>
      <c r="BS14" s="16"/>
      <c r="BT14" s="17"/>
      <c r="BU14" s="17"/>
      <c r="BV14" s="16"/>
      <c r="BW14" s="16"/>
      <c r="BX14" s="17"/>
      <c r="BY14" s="17"/>
      <c r="BZ14" s="16"/>
      <c r="CA14" s="16"/>
      <c r="CB14" s="17"/>
      <c r="CC14" s="17"/>
      <c r="CD14" s="16"/>
      <c r="CE14" s="16"/>
      <c r="CF14" s="17"/>
      <c r="CG14" s="17"/>
      <c r="CH14" s="16"/>
      <c r="CI14" s="16"/>
      <c r="CJ14" s="17"/>
      <c r="CK14" s="17"/>
      <c r="CL14" s="16"/>
      <c r="CM14" s="16"/>
      <c r="CN14" s="17"/>
      <c r="CO14" s="17"/>
      <c r="CP14" s="16"/>
      <c r="CQ14" s="16"/>
      <c r="CR14" s="17"/>
      <c r="CS14" s="17"/>
      <c r="CT14" s="16"/>
      <c r="CU14" s="16"/>
      <c r="CV14" s="17"/>
      <c r="CW14" s="17"/>
      <c r="CX14" s="16"/>
      <c r="CY14" s="16"/>
      <c r="CZ14" s="17"/>
      <c r="DA14" s="17"/>
      <c r="DB14" s="16"/>
      <c r="DC14" s="16"/>
      <c r="DD14" s="17"/>
      <c r="DE14" s="17"/>
      <c r="DF14" s="16"/>
      <c r="DG14" s="16"/>
      <c r="DH14" s="17"/>
      <c r="DI14" s="17"/>
      <c r="DJ14" s="16"/>
      <c r="DK14" s="16"/>
      <c r="DL14" s="17"/>
      <c r="DM14" s="17"/>
      <c r="DN14" s="16"/>
      <c r="DO14" s="16"/>
      <c r="DP14" s="17"/>
      <c r="DQ14" s="17"/>
      <c r="DR14" s="16"/>
      <c r="DS14" s="16"/>
      <c r="DT14" s="17"/>
      <c r="DU14" s="17"/>
      <c r="DV14" s="16"/>
      <c r="DW14" s="16"/>
      <c r="DX14" s="17"/>
      <c r="DY14" s="17"/>
      <c r="DZ14" s="16"/>
      <c r="EA14" s="16"/>
      <c r="EB14" s="17"/>
      <c r="EC14" s="17"/>
      <c r="ED14" s="16"/>
      <c r="EE14" s="16"/>
      <c r="EF14" s="17"/>
      <c r="EG14" s="17"/>
      <c r="EH14" s="16"/>
      <c r="EI14" s="16"/>
      <c r="EJ14" s="17"/>
      <c r="EK14" s="17"/>
      <c r="EL14" s="16"/>
      <c r="EM14" s="16"/>
      <c r="EN14" s="17"/>
      <c r="EO14" s="17"/>
    </row>
    <row r="15" spans="1:145">
      <c r="A15" s="3" t="s">
        <v>30</v>
      </c>
      <c r="B15" s="16">
        <v>68167388.280000001</v>
      </c>
      <c r="C15" s="16">
        <v>83294290.200000003</v>
      </c>
      <c r="D15" s="17">
        <v>18056481</v>
      </c>
      <c r="E15" s="17">
        <v>18158666</v>
      </c>
      <c r="F15" s="16">
        <v>2566606</v>
      </c>
      <c r="G15" s="16">
        <v>2606442.4</v>
      </c>
      <c r="H15" s="17">
        <v>7340795</v>
      </c>
      <c r="I15" s="17">
        <v>7391159</v>
      </c>
      <c r="J15" s="16">
        <v>13515010</v>
      </c>
      <c r="K15" s="16">
        <v>13782886</v>
      </c>
      <c r="L15" s="17">
        <v>5414689</v>
      </c>
      <c r="M15" s="17">
        <v>5445993</v>
      </c>
      <c r="N15" s="16">
        <v>42769</v>
      </c>
      <c r="O15" s="16">
        <v>66556</v>
      </c>
      <c r="P15" s="17">
        <v>7444274</v>
      </c>
      <c r="Q15" s="17">
        <v>8835894</v>
      </c>
      <c r="R15" s="16">
        <v>1689611</v>
      </c>
      <c r="S15" s="16">
        <v>1749205</v>
      </c>
      <c r="T15" s="17">
        <v>734887</v>
      </c>
      <c r="U15" s="17">
        <v>734887</v>
      </c>
      <c r="V15" s="16">
        <v>1800047</v>
      </c>
      <c r="W15" s="16">
        <v>1848916</v>
      </c>
      <c r="X15" s="17">
        <v>4181691.2</v>
      </c>
      <c r="Y15" s="17">
        <v>4991681.2</v>
      </c>
      <c r="Z15" s="16">
        <v>20259</v>
      </c>
      <c r="AA15" s="16">
        <v>20259</v>
      </c>
      <c r="AB15" s="17">
        <v>441708</v>
      </c>
      <c r="AC15" s="17">
        <v>441708</v>
      </c>
      <c r="AD15" s="16">
        <v>2176974</v>
      </c>
      <c r="AE15" s="16">
        <v>2339755</v>
      </c>
      <c r="AF15" s="17">
        <v>517993</v>
      </c>
      <c r="AG15" s="17">
        <v>548013</v>
      </c>
      <c r="AH15" s="16">
        <v>5115</v>
      </c>
      <c r="AI15" s="16">
        <v>5115</v>
      </c>
      <c r="AJ15" s="17">
        <v>815323</v>
      </c>
      <c r="AK15" s="17">
        <v>1037848</v>
      </c>
      <c r="AL15" s="16">
        <v>88659</v>
      </c>
      <c r="AM15" s="16">
        <v>88659</v>
      </c>
      <c r="AN15" s="17">
        <v>1058786</v>
      </c>
      <c r="AO15" s="17">
        <v>1292868</v>
      </c>
      <c r="AP15" s="16">
        <v>398016</v>
      </c>
      <c r="AQ15" s="16">
        <v>506335</v>
      </c>
      <c r="AR15" s="17">
        <v>633715</v>
      </c>
      <c r="AS15" s="17">
        <v>680175</v>
      </c>
      <c r="AT15" s="16">
        <v>2467466.7999999998</v>
      </c>
      <c r="AU15" s="16">
        <v>2643606.7999999998</v>
      </c>
      <c r="AV15" s="17">
        <v>273759</v>
      </c>
      <c r="AW15" s="17">
        <v>383628</v>
      </c>
      <c r="AX15" s="16">
        <v>172048</v>
      </c>
      <c r="AY15" s="16">
        <v>181055</v>
      </c>
      <c r="AZ15" s="17">
        <v>755201</v>
      </c>
      <c r="BA15" s="17">
        <v>806939</v>
      </c>
      <c r="BB15" s="16">
        <v>147240</v>
      </c>
      <c r="BC15" s="16">
        <v>151567</v>
      </c>
      <c r="BD15" s="17">
        <v>3916</v>
      </c>
      <c r="BE15" s="17">
        <v>3916</v>
      </c>
      <c r="BF15" s="16">
        <v>75077</v>
      </c>
      <c r="BG15" s="16">
        <v>78206</v>
      </c>
      <c r="BH15" s="17">
        <v>344896</v>
      </c>
      <c r="BI15" s="17">
        <v>366874</v>
      </c>
      <c r="BJ15" s="16">
        <v>3051691</v>
      </c>
      <c r="BK15" s="16">
        <v>3244160</v>
      </c>
      <c r="BL15" s="17">
        <v>767465</v>
      </c>
      <c r="BM15" s="17">
        <v>789723</v>
      </c>
      <c r="BN15" s="16">
        <v>559587</v>
      </c>
      <c r="BO15" s="16">
        <v>578790</v>
      </c>
      <c r="BP15" s="17">
        <v>287395</v>
      </c>
      <c r="BQ15" s="17">
        <v>303270</v>
      </c>
      <c r="BR15" s="16">
        <v>9257.2999999999993</v>
      </c>
      <c r="BS15" s="16">
        <v>9257.2999999999993</v>
      </c>
      <c r="BT15" s="17">
        <v>181307</v>
      </c>
      <c r="BU15" s="17">
        <v>181464</v>
      </c>
      <c r="BV15" s="16">
        <v>11996.8</v>
      </c>
      <c r="BW15" s="16">
        <v>11996.8</v>
      </c>
      <c r="BX15" s="17">
        <v>11847139</v>
      </c>
      <c r="BY15" s="17">
        <v>15114007</v>
      </c>
      <c r="BZ15" s="16">
        <v>2136670</v>
      </c>
      <c r="CA15" s="16">
        <v>2542806</v>
      </c>
      <c r="CB15" s="17">
        <v>1245791</v>
      </c>
      <c r="CC15" s="17">
        <v>1563494</v>
      </c>
      <c r="CD15" s="16">
        <v>1211220</v>
      </c>
      <c r="CE15" s="16">
        <v>1299041</v>
      </c>
      <c r="CF15" s="17">
        <v>551310</v>
      </c>
      <c r="CG15" s="17">
        <v>551310</v>
      </c>
      <c r="CH15" s="16">
        <v>346790</v>
      </c>
      <c r="CI15" s="16">
        <v>346790</v>
      </c>
      <c r="CJ15" s="17">
        <v>240530</v>
      </c>
      <c r="CK15" s="17">
        <v>240530</v>
      </c>
      <c r="CL15" s="16">
        <v>250471.514</v>
      </c>
      <c r="CM15" s="16">
        <v>359882.98800000001</v>
      </c>
      <c r="CN15" s="17">
        <v>302425</v>
      </c>
      <c r="CO15" s="17">
        <v>302425</v>
      </c>
      <c r="CP15" s="16">
        <v>7849.4</v>
      </c>
      <c r="CQ15" s="16">
        <v>7849</v>
      </c>
      <c r="CR15" s="17">
        <v>695275</v>
      </c>
      <c r="CS15" s="17">
        <v>695275</v>
      </c>
      <c r="CT15" s="16">
        <v>4033</v>
      </c>
      <c r="CU15" s="16">
        <v>4033</v>
      </c>
      <c r="CV15" s="17">
        <v>338444</v>
      </c>
      <c r="CW15" s="17">
        <v>475372</v>
      </c>
      <c r="CX15" s="16">
        <v>417516</v>
      </c>
      <c r="CY15" s="16">
        <v>466372</v>
      </c>
      <c r="CZ15" s="17">
        <v>3406991</v>
      </c>
      <c r="DA15" s="17">
        <v>4101207</v>
      </c>
      <c r="DB15" s="16">
        <v>540353</v>
      </c>
      <c r="DC15" s="16">
        <v>725387</v>
      </c>
      <c r="DD15" s="17">
        <v>28138</v>
      </c>
      <c r="DE15" s="17">
        <v>28138</v>
      </c>
      <c r="DF15" s="16">
        <v>72535</v>
      </c>
      <c r="DG15" s="16">
        <v>77099</v>
      </c>
      <c r="DH15" s="17">
        <v>385485</v>
      </c>
      <c r="DI15" s="17">
        <v>396886</v>
      </c>
      <c r="DJ15" s="16">
        <v>2354100</v>
      </c>
      <c r="DK15" s="16">
        <v>2448354</v>
      </c>
      <c r="DL15" s="17">
        <v>1267334</v>
      </c>
      <c r="DM15" s="17">
        <v>1313826</v>
      </c>
      <c r="DN15" s="16">
        <v>2073075</v>
      </c>
      <c r="DO15" s="16">
        <v>3184240</v>
      </c>
      <c r="DP15" s="17">
        <v>5226453</v>
      </c>
      <c r="DQ15" s="17">
        <v>5442092</v>
      </c>
      <c r="DR15" s="16">
        <v>344236</v>
      </c>
      <c r="DS15" s="16">
        <v>344236</v>
      </c>
      <c r="DT15" s="17">
        <v>303187</v>
      </c>
      <c r="DU15" s="17">
        <v>303187</v>
      </c>
      <c r="DV15" s="16">
        <v>129844</v>
      </c>
      <c r="DW15" s="16">
        <v>129844</v>
      </c>
      <c r="DX15" s="17">
        <v>951114</v>
      </c>
      <c r="DY15" s="17">
        <v>951114</v>
      </c>
      <c r="DZ15" s="16">
        <v>886918</v>
      </c>
      <c r="EA15" s="16">
        <v>896405</v>
      </c>
      <c r="EB15" s="17">
        <v>505285</v>
      </c>
      <c r="EC15" s="17">
        <v>549630</v>
      </c>
      <c r="ED15" s="16">
        <v>1588863</v>
      </c>
      <c r="EE15" s="16">
        <v>1591166</v>
      </c>
      <c r="EF15" s="17">
        <v>1132958</v>
      </c>
      <c r="EG15" s="17">
        <v>1201159</v>
      </c>
      <c r="EH15" s="16">
        <v>375415</v>
      </c>
      <c r="EI15" s="16">
        <v>389459</v>
      </c>
      <c r="EJ15" s="17">
        <v>296014</v>
      </c>
      <c r="EK15" s="17">
        <v>296014</v>
      </c>
      <c r="EL15" s="16">
        <v>628644</v>
      </c>
      <c r="EM15" s="16">
        <v>646176</v>
      </c>
      <c r="EN15" s="17">
        <v>398042</v>
      </c>
      <c r="EO15" s="17">
        <v>398042</v>
      </c>
    </row>
    <row r="16" spans="1:145">
      <c r="A16" s="3" t="s">
        <v>31</v>
      </c>
      <c r="B16" s="16">
        <v>3198942.8</v>
      </c>
      <c r="C16" s="16">
        <v>3272785.6</v>
      </c>
      <c r="D16" s="17">
        <v>89648</v>
      </c>
      <c r="E16" s="17">
        <v>89648</v>
      </c>
      <c r="F16" s="16">
        <v>117641.2</v>
      </c>
      <c r="G16" s="16">
        <v>120301.5</v>
      </c>
      <c r="H16" s="17">
        <v>230731</v>
      </c>
      <c r="I16" s="17">
        <v>230731</v>
      </c>
      <c r="J16" s="16">
        <v>682969</v>
      </c>
      <c r="K16" s="16">
        <v>693356</v>
      </c>
      <c r="L16" s="17">
        <v>131147</v>
      </c>
      <c r="M16" s="17">
        <v>131147</v>
      </c>
      <c r="N16" s="16">
        <v>0</v>
      </c>
      <c r="O16" s="16">
        <v>0</v>
      </c>
      <c r="P16" s="17">
        <v>281855</v>
      </c>
      <c r="Q16" s="17">
        <v>285079</v>
      </c>
      <c r="R16" s="16">
        <v>46442</v>
      </c>
      <c r="S16" s="16">
        <v>53459</v>
      </c>
      <c r="T16" s="17">
        <v>17198</v>
      </c>
      <c r="U16" s="17">
        <v>17198</v>
      </c>
      <c r="V16" s="16">
        <v>85946</v>
      </c>
      <c r="W16" s="16">
        <v>100886</v>
      </c>
      <c r="X16" s="17">
        <v>325870.7</v>
      </c>
      <c r="Y16" s="17">
        <v>329274.5</v>
      </c>
      <c r="Z16" s="16">
        <v>0</v>
      </c>
      <c r="AA16" s="16">
        <v>0</v>
      </c>
      <c r="AB16" s="17">
        <v>0</v>
      </c>
      <c r="AC16" s="17">
        <v>0</v>
      </c>
      <c r="AD16" s="16">
        <v>58815</v>
      </c>
      <c r="AE16" s="16">
        <v>58815</v>
      </c>
      <c r="AF16" s="17">
        <v>3276</v>
      </c>
      <c r="AG16" s="17">
        <v>3276</v>
      </c>
      <c r="AH16" s="16">
        <v>0</v>
      </c>
      <c r="AI16" s="16">
        <v>0</v>
      </c>
      <c r="AJ16" s="17">
        <v>12782</v>
      </c>
      <c r="AK16" s="17">
        <v>12782</v>
      </c>
      <c r="AL16" s="16">
        <v>0</v>
      </c>
      <c r="AM16" s="16">
        <v>0</v>
      </c>
      <c r="AN16" s="17">
        <v>33983</v>
      </c>
      <c r="AO16" s="17">
        <v>34049</v>
      </c>
      <c r="AP16" s="16">
        <v>19877</v>
      </c>
      <c r="AQ16" s="16">
        <v>19877</v>
      </c>
      <c r="AR16" s="17">
        <v>-1388</v>
      </c>
      <c r="AS16" s="17">
        <v>-1388</v>
      </c>
      <c r="AT16" s="16">
        <v>175735.3</v>
      </c>
      <c r="AU16" s="16">
        <v>175735.3</v>
      </c>
      <c r="AV16" s="17">
        <v>0</v>
      </c>
      <c r="AW16" s="17">
        <v>0</v>
      </c>
      <c r="AX16" s="16">
        <v>0</v>
      </c>
      <c r="AY16" s="16">
        <v>0</v>
      </c>
      <c r="AZ16" s="17">
        <v>10175</v>
      </c>
      <c r="BA16" s="17">
        <v>10175</v>
      </c>
      <c r="BB16" s="16">
        <v>0</v>
      </c>
      <c r="BC16" s="16">
        <v>0</v>
      </c>
      <c r="BD16" s="17">
        <v>0</v>
      </c>
      <c r="BE16" s="17">
        <v>0</v>
      </c>
      <c r="BF16" s="16">
        <v>0</v>
      </c>
      <c r="BG16" s="16">
        <v>0</v>
      </c>
      <c r="BH16" s="17">
        <v>3452</v>
      </c>
      <c r="BI16" s="17">
        <v>3452</v>
      </c>
      <c r="BJ16" s="16">
        <v>94093</v>
      </c>
      <c r="BK16" s="16">
        <v>105976</v>
      </c>
      <c r="BL16" s="17">
        <v>10096</v>
      </c>
      <c r="BM16" s="17">
        <v>10096</v>
      </c>
      <c r="BN16" s="16">
        <v>28114</v>
      </c>
      <c r="BO16" s="16">
        <v>28114</v>
      </c>
      <c r="BP16" s="17">
        <v>15548</v>
      </c>
      <c r="BQ16" s="17">
        <v>15548</v>
      </c>
      <c r="BR16" s="16">
        <v>0</v>
      </c>
      <c r="BS16" s="16">
        <v>0</v>
      </c>
      <c r="BT16" s="17">
        <v>0</v>
      </c>
      <c r="BU16" s="17">
        <v>0</v>
      </c>
      <c r="BV16" s="16">
        <v>0</v>
      </c>
      <c r="BW16" s="16">
        <v>0</v>
      </c>
      <c r="BX16" s="17">
        <v>342986</v>
      </c>
      <c r="BY16" s="17">
        <v>361182</v>
      </c>
      <c r="BZ16" s="16">
        <v>162019</v>
      </c>
      <c r="CA16" s="16">
        <v>164879</v>
      </c>
      <c r="CB16" s="17">
        <v>121484</v>
      </c>
      <c r="CC16" s="17">
        <v>125281</v>
      </c>
      <c r="CD16" s="16">
        <v>59194</v>
      </c>
      <c r="CE16" s="16">
        <v>53525</v>
      </c>
      <c r="CF16" s="17">
        <v>0</v>
      </c>
      <c r="CG16" s="17">
        <v>0</v>
      </c>
      <c r="CH16" s="16">
        <v>0</v>
      </c>
      <c r="CI16" s="16">
        <v>0</v>
      </c>
      <c r="CJ16" s="17">
        <v>0</v>
      </c>
      <c r="CK16" s="17">
        <v>0</v>
      </c>
      <c r="CL16" s="16">
        <v>9220.9</v>
      </c>
      <c r="CM16" s="16">
        <v>9220.9</v>
      </c>
      <c r="CN16" s="17">
        <v>6535</v>
      </c>
      <c r="CO16" s="17">
        <v>6535</v>
      </c>
      <c r="CP16" s="16">
        <v>0</v>
      </c>
      <c r="CQ16" s="16">
        <v>0</v>
      </c>
      <c r="CR16" s="17">
        <v>0</v>
      </c>
      <c r="CS16" s="17">
        <v>0</v>
      </c>
      <c r="CT16" s="16">
        <v>0</v>
      </c>
      <c r="CU16" s="16">
        <v>0</v>
      </c>
      <c r="CV16" s="17">
        <v>3992</v>
      </c>
      <c r="CW16" s="17">
        <v>3992</v>
      </c>
      <c r="CX16" s="16">
        <v>45856</v>
      </c>
      <c r="CY16" s="16">
        <v>45856</v>
      </c>
      <c r="CZ16" s="17">
        <v>207993</v>
      </c>
      <c r="DA16" s="17">
        <v>215612</v>
      </c>
      <c r="DB16" s="16">
        <v>5197</v>
      </c>
      <c r="DC16" s="16">
        <v>5197</v>
      </c>
      <c r="DD16" s="17">
        <v>0</v>
      </c>
      <c r="DE16" s="17">
        <v>0</v>
      </c>
      <c r="DF16" s="16">
        <v>0</v>
      </c>
      <c r="DG16" s="16">
        <v>0</v>
      </c>
      <c r="DH16" s="17">
        <v>0</v>
      </c>
      <c r="DI16" s="17">
        <v>0</v>
      </c>
      <c r="DJ16" s="16">
        <v>62242</v>
      </c>
      <c r="DK16" s="16">
        <v>62242</v>
      </c>
      <c r="DL16" s="17">
        <v>34149</v>
      </c>
      <c r="DM16" s="17">
        <v>37313</v>
      </c>
      <c r="DN16" s="16">
        <v>279347</v>
      </c>
      <c r="DO16" s="16">
        <v>292642</v>
      </c>
      <c r="DP16" s="17">
        <v>136018</v>
      </c>
      <c r="DQ16" s="17">
        <v>149047</v>
      </c>
      <c r="DR16" s="16">
        <v>4762</v>
      </c>
      <c r="DS16" s="16">
        <v>4762</v>
      </c>
      <c r="DT16" s="17">
        <v>527</v>
      </c>
      <c r="DU16" s="17">
        <v>527</v>
      </c>
      <c r="DV16" s="16">
        <v>0</v>
      </c>
      <c r="DW16" s="16">
        <v>0</v>
      </c>
      <c r="DX16" s="17">
        <v>18397</v>
      </c>
      <c r="DY16" s="17">
        <v>18397</v>
      </c>
      <c r="DZ16" s="16">
        <v>2633</v>
      </c>
      <c r="EA16" s="16">
        <v>2633</v>
      </c>
      <c r="EB16" s="17">
        <v>0</v>
      </c>
      <c r="EC16" s="17">
        <v>0</v>
      </c>
      <c r="ED16" s="16">
        <v>45136</v>
      </c>
      <c r="EE16" s="16">
        <v>45136</v>
      </c>
      <c r="EF16" s="17">
        <v>49844</v>
      </c>
      <c r="EG16" s="17">
        <v>52719</v>
      </c>
      <c r="EH16" s="16">
        <v>1634</v>
      </c>
      <c r="EI16" s="16">
        <v>1706</v>
      </c>
      <c r="EJ16" s="17">
        <v>0</v>
      </c>
      <c r="EK16" s="17">
        <v>0</v>
      </c>
      <c r="EL16" s="16">
        <v>0</v>
      </c>
      <c r="EM16" s="16">
        <v>0</v>
      </c>
      <c r="EN16" s="17">
        <v>0</v>
      </c>
      <c r="EO16" s="17">
        <v>0</v>
      </c>
    </row>
    <row r="17" spans="1:145">
      <c r="A17" s="3" t="s">
        <v>32</v>
      </c>
      <c r="B17" s="16">
        <v>45724167.899999999</v>
      </c>
      <c r="C17" s="16">
        <v>59241436.100000001</v>
      </c>
      <c r="D17" s="17">
        <v>10763472</v>
      </c>
      <c r="E17" s="17">
        <v>11364773</v>
      </c>
      <c r="F17" s="16">
        <v>1628541</v>
      </c>
      <c r="G17" s="16">
        <v>1689384.1</v>
      </c>
      <c r="H17" s="17">
        <v>6034671</v>
      </c>
      <c r="I17" s="17">
        <v>6225045</v>
      </c>
      <c r="J17" s="16">
        <v>9877034</v>
      </c>
      <c r="K17" s="16">
        <v>10261068</v>
      </c>
      <c r="L17" s="17">
        <v>4926658</v>
      </c>
      <c r="M17" s="17">
        <v>5417839</v>
      </c>
      <c r="N17" s="16">
        <v>177232</v>
      </c>
      <c r="O17" s="16">
        <v>245831</v>
      </c>
      <c r="P17" s="17">
        <v>5533268</v>
      </c>
      <c r="Q17" s="17">
        <v>8678683</v>
      </c>
      <c r="R17" s="16">
        <v>992105</v>
      </c>
      <c r="S17" s="16">
        <v>1089665</v>
      </c>
      <c r="T17" s="17">
        <v>437399</v>
      </c>
      <c r="U17" s="17">
        <v>466849</v>
      </c>
      <c r="V17" s="16">
        <v>1591839</v>
      </c>
      <c r="W17" s="16">
        <v>1635898</v>
      </c>
      <c r="X17" s="17">
        <v>1982968.6</v>
      </c>
      <c r="Y17" s="17">
        <v>2093097.3</v>
      </c>
      <c r="Z17" s="16">
        <v>100202</v>
      </c>
      <c r="AA17" s="16">
        <v>102381</v>
      </c>
      <c r="AB17" s="17">
        <v>366361</v>
      </c>
      <c r="AC17" s="17">
        <v>372892</v>
      </c>
      <c r="AD17" s="16">
        <v>1298589</v>
      </c>
      <c r="AE17" s="16">
        <v>1445153</v>
      </c>
      <c r="AF17" s="17">
        <v>328975</v>
      </c>
      <c r="AG17" s="17">
        <v>398740</v>
      </c>
      <c r="AH17" s="16">
        <v>47368</v>
      </c>
      <c r="AI17" s="16">
        <v>47839</v>
      </c>
      <c r="AJ17" s="17">
        <v>353360</v>
      </c>
      <c r="AK17" s="17">
        <v>421778</v>
      </c>
      <c r="AL17" s="16">
        <v>73699</v>
      </c>
      <c r="AM17" s="16">
        <v>73960</v>
      </c>
      <c r="AN17" s="17">
        <v>699318</v>
      </c>
      <c r="AO17" s="17">
        <v>812383</v>
      </c>
      <c r="AP17" s="16">
        <v>565932</v>
      </c>
      <c r="AQ17" s="16">
        <v>320341</v>
      </c>
      <c r="AR17" s="17">
        <v>456509</v>
      </c>
      <c r="AS17" s="17">
        <v>464818</v>
      </c>
      <c r="AT17" s="16">
        <v>1602583.2</v>
      </c>
      <c r="AU17" s="16">
        <v>1855725.6</v>
      </c>
      <c r="AV17" s="17">
        <v>190675</v>
      </c>
      <c r="AW17" s="17">
        <v>221878</v>
      </c>
      <c r="AX17" s="16">
        <v>150982</v>
      </c>
      <c r="AY17" s="16">
        <v>164172</v>
      </c>
      <c r="AZ17" s="17">
        <v>484881</v>
      </c>
      <c r="BA17" s="17">
        <v>556933</v>
      </c>
      <c r="BB17" s="16">
        <v>115579</v>
      </c>
      <c r="BC17" s="16">
        <v>119401</v>
      </c>
      <c r="BD17" s="17">
        <v>46836</v>
      </c>
      <c r="BE17" s="17">
        <v>50437</v>
      </c>
      <c r="BF17" s="16">
        <v>45775</v>
      </c>
      <c r="BG17" s="16">
        <v>57984</v>
      </c>
      <c r="BH17" s="17">
        <v>221218</v>
      </c>
      <c r="BI17" s="17">
        <v>229278</v>
      </c>
      <c r="BJ17" s="16">
        <v>1514093</v>
      </c>
      <c r="BK17" s="16">
        <v>1899566</v>
      </c>
      <c r="BL17" s="17">
        <v>617263</v>
      </c>
      <c r="BM17" s="17">
        <v>704588</v>
      </c>
      <c r="BN17" s="16">
        <v>479548</v>
      </c>
      <c r="BO17" s="16">
        <v>496733</v>
      </c>
      <c r="BP17" s="17">
        <v>268675</v>
      </c>
      <c r="BQ17" s="17">
        <v>292933</v>
      </c>
      <c r="BR17" s="16">
        <v>83598</v>
      </c>
      <c r="BS17" s="16">
        <v>82013.100000000006</v>
      </c>
      <c r="BT17" s="17">
        <v>266916</v>
      </c>
      <c r="BU17" s="17">
        <v>269009</v>
      </c>
      <c r="BV17" s="16">
        <v>160541.4</v>
      </c>
      <c r="BW17" s="16">
        <v>160541.4</v>
      </c>
      <c r="BX17" s="17">
        <v>6617467</v>
      </c>
      <c r="BY17" s="17">
        <v>8266187</v>
      </c>
      <c r="BZ17" s="16">
        <v>1044684</v>
      </c>
      <c r="CA17" s="16">
        <v>1470175</v>
      </c>
      <c r="CB17" s="17">
        <v>705914</v>
      </c>
      <c r="CC17" s="17">
        <v>846934</v>
      </c>
      <c r="CD17" s="16">
        <v>666256</v>
      </c>
      <c r="CE17" s="16">
        <v>776090</v>
      </c>
      <c r="CF17" s="17">
        <v>453165</v>
      </c>
      <c r="CG17" s="17">
        <v>451604</v>
      </c>
      <c r="CH17" s="16">
        <v>321008</v>
      </c>
      <c r="CI17" s="16">
        <v>326641</v>
      </c>
      <c r="CJ17" s="17">
        <v>156356</v>
      </c>
      <c r="CK17" s="17">
        <v>159293</v>
      </c>
      <c r="CL17" s="16">
        <v>163665.87</v>
      </c>
      <c r="CM17" s="16">
        <v>170413.00700000001</v>
      </c>
      <c r="CN17" s="17">
        <v>221869</v>
      </c>
      <c r="CO17" s="17">
        <v>236270</v>
      </c>
      <c r="CP17" s="16">
        <v>19997.400000000001</v>
      </c>
      <c r="CQ17" s="16">
        <v>19997</v>
      </c>
      <c r="CR17" s="17">
        <v>409594</v>
      </c>
      <c r="CS17" s="17">
        <v>425998</v>
      </c>
      <c r="CT17" s="16">
        <v>97826</v>
      </c>
      <c r="CU17" s="16">
        <v>98643</v>
      </c>
      <c r="CV17" s="17">
        <v>266298</v>
      </c>
      <c r="CW17" s="17">
        <v>305002</v>
      </c>
      <c r="CX17" s="16">
        <v>367859</v>
      </c>
      <c r="CY17" s="16">
        <v>434630</v>
      </c>
      <c r="CZ17" s="17">
        <v>1960168</v>
      </c>
      <c r="DA17" s="17">
        <v>2689445</v>
      </c>
      <c r="DB17" s="16">
        <v>285151</v>
      </c>
      <c r="DC17" s="16">
        <v>361505</v>
      </c>
      <c r="DD17" s="17">
        <v>219349</v>
      </c>
      <c r="DE17" s="17">
        <v>219508</v>
      </c>
      <c r="DF17" s="16">
        <v>55802</v>
      </c>
      <c r="DG17" s="16">
        <v>66415</v>
      </c>
      <c r="DH17" s="17">
        <v>236465</v>
      </c>
      <c r="DI17" s="17">
        <v>266099</v>
      </c>
      <c r="DJ17" s="16">
        <v>1299580</v>
      </c>
      <c r="DK17" s="16">
        <v>1347667</v>
      </c>
      <c r="DL17" s="17">
        <v>812384</v>
      </c>
      <c r="DM17" s="17">
        <v>865188</v>
      </c>
      <c r="DN17" s="16">
        <v>1367408</v>
      </c>
      <c r="DO17" s="16">
        <v>2205465</v>
      </c>
      <c r="DP17" s="17">
        <v>3141787</v>
      </c>
      <c r="DQ17" s="17">
        <v>3440507</v>
      </c>
      <c r="DR17" s="16">
        <v>228151</v>
      </c>
      <c r="DS17" s="16">
        <v>232767</v>
      </c>
      <c r="DT17" s="17">
        <v>373447</v>
      </c>
      <c r="DU17" s="17">
        <v>378946</v>
      </c>
      <c r="DV17" s="16">
        <v>163602</v>
      </c>
      <c r="DW17" s="16">
        <v>158539</v>
      </c>
      <c r="DX17" s="17">
        <v>747716</v>
      </c>
      <c r="DY17" s="17">
        <v>802727</v>
      </c>
      <c r="DZ17" s="16">
        <v>680816</v>
      </c>
      <c r="EA17" s="16">
        <v>738730</v>
      </c>
      <c r="EB17" s="17">
        <v>407850</v>
      </c>
      <c r="EC17" s="17">
        <v>465808</v>
      </c>
      <c r="ED17" s="16">
        <v>1024832</v>
      </c>
      <c r="EE17" s="16">
        <v>1068849</v>
      </c>
      <c r="EF17" s="17">
        <v>835322</v>
      </c>
      <c r="EG17" s="17">
        <v>913184</v>
      </c>
      <c r="EH17" s="16">
        <v>456092</v>
      </c>
      <c r="EI17" s="16">
        <v>514110</v>
      </c>
      <c r="EJ17" s="17">
        <v>410877</v>
      </c>
      <c r="EK17" s="17">
        <v>414468</v>
      </c>
      <c r="EL17" s="16">
        <v>631158</v>
      </c>
      <c r="EM17" s="16">
        <v>729074</v>
      </c>
      <c r="EN17" s="17">
        <v>308941</v>
      </c>
      <c r="EO17" s="17">
        <v>319472</v>
      </c>
    </row>
    <row r="18" spans="1:145">
      <c r="A18" s="18" t="s">
        <v>33</v>
      </c>
      <c r="B18" s="19">
        <v>5329220.8</v>
      </c>
      <c r="C18" s="19">
        <v>18988531.199999999</v>
      </c>
      <c r="D18" s="21">
        <v>1269442</v>
      </c>
      <c r="E18" s="21">
        <v>1491506</v>
      </c>
      <c r="F18" s="19">
        <v>142681.9</v>
      </c>
      <c r="G18" s="19">
        <v>184023.4</v>
      </c>
      <c r="H18" s="21">
        <v>872204</v>
      </c>
      <c r="I18" s="21">
        <v>988680</v>
      </c>
      <c r="J18" s="19">
        <v>706257</v>
      </c>
      <c r="K18" s="19">
        <v>1017871</v>
      </c>
      <c r="L18" s="21">
        <v>388676</v>
      </c>
      <c r="M18" s="21">
        <v>453206</v>
      </c>
      <c r="N18" s="19">
        <v>2094</v>
      </c>
      <c r="O18" s="19">
        <v>13506</v>
      </c>
      <c r="P18" s="21">
        <v>503677</v>
      </c>
      <c r="Q18" s="21">
        <v>1592456</v>
      </c>
      <c r="R18" s="19">
        <v>202424</v>
      </c>
      <c r="S18" s="19">
        <v>259115</v>
      </c>
      <c r="T18" s="21">
        <v>42717</v>
      </c>
      <c r="U18" s="21">
        <v>52847</v>
      </c>
      <c r="V18" s="19">
        <v>187068</v>
      </c>
      <c r="W18" s="19">
        <v>225298</v>
      </c>
      <c r="X18" s="21">
        <v>194849.9</v>
      </c>
      <c r="Y18" s="21">
        <v>221206.5</v>
      </c>
      <c r="Z18" s="19">
        <v>928</v>
      </c>
      <c r="AA18" s="19">
        <v>1381</v>
      </c>
      <c r="AB18" s="21">
        <v>40449</v>
      </c>
      <c r="AC18" s="21">
        <v>41885</v>
      </c>
      <c r="AD18" s="19">
        <v>95979</v>
      </c>
      <c r="AE18" s="19">
        <v>133972</v>
      </c>
      <c r="AF18" s="21">
        <v>43548</v>
      </c>
      <c r="AG18" s="21">
        <v>59178</v>
      </c>
      <c r="AH18" s="19">
        <v>208</v>
      </c>
      <c r="AI18" s="19">
        <v>3884</v>
      </c>
      <c r="AJ18" s="21">
        <v>62609</v>
      </c>
      <c r="AK18" s="21">
        <v>81717</v>
      </c>
      <c r="AL18" s="19">
        <v>1485</v>
      </c>
      <c r="AM18" s="19">
        <v>3137</v>
      </c>
      <c r="AN18" s="21">
        <v>75634</v>
      </c>
      <c r="AO18" s="21">
        <v>132091</v>
      </c>
      <c r="AP18" s="19">
        <v>19498</v>
      </c>
      <c r="AQ18" s="19">
        <v>35556</v>
      </c>
      <c r="AR18" s="21">
        <v>33236</v>
      </c>
      <c r="AS18" s="21">
        <v>61170</v>
      </c>
      <c r="AT18" s="19">
        <v>146236.29999999999</v>
      </c>
      <c r="AU18" s="19">
        <v>228538.3</v>
      </c>
      <c r="AV18" s="21">
        <v>11258</v>
      </c>
      <c r="AW18" s="21">
        <v>20162</v>
      </c>
      <c r="AX18" s="19">
        <v>14217</v>
      </c>
      <c r="AY18" s="19">
        <v>24043</v>
      </c>
      <c r="AZ18" s="21">
        <v>44420</v>
      </c>
      <c r="BA18" s="21">
        <v>75460</v>
      </c>
      <c r="BB18" s="19">
        <v>12973</v>
      </c>
      <c r="BC18" s="19">
        <v>22849</v>
      </c>
      <c r="BD18" s="21">
        <v>735</v>
      </c>
      <c r="BE18" s="21">
        <v>1880</v>
      </c>
      <c r="BF18" s="19">
        <v>5173</v>
      </c>
      <c r="BG18" s="19">
        <v>7810</v>
      </c>
      <c r="BH18" s="21">
        <v>22996</v>
      </c>
      <c r="BI18" s="21">
        <v>32600</v>
      </c>
      <c r="BJ18" s="19">
        <v>138916</v>
      </c>
      <c r="BK18" s="19">
        <v>233715</v>
      </c>
      <c r="BL18" s="21">
        <v>34387</v>
      </c>
      <c r="BM18" s="21">
        <v>55910</v>
      </c>
      <c r="BN18" s="19">
        <v>40859</v>
      </c>
      <c r="BO18" s="19">
        <v>61091</v>
      </c>
      <c r="BP18" s="21">
        <v>21835</v>
      </c>
      <c r="BQ18" s="21">
        <v>39492</v>
      </c>
      <c r="BR18" s="19">
        <v>517</v>
      </c>
      <c r="BS18" s="19">
        <v>4654.7</v>
      </c>
      <c r="BT18" s="21">
        <v>14447</v>
      </c>
      <c r="BU18" s="21">
        <v>21364</v>
      </c>
      <c r="BV18" s="19">
        <v>6248.7</v>
      </c>
      <c r="BW18" s="19">
        <v>6248.7</v>
      </c>
      <c r="BX18" s="21">
        <v>928106</v>
      </c>
      <c r="BY18" s="21">
        <v>1818321</v>
      </c>
      <c r="BZ18" s="19">
        <v>100051</v>
      </c>
      <c r="CA18" s="19">
        <v>324259</v>
      </c>
      <c r="CB18" s="21">
        <v>119871</v>
      </c>
      <c r="CC18" s="21">
        <v>165704</v>
      </c>
      <c r="CD18" s="19">
        <v>91258</v>
      </c>
      <c r="CE18" s="19">
        <v>152549</v>
      </c>
      <c r="CF18" s="21">
        <v>33692</v>
      </c>
      <c r="CG18" s="21">
        <v>37831</v>
      </c>
      <c r="CH18" s="19">
        <v>21831</v>
      </c>
      <c r="CI18" s="19">
        <v>23882</v>
      </c>
      <c r="CJ18" s="21">
        <v>23124</v>
      </c>
      <c r="CK18" s="21">
        <v>26241</v>
      </c>
      <c r="CL18" s="19">
        <v>18432.782999999999</v>
      </c>
      <c r="CM18" s="19">
        <v>25615.378000000001</v>
      </c>
      <c r="CN18" s="21">
        <v>23350</v>
      </c>
      <c r="CO18" s="21">
        <v>34568</v>
      </c>
      <c r="CP18" s="19">
        <v>665.6</v>
      </c>
      <c r="CQ18" s="19">
        <v>665.6</v>
      </c>
      <c r="CR18" s="21">
        <v>28699</v>
      </c>
      <c r="CS18" s="21">
        <v>37459</v>
      </c>
      <c r="CT18" s="19">
        <v>5275</v>
      </c>
      <c r="CU18" s="19">
        <v>9865</v>
      </c>
      <c r="CV18" s="21">
        <v>43861</v>
      </c>
      <c r="CW18" s="21">
        <v>57802</v>
      </c>
      <c r="CX18" s="19">
        <v>20401</v>
      </c>
      <c r="CY18" s="19">
        <v>56824</v>
      </c>
      <c r="CZ18" s="21">
        <v>265597</v>
      </c>
      <c r="DA18" s="21">
        <v>550996</v>
      </c>
      <c r="DB18" s="19">
        <v>38153</v>
      </c>
      <c r="DC18" s="19">
        <v>57740</v>
      </c>
      <c r="DD18" s="21">
        <v>28348</v>
      </c>
      <c r="DE18" s="21">
        <v>28539</v>
      </c>
      <c r="DF18" s="19">
        <v>5736</v>
      </c>
      <c r="DG18" s="19">
        <v>9932</v>
      </c>
      <c r="DH18" s="21">
        <v>16924</v>
      </c>
      <c r="DI18" s="21">
        <v>26570</v>
      </c>
      <c r="DJ18" s="19">
        <v>172009</v>
      </c>
      <c r="DK18" s="19">
        <v>286451</v>
      </c>
      <c r="DL18" s="21">
        <v>129585</v>
      </c>
      <c r="DM18" s="21">
        <v>203913</v>
      </c>
      <c r="DN18" s="19">
        <v>143854</v>
      </c>
      <c r="DO18" s="19">
        <v>249636</v>
      </c>
      <c r="DP18" s="21">
        <v>339304</v>
      </c>
      <c r="DQ18" s="21">
        <v>510996</v>
      </c>
      <c r="DR18" s="19">
        <v>19731</v>
      </c>
      <c r="DS18" s="19">
        <v>38600</v>
      </c>
      <c r="DT18" s="21">
        <v>20672</v>
      </c>
      <c r="DU18" s="21">
        <v>23100</v>
      </c>
      <c r="DV18" s="19">
        <v>10267</v>
      </c>
      <c r="DW18" s="19">
        <v>15351</v>
      </c>
      <c r="DX18" s="21">
        <v>83627</v>
      </c>
      <c r="DY18" s="21">
        <v>94138</v>
      </c>
      <c r="DZ18" s="19">
        <v>61084</v>
      </c>
      <c r="EA18" s="19">
        <v>109690</v>
      </c>
      <c r="EB18" s="21">
        <v>22020</v>
      </c>
      <c r="EC18" s="21">
        <v>52902</v>
      </c>
      <c r="ED18" s="19">
        <v>89468</v>
      </c>
      <c r="EE18" s="19">
        <v>110202</v>
      </c>
      <c r="EF18" s="21">
        <v>103504</v>
      </c>
      <c r="EG18" s="21">
        <v>175030</v>
      </c>
      <c r="EH18" s="19">
        <v>43941</v>
      </c>
      <c r="EI18" s="19">
        <v>68675</v>
      </c>
      <c r="EJ18" s="21">
        <v>19045</v>
      </c>
      <c r="EK18" s="21">
        <v>29279</v>
      </c>
      <c r="EL18" s="19">
        <v>28062</v>
      </c>
      <c r="EM18" s="19">
        <v>58740</v>
      </c>
      <c r="EN18" s="21">
        <v>15677</v>
      </c>
      <c r="EO18" s="21">
        <v>19716</v>
      </c>
    </row>
    <row r="19" spans="1:145" s="23" customFormat="1">
      <c r="A19" s="15" t="s">
        <v>34</v>
      </c>
      <c r="B19" s="22">
        <v>122419719.77999999</v>
      </c>
      <c r="C19" s="22">
        <v>164797043.09999999</v>
      </c>
      <c r="D19" s="24">
        <v>30179043</v>
      </c>
      <c r="E19" s="24">
        <v>31104593</v>
      </c>
      <c r="F19" s="22">
        <v>4455470.1000000006</v>
      </c>
      <c r="G19" s="22">
        <v>4600151.4000000004</v>
      </c>
      <c r="H19" s="24">
        <v>14478401</v>
      </c>
      <c r="I19" s="24">
        <v>14835615</v>
      </c>
      <c r="J19" s="22">
        <v>24781270</v>
      </c>
      <c r="K19" s="22">
        <v>25755181</v>
      </c>
      <c r="L19" s="24">
        <v>10861170</v>
      </c>
      <c r="M19" s="24">
        <v>11448185</v>
      </c>
      <c r="N19" s="22">
        <v>222095</v>
      </c>
      <c r="O19" s="22">
        <v>325893</v>
      </c>
      <c r="P19" s="24">
        <v>13763074</v>
      </c>
      <c r="Q19" s="24">
        <v>19392112</v>
      </c>
      <c r="R19" s="22">
        <v>2930582</v>
      </c>
      <c r="S19" s="22">
        <v>3151444</v>
      </c>
      <c r="T19" s="24">
        <v>1232201</v>
      </c>
      <c r="U19" s="24">
        <v>1271781</v>
      </c>
      <c r="V19" s="22">
        <v>3664900</v>
      </c>
      <c r="W19" s="22">
        <v>3810998</v>
      </c>
      <c r="X19" s="24">
        <v>6685380.4000000004</v>
      </c>
      <c r="Y19" s="24">
        <v>7635259.5</v>
      </c>
      <c r="Z19" s="22">
        <v>121389</v>
      </c>
      <c r="AA19" s="22">
        <v>124021</v>
      </c>
      <c r="AB19" s="24">
        <v>848518</v>
      </c>
      <c r="AC19" s="24">
        <v>856485</v>
      </c>
      <c r="AD19" s="22">
        <v>3630357</v>
      </c>
      <c r="AE19" s="22">
        <v>3977695</v>
      </c>
      <c r="AF19" s="24">
        <v>893792</v>
      </c>
      <c r="AG19" s="24">
        <v>1009207</v>
      </c>
      <c r="AH19" s="22">
        <v>52691</v>
      </c>
      <c r="AI19" s="22">
        <v>56838</v>
      </c>
      <c r="AJ19" s="24">
        <v>1244074</v>
      </c>
      <c r="AK19" s="24">
        <v>1554125</v>
      </c>
      <c r="AL19" s="22">
        <v>163843</v>
      </c>
      <c r="AM19" s="22">
        <v>165756</v>
      </c>
      <c r="AN19" s="24">
        <v>1867721</v>
      </c>
      <c r="AO19" s="24">
        <v>2271391</v>
      </c>
      <c r="AP19" s="22">
        <v>1003323</v>
      </c>
      <c r="AQ19" s="22">
        <v>882109</v>
      </c>
      <c r="AR19" s="24">
        <v>1122072</v>
      </c>
      <c r="AS19" s="24">
        <v>1204775</v>
      </c>
      <c r="AT19" s="22">
        <v>4392021.5999999996</v>
      </c>
      <c r="AU19" s="22">
        <v>4903605.9999999991</v>
      </c>
      <c r="AV19" s="24">
        <v>475692</v>
      </c>
      <c r="AW19" s="24">
        <v>625668</v>
      </c>
      <c r="AX19" s="22">
        <v>337247</v>
      </c>
      <c r="AY19" s="22">
        <v>369270</v>
      </c>
      <c r="AZ19" s="24">
        <v>1294677</v>
      </c>
      <c r="BA19" s="24">
        <v>1449507</v>
      </c>
      <c r="BB19" s="22">
        <v>275792</v>
      </c>
      <c r="BC19" s="22">
        <v>293817</v>
      </c>
      <c r="BD19" s="24">
        <v>51487</v>
      </c>
      <c r="BE19" s="24">
        <v>56233</v>
      </c>
      <c r="BF19" s="22">
        <v>126025</v>
      </c>
      <c r="BG19" s="22">
        <v>144000</v>
      </c>
      <c r="BH19" s="24">
        <v>592562</v>
      </c>
      <c r="BI19" s="24">
        <v>632204</v>
      </c>
      <c r="BJ19" s="22">
        <v>4798793</v>
      </c>
      <c r="BK19" s="22">
        <v>5483417</v>
      </c>
      <c r="BL19" s="24">
        <v>1429211</v>
      </c>
      <c r="BM19" s="24">
        <v>1560317</v>
      </c>
      <c r="BN19" s="22">
        <v>1108108</v>
      </c>
      <c r="BO19" s="22">
        <v>1164728</v>
      </c>
      <c r="BP19" s="24">
        <v>593453</v>
      </c>
      <c r="BQ19" s="24">
        <v>651243</v>
      </c>
      <c r="BR19" s="22">
        <v>93372.3</v>
      </c>
      <c r="BS19" s="22">
        <v>95925.1</v>
      </c>
      <c r="BT19" s="24">
        <v>462670</v>
      </c>
      <c r="BU19" s="24">
        <v>471837</v>
      </c>
      <c r="BV19" s="22">
        <v>178786.9</v>
      </c>
      <c r="BW19" s="22">
        <v>178786.9</v>
      </c>
      <c r="BX19" s="24">
        <v>19735698</v>
      </c>
      <c r="BY19" s="24">
        <v>25559697</v>
      </c>
      <c r="BZ19" s="22">
        <v>3443424</v>
      </c>
      <c r="CA19" s="22">
        <v>4502119</v>
      </c>
      <c r="CB19" s="24">
        <v>2193060</v>
      </c>
      <c r="CC19" s="24">
        <v>2701413</v>
      </c>
      <c r="CD19" s="22">
        <v>2027928</v>
      </c>
      <c r="CE19" s="22">
        <v>2281205</v>
      </c>
      <c r="CF19" s="24">
        <v>1038167</v>
      </c>
      <c r="CG19" s="24">
        <v>1040745</v>
      </c>
      <c r="CH19" s="22">
        <v>689629</v>
      </c>
      <c r="CI19" s="22">
        <v>697313</v>
      </c>
      <c r="CJ19" s="24">
        <v>420010</v>
      </c>
      <c r="CK19" s="24">
        <v>426064</v>
      </c>
      <c r="CL19" s="22">
        <v>441791.06699999998</v>
      </c>
      <c r="CM19" s="22">
        <v>565132.27300000004</v>
      </c>
      <c r="CN19" s="24">
        <v>554179</v>
      </c>
      <c r="CO19" s="24">
        <v>579798</v>
      </c>
      <c r="CP19" s="22">
        <v>28512.400000000001</v>
      </c>
      <c r="CQ19" s="22">
        <v>28511.599999999999</v>
      </c>
      <c r="CR19" s="24">
        <v>1133568</v>
      </c>
      <c r="CS19" s="24">
        <v>1158732</v>
      </c>
      <c r="CT19" s="22">
        <v>107134</v>
      </c>
      <c r="CU19" s="22">
        <v>112541</v>
      </c>
      <c r="CV19" s="24">
        <v>652595</v>
      </c>
      <c r="CW19" s="24">
        <v>842168</v>
      </c>
      <c r="CX19" s="22">
        <v>851632</v>
      </c>
      <c r="CY19" s="22">
        <v>1003682</v>
      </c>
      <c r="CZ19" s="24">
        <v>5840749</v>
      </c>
      <c r="DA19" s="24">
        <v>7557260</v>
      </c>
      <c r="DB19" s="22">
        <v>868854</v>
      </c>
      <c r="DC19" s="22">
        <v>1149829</v>
      </c>
      <c r="DD19" s="24">
        <v>275835</v>
      </c>
      <c r="DE19" s="24">
        <v>276185</v>
      </c>
      <c r="DF19" s="22">
        <v>134073</v>
      </c>
      <c r="DG19" s="22">
        <v>153446</v>
      </c>
      <c r="DH19" s="24">
        <v>638874</v>
      </c>
      <c r="DI19" s="24">
        <v>689555</v>
      </c>
      <c r="DJ19" s="22">
        <v>3887931</v>
      </c>
      <c r="DK19" s="22">
        <v>4144714</v>
      </c>
      <c r="DL19" s="24">
        <v>2243452</v>
      </c>
      <c r="DM19" s="24">
        <v>2420240</v>
      </c>
      <c r="DN19" s="22">
        <v>3863684</v>
      </c>
      <c r="DO19" s="22">
        <v>5931983</v>
      </c>
      <c r="DP19" s="24">
        <v>8843562</v>
      </c>
      <c r="DQ19" s="24">
        <v>9542642</v>
      </c>
      <c r="DR19" s="22">
        <v>596880</v>
      </c>
      <c r="DS19" s="22">
        <v>620365</v>
      </c>
      <c r="DT19" s="24">
        <v>697833</v>
      </c>
      <c r="DU19" s="24">
        <v>705760</v>
      </c>
      <c r="DV19" s="22">
        <v>303713</v>
      </c>
      <c r="DW19" s="22">
        <v>303734</v>
      </c>
      <c r="DX19" s="24">
        <v>1800854</v>
      </c>
      <c r="DY19" s="24">
        <v>1866376</v>
      </c>
      <c r="DZ19" s="22">
        <v>1631451</v>
      </c>
      <c r="EA19" s="22">
        <v>1747458</v>
      </c>
      <c r="EB19" s="24">
        <v>935155</v>
      </c>
      <c r="EC19" s="24">
        <v>1068340</v>
      </c>
      <c r="ED19" s="22">
        <v>2748299</v>
      </c>
      <c r="EE19" s="22">
        <v>2815353</v>
      </c>
      <c r="EF19" s="24">
        <v>2121628</v>
      </c>
      <c r="EG19" s="24">
        <v>2342092</v>
      </c>
      <c r="EH19" s="22">
        <v>877082</v>
      </c>
      <c r="EI19" s="22">
        <v>973950</v>
      </c>
      <c r="EJ19" s="24">
        <v>725936</v>
      </c>
      <c r="EK19" s="24">
        <v>739761</v>
      </c>
      <c r="EL19" s="22">
        <v>1287864</v>
      </c>
      <c r="EM19" s="22">
        <v>1433990</v>
      </c>
      <c r="EN19" s="24">
        <v>722660</v>
      </c>
      <c r="EO19" s="24">
        <v>737230</v>
      </c>
    </row>
    <row r="20" spans="1:145" ht="7.2" customHeight="1">
      <c r="A20" s="3"/>
      <c r="B20" s="16"/>
      <c r="C20" s="16"/>
      <c r="D20" s="17"/>
      <c r="E20" s="17"/>
      <c r="F20" s="16"/>
      <c r="G20" s="16"/>
      <c r="H20" s="17"/>
      <c r="I20" s="17"/>
      <c r="J20" s="16"/>
      <c r="K20" s="16"/>
      <c r="L20" s="17"/>
      <c r="M20" s="17"/>
      <c r="N20" s="16"/>
      <c r="O20" s="16"/>
      <c r="P20" s="17"/>
      <c r="Q20" s="17"/>
      <c r="R20" s="16"/>
      <c r="S20" s="16"/>
      <c r="T20" s="17"/>
      <c r="U20" s="17"/>
      <c r="V20" s="16"/>
      <c r="W20" s="16"/>
      <c r="X20" s="17"/>
      <c r="Y20" s="17"/>
      <c r="Z20" s="16"/>
      <c r="AA20" s="16"/>
      <c r="AB20" s="17"/>
      <c r="AC20" s="17"/>
      <c r="AD20" s="16"/>
      <c r="AE20" s="16"/>
      <c r="AF20" s="17"/>
      <c r="AG20" s="17"/>
      <c r="AH20" s="16"/>
      <c r="AI20" s="16"/>
      <c r="AJ20" s="17"/>
      <c r="AK20" s="17"/>
      <c r="AL20" s="16"/>
      <c r="AM20" s="16"/>
      <c r="AN20" s="17"/>
      <c r="AO20" s="17"/>
      <c r="AP20" s="16"/>
      <c r="AQ20" s="16"/>
      <c r="AR20" s="17"/>
      <c r="AS20" s="17"/>
      <c r="AT20" s="16"/>
      <c r="AU20" s="16"/>
      <c r="AV20" s="17"/>
      <c r="AW20" s="17"/>
      <c r="AX20" s="16"/>
      <c r="AY20" s="16"/>
      <c r="AZ20" s="17"/>
      <c r="BA20" s="17"/>
      <c r="BB20" s="16"/>
      <c r="BC20" s="16"/>
      <c r="BD20" s="17"/>
      <c r="BE20" s="17"/>
      <c r="BF20" s="16"/>
      <c r="BG20" s="16"/>
      <c r="BH20" s="17"/>
      <c r="BI20" s="17"/>
      <c r="BJ20" s="16"/>
      <c r="BK20" s="16"/>
      <c r="BL20" s="17"/>
      <c r="BM20" s="17"/>
      <c r="BN20" s="16"/>
      <c r="BO20" s="16"/>
      <c r="BP20" s="17"/>
      <c r="BQ20" s="17"/>
      <c r="BR20" s="16"/>
      <c r="BS20" s="16"/>
      <c r="BT20" s="17"/>
      <c r="BU20" s="17"/>
      <c r="BV20" s="16"/>
      <c r="BW20" s="16"/>
      <c r="BX20" s="17"/>
      <c r="BY20" s="17"/>
      <c r="BZ20" s="16"/>
      <c r="CA20" s="16"/>
      <c r="CB20" s="17"/>
      <c r="CC20" s="17"/>
      <c r="CD20" s="16"/>
      <c r="CE20" s="16"/>
      <c r="CF20" s="17"/>
      <c r="CG20" s="17"/>
      <c r="CH20" s="16"/>
      <c r="CI20" s="16"/>
      <c r="CJ20" s="17"/>
      <c r="CK20" s="17"/>
      <c r="CL20" s="16"/>
      <c r="CM20" s="16"/>
      <c r="CN20" s="17"/>
      <c r="CO20" s="17"/>
      <c r="CP20" s="16"/>
      <c r="CQ20" s="16"/>
      <c r="CR20" s="17"/>
      <c r="CS20" s="17"/>
      <c r="CT20" s="16"/>
      <c r="CU20" s="16"/>
      <c r="CV20" s="17"/>
      <c r="CW20" s="17"/>
      <c r="CX20" s="16"/>
      <c r="CY20" s="16"/>
      <c r="CZ20" s="17"/>
      <c r="DA20" s="17"/>
      <c r="DB20" s="16"/>
      <c r="DC20" s="16"/>
      <c r="DD20" s="17"/>
      <c r="DE20" s="17"/>
      <c r="DF20" s="16"/>
      <c r="DG20" s="16"/>
      <c r="DH20" s="17"/>
      <c r="DI20" s="17"/>
      <c r="DJ20" s="16"/>
      <c r="DK20" s="16"/>
      <c r="DL20" s="17"/>
      <c r="DM20" s="17"/>
      <c r="DN20" s="16"/>
      <c r="DO20" s="16"/>
      <c r="DP20" s="17"/>
      <c r="DQ20" s="17"/>
      <c r="DR20" s="16"/>
      <c r="DS20" s="16"/>
      <c r="DT20" s="17"/>
      <c r="DU20" s="17"/>
      <c r="DV20" s="16"/>
      <c r="DW20" s="16"/>
      <c r="DX20" s="17"/>
      <c r="DY20" s="17"/>
      <c r="DZ20" s="16"/>
      <c r="EA20" s="16"/>
      <c r="EB20" s="17"/>
      <c r="EC20" s="17"/>
      <c r="ED20" s="16"/>
      <c r="EE20" s="16"/>
      <c r="EF20" s="17"/>
      <c r="EG20" s="17"/>
      <c r="EH20" s="16"/>
      <c r="EI20" s="16"/>
      <c r="EJ20" s="17"/>
      <c r="EK20" s="17"/>
      <c r="EL20" s="16"/>
      <c r="EM20" s="16"/>
      <c r="EN20" s="17"/>
      <c r="EO20" s="17"/>
    </row>
    <row r="21" spans="1:145" s="23" customFormat="1">
      <c r="A21" s="25" t="s">
        <v>35</v>
      </c>
      <c r="B21" s="22">
        <f>B13-B19</f>
        <v>929855.09000001848</v>
      </c>
      <c r="C21" s="22">
        <f t="shared" ref="C21:BN21" si="0">C13-C19</f>
        <v>20414416.530000001</v>
      </c>
      <c r="D21" s="24">
        <f t="shared" si="0"/>
        <v>2701067</v>
      </c>
      <c r="E21" s="24">
        <f t="shared" si="0"/>
        <v>3334023</v>
      </c>
      <c r="F21" s="22">
        <f t="shared" si="0"/>
        <v>-82812.700000000186</v>
      </c>
      <c r="G21" s="22">
        <f t="shared" si="0"/>
        <v>114265.79999999981</v>
      </c>
      <c r="H21" s="24">
        <f t="shared" si="0"/>
        <v>546690</v>
      </c>
      <c r="I21" s="24">
        <f t="shared" si="0"/>
        <v>1023869</v>
      </c>
      <c r="J21" s="22">
        <f t="shared" si="0"/>
        <v>1676679</v>
      </c>
      <c r="K21" s="22">
        <f t="shared" si="0"/>
        <v>2788032</v>
      </c>
      <c r="L21" s="24">
        <f t="shared" si="0"/>
        <v>762194</v>
      </c>
      <c r="M21" s="24">
        <f t="shared" si="0"/>
        <v>973564</v>
      </c>
      <c r="N21" s="22">
        <f t="shared" si="0"/>
        <v>41365</v>
      </c>
      <c r="O21" s="22">
        <f t="shared" si="0"/>
        <v>47345</v>
      </c>
      <c r="P21" s="24">
        <f t="shared" si="0"/>
        <v>3553172</v>
      </c>
      <c r="Q21" s="24">
        <f t="shared" si="0"/>
        <v>5895785</v>
      </c>
      <c r="R21" s="22">
        <f t="shared" si="0"/>
        <v>381734</v>
      </c>
      <c r="S21" s="22">
        <f t="shared" si="0"/>
        <v>490627</v>
      </c>
      <c r="T21" s="24">
        <f t="shared" si="0"/>
        <v>-12403</v>
      </c>
      <c r="U21" s="24">
        <f t="shared" si="0"/>
        <v>4553</v>
      </c>
      <c r="V21" s="22">
        <f t="shared" si="0"/>
        <v>147384</v>
      </c>
      <c r="W21" s="22">
        <f t="shared" si="0"/>
        <v>203700</v>
      </c>
      <c r="X21" s="24">
        <f t="shared" si="0"/>
        <v>398530.70000000019</v>
      </c>
      <c r="Y21" s="24">
        <f t="shared" si="0"/>
        <v>408927.20000000019</v>
      </c>
      <c r="Z21" s="22">
        <f t="shared" si="0"/>
        <v>-8531</v>
      </c>
      <c r="AA21" s="22">
        <f t="shared" si="0"/>
        <v>-9920</v>
      </c>
      <c r="AB21" s="24">
        <f t="shared" si="0"/>
        <v>199424</v>
      </c>
      <c r="AC21" s="24">
        <f t="shared" si="0"/>
        <v>199383</v>
      </c>
      <c r="AD21" s="22">
        <f t="shared" si="0"/>
        <v>400293</v>
      </c>
      <c r="AE21" s="22">
        <f t="shared" si="0"/>
        <v>479061</v>
      </c>
      <c r="AF21" s="24">
        <f t="shared" si="0"/>
        <v>102385</v>
      </c>
      <c r="AG21" s="24">
        <f t="shared" si="0"/>
        <v>160678</v>
      </c>
      <c r="AH21" s="22">
        <f t="shared" si="0"/>
        <v>9615</v>
      </c>
      <c r="AI21" s="22">
        <f t="shared" si="0"/>
        <v>7446</v>
      </c>
      <c r="AJ21" s="24">
        <f t="shared" si="0"/>
        <v>99308</v>
      </c>
      <c r="AK21" s="24">
        <f t="shared" si="0"/>
        <v>166687</v>
      </c>
      <c r="AL21" s="22">
        <f t="shared" si="0"/>
        <v>16621</v>
      </c>
      <c r="AM21" s="22">
        <f t="shared" si="0"/>
        <v>17115</v>
      </c>
      <c r="AN21" s="24">
        <f t="shared" si="0"/>
        <v>239629</v>
      </c>
      <c r="AO21" s="24">
        <f t="shared" si="0"/>
        <v>381053</v>
      </c>
      <c r="AP21" s="22">
        <f t="shared" si="0"/>
        <v>-211815</v>
      </c>
      <c r="AQ21" s="22">
        <f t="shared" si="0"/>
        <v>79877</v>
      </c>
      <c r="AR21" s="24">
        <f t="shared" si="0"/>
        <v>2255</v>
      </c>
      <c r="AS21" s="24">
        <f t="shared" si="0"/>
        <v>76863</v>
      </c>
      <c r="AT21" s="22">
        <f t="shared" si="0"/>
        <v>152393.20000000019</v>
      </c>
      <c r="AU21" s="22">
        <f t="shared" si="0"/>
        <v>420550.10000000056</v>
      </c>
      <c r="AV21" s="24">
        <f t="shared" si="0"/>
        <v>-52453</v>
      </c>
      <c r="AW21" s="24">
        <f t="shared" si="0"/>
        <v>-47552</v>
      </c>
      <c r="AX21" s="22">
        <f t="shared" si="0"/>
        <v>-21587</v>
      </c>
      <c r="AY21" s="22">
        <f t="shared" si="0"/>
        <v>3126</v>
      </c>
      <c r="AZ21" s="24">
        <f t="shared" si="0"/>
        <v>-12805</v>
      </c>
      <c r="BA21" s="24">
        <f t="shared" si="0"/>
        <v>96514</v>
      </c>
      <c r="BB21" s="22">
        <f t="shared" si="0"/>
        <v>27800</v>
      </c>
      <c r="BC21" s="22">
        <f t="shared" si="0"/>
        <v>30753</v>
      </c>
      <c r="BD21" s="24">
        <f t="shared" si="0"/>
        <v>230</v>
      </c>
      <c r="BE21" s="24">
        <f t="shared" si="0"/>
        <v>1090</v>
      </c>
      <c r="BF21" s="22">
        <f t="shared" si="0"/>
        <v>5933</v>
      </c>
      <c r="BG21" s="22">
        <f t="shared" si="0"/>
        <v>9183</v>
      </c>
      <c r="BH21" s="24">
        <f t="shared" si="0"/>
        <v>-5775</v>
      </c>
      <c r="BI21" s="24">
        <f t="shared" si="0"/>
        <v>-7244</v>
      </c>
      <c r="BJ21" s="22">
        <f t="shared" si="0"/>
        <v>319941</v>
      </c>
      <c r="BK21" s="22">
        <f t="shared" si="0"/>
        <v>493919</v>
      </c>
      <c r="BL21" s="24">
        <f t="shared" si="0"/>
        <v>92331</v>
      </c>
      <c r="BM21" s="24">
        <f t="shared" si="0"/>
        <v>123354</v>
      </c>
      <c r="BN21" s="22">
        <f t="shared" si="0"/>
        <v>34391</v>
      </c>
      <c r="BO21" s="22">
        <f t="shared" ref="BO21:DZ21" si="1">BO13-BO19</f>
        <v>67826</v>
      </c>
      <c r="BP21" s="24">
        <f t="shared" si="1"/>
        <v>-6453</v>
      </c>
      <c r="BQ21" s="24">
        <f t="shared" si="1"/>
        <v>28511</v>
      </c>
      <c r="BR21" s="22">
        <f t="shared" si="1"/>
        <v>25300.399999999994</v>
      </c>
      <c r="BS21" s="22">
        <f t="shared" si="1"/>
        <v>24459.399999999994</v>
      </c>
      <c r="BT21" s="24">
        <f t="shared" si="1"/>
        <v>-3437</v>
      </c>
      <c r="BU21" s="24">
        <f t="shared" si="1"/>
        <v>-2029</v>
      </c>
      <c r="BV21" s="22">
        <f t="shared" si="1"/>
        <v>19834.200000000012</v>
      </c>
      <c r="BW21" s="22">
        <f t="shared" si="1"/>
        <v>19834.200000000012</v>
      </c>
      <c r="BX21" s="24">
        <f t="shared" si="1"/>
        <v>625425</v>
      </c>
      <c r="BY21" s="24">
        <f t="shared" si="1"/>
        <v>1619115</v>
      </c>
      <c r="BZ21" s="22">
        <f t="shared" si="1"/>
        <v>173713</v>
      </c>
      <c r="CA21" s="22">
        <f t="shared" si="1"/>
        <v>333659</v>
      </c>
      <c r="CB21" s="24">
        <f t="shared" si="1"/>
        <v>256768</v>
      </c>
      <c r="CC21" s="24">
        <f t="shared" si="1"/>
        <v>413002</v>
      </c>
      <c r="CD21" s="22">
        <f t="shared" si="1"/>
        <v>156878</v>
      </c>
      <c r="CE21" s="22">
        <f t="shared" si="1"/>
        <v>258003</v>
      </c>
      <c r="CF21" s="24">
        <f t="shared" si="1"/>
        <v>86535</v>
      </c>
      <c r="CG21" s="24">
        <f t="shared" si="1"/>
        <v>95225</v>
      </c>
      <c r="CH21" s="22">
        <f t="shared" si="1"/>
        <v>61117</v>
      </c>
      <c r="CI21" s="22">
        <f t="shared" si="1"/>
        <v>57684</v>
      </c>
      <c r="CJ21" s="24">
        <f t="shared" si="1"/>
        <v>39163</v>
      </c>
      <c r="CK21" s="24">
        <f t="shared" si="1"/>
        <v>53387</v>
      </c>
      <c r="CL21" s="22">
        <f t="shared" si="1"/>
        <v>-13446.621999999974</v>
      </c>
      <c r="CM21" s="22">
        <f t="shared" si="1"/>
        <v>15501.853999999934</v>
      </c>
      <c r="CN21" s="24">
        <f t="shared" si="1"/>
        <v>-23240</v>
      </c>
      <c r="CO21" s="24">
        <f t="shared" si="1"/>
        <v>23293</v>
      </c>
      <c r="CP21" s="22">
        <f t="shared" si="1"/>
        <v>17723.200000000004</v>
      </c>
      <c r="CQ21" s="22">
        <f t="shared" si="1"/>
        <v>17723.400000000001</v>
      </c>
      <c r="CR21" s="24">
        <f t="shared" si="1"/>
        <v>16741</v>
      </c>
      <c r="CS21" s="24">
        <f t="shared" si="1"/>
        <v>42948</v>
      </c>
      <c r="CT21" s="22">
        <f t="shared" si="1"/>
        <v>11128</v>
      </c>
      <c r="CU21" s="22">
        <f t="shared" si="1"/>
        <v>8926</v>
      </c>
      <c r="CV21" s="24">
        <f t="shared" si="1"/>
        <v>92350</v>
      </c>
      <c r="CW21" s="24">
        <f t="shared" si="1"/>
        <v>97715</v>
      </c>
      <c r="CX21" s="22">
        <f t="shared" si="1"/>
        <v>4191</v>
      </c>
      <c r="CY21" s="22">
        <f t="shared" si="1"/>
        <v>129081</v>
      </c>
      <c r="CZ21" s="24">
        <f t="shared" si="1"/>
        <v>390301</v>
      </c>
      <c r="DA21" s="24">
        <f t="shared" si="1"/>
        <v>913520</v>
      </c>
      <c r="DB21" s="22">
        <f t="shared" si="1"/>
        <v>-103031</v>
      </c>
      <c r="DC21" s="22">
        <f t="shared" si="1"/>
        <v>-89086</v>
      </c>
      <c r="DD21" s="24">
        <f t="shared" si="1"/>
        <v>-6012</v>
      </c>
      <c r="DE21" s="24">
        <f t="shared" si="1"/>
        <v>-5786</v>
      </c>
      <c r="DF21" s="22">
        <f t="shared" si="1"/>
        <v>11316</v>
      </c>
      <c r="DG21" s="22">
        <f t="shared" si="1"/>
        <v>7820</v>
      </c>
      <c r="DH21" s="24">
        <f t="shared" si="1"/>
        <v>-4362</v>
      </c>
      <c r="DI21" s="24">
        <f t="shared" si="1"/>
        <v>92596</v>
      </c>
      <c r="DJ21" s="22">
        <f t="shared" si="1"/>
        <v>424000</v>
      </c>
      <c r="DK21" s="22">
        <f t="shared" si="1"/>
        <v>656525</v>
      </c>
      <c r="DL21" s="24">
        <f t="shared" si="1"/>
        <v>414061</v>
      </c>
      <c r="DM21" s="24">
        <f t="shared" si="1"/>
        <v>496435</v>
      </c>
      <c r="DN21" s="22">
        <f t="shared" si="1"/>
        <v>263555</v>
      </c>
      <c r="DO21" s="22">
        <f t="shared" si="1"/>
        <v>439769</v>
      </c>
      <c r="DP21" s="24">
        <f t="shared" si="1"/>
        <v>185175</v>
      </c>
      <c r="DQ21" s="24">
        <f t="shared" si="1"/>
        <v>751613</v>
      </c>
      <c r="DR21" s="22">
        <f t="shared" si="1"/>
        <v>118544</v>
      </c>
      <c r="DS21" s="22">
        <f t="shared" si="1"/>
        <v>123664</v>
      </c>
      <c r="DT21" s="24">
        <f t="shared" si="1"/>
        <v>-3837</v>
      </c>
      <c r="DU21" s="24">
        <f t="shared" si="1"/>
        <v>5164</v>
      </c>
      <c r="DV21" s="22">
        <f t="shared" si="1"/>
        <v>149824</v>
      </c>
      <c r="DW21" s="22">
        <f t="shared" si="1"/>
        <v>155603</v>
      </c>
      <c r="DX21" s="24">
        <f t="shared" si="1"/>
        <v>139162</v>
      </c>
      <c r="DY21" s="24">
        <f t="shared" si="1"/>
        <v>198192</v>
      </c>
      <c r="DZ21" s="22">
        <f t="shared" si="1"/>
        <v>223214</v>
      </c>
      <c r="EA21" s="22">
        <f t="shared" ref="EA21:EO21" si="2">EA13-EA19</f>
        <v>263723</v>
      </c>
      <c r="EB21" s="24">
        <f t="shared" si="2"/>
        <v>45531</v>
      </c>
      <c r="EC21" s="24">
        <f t="shared" si="2"/>
        <v>92619</v>
      </c>
      <c r="ED21" s="22">
        <f t="shared" si="2"/>
        <v>164966</v>
      </c>
      <c r="EE21" s="22">
        <f t="shared" si="2"/>
        <v>198361</v>
      </c>
      <c r="EF21" s="24">
        <f t="shared" si="2"/>
        <v>249897</v>
      </c>
      <c r="EG21" s="24">
        <f t="shared" si="2"/>
        <v>378010</v>
      </c>
      <c r="EH21" s="22">
        <f t="shared" si="2"/>
        <v>123481</v>
      </c>
      <c r="EI21" s="22">
        <f t="shared" si="2"/>
        <v>199026</v>
      </c>
      <c r="EJ21" s="24">
        <f t="shared" si="2"/>
        <v>-33605</v>
      </c>
      <c r="EK21" s="24">
        <f t="shared" si="2"/>
        <v>-27513</v>
      </c>
      <c r="EL21" s="22">
        <f t="shared" si="2"/>
        <v>60571</v>
      </c>
      <c r="EM21" s="22">
        <f t="shared" si="2"/>
        <v>96013</v>
      </c>
      <c r="EN21" s="24">
        <f t="shared" si="2"/>
        <v>20541</v>
      </c>
      <c r="EO21" s="24">
        <f t="shared" si="2"/>
        <v>26775</v>
      </c>
    </row>
    <row r="22" spans="1:145" ht="7.95" customHeight="1">
      <c r="A22" s="3"/>
      <c r="B22" s="16"/>
      <c r="C22" s="16"/>
      <c r="D22" s="17"/>
      <c r="E22" s="17"/>
      <c r="F22" s="16"/>
      <c r="G22" s="16"/>
      <c r="H22" s="17"/>
      <c r="I22" s="17"/>
      <c r="J22" s="16"/>
      <c r="K22" s="16"/>
      <c r="L22" s="17"/>
      <c r="M22" s="17"/>
      <c r="N22" s="16"/>
      <c r="O22" s="16"/>
      <c r="P22" s="17"/>
      <c r="Q22" s="17"/>
      <c r="R22" s="16"/>
      <c r="S22" s="16"/>
      <c r="T22" s="17"/>
      <c r="U22" s="17"/>
      <c r="V22" s="16"/>
      <c r="W22" s="16"/>
      <c r="X22" s="17"/>
      <c r="Y22" s="17"/>
      <c r="Z22" s="16"/>
      <c r="AA22" s="16"/>
      <c r="AB22" s="17"/>
      <c r="AC22" s="17"/>
      <c r="AD22" s="16"/>
      <c r="AE22" s="16"/>
      <c r="AF22" s="17"/>
      <c r="AG22" s="17"/>
      <c r="AH22" s="16"/>
      <c r="AI22" s="16"/>
      <c r="AJ22" s="17"/>
      <c r="AK22" s="17"/>
      <c r="AL22" s="16"/>
      <c r="AM22" s="16"/>
      <c r="AN22" s="17"/>
      <c r="AO22" s="17"/>
      <c r="AP22" s="16"/>
      <c r="AQ22" s="16"/>
      <c r="AR22" s="17"/>
      <c r="AS22" s="17"/>
      <c r="AT22" s="16"/>
      <c r="AU22" s="16"/>
      <c r="AV22" s="17"/>
      <c r="AW22" s="17"/>
      <c r="AX22" s="16"/>
      <c r="AY22" s="16"/>
      <c r="AZ22" s="17"/>
      <c r="BA22" s="17"/>
      <c r="BB22" s="16"/>
      <c r="BC22" s="16"/>
      <c r="BD22" s="17"/>
      <c r="BE22" s="17"/>
      <c r="BF22" s="16"/>
      <c r="BG22" s="16"/>
      <c r="BH22" s="17"/>
      <c r="BI22" s="17"/>
      <c r="BJ22" s="16"/>
      <c r="BK22" s="16"/>
      <c r="BL22" s="17"/>
      <c r="BM22" s="17"/>
      <c r="BN22" s="16"/>
      <c r="BO22" s="16"/>
      <c r="BP22" s="17"/>
      <c r="BQ22" s="17"/>
      <c r="BR22" s="16"/>
      <c r="BS22" s="16"/>
      <c r="BT22" s="17"/>
      <c r="BU22" s="17"/>
      <c r="BV22" s="16"/>
      <c r="BW22" s="16"/>
      <c r="BX22" s="17"/>
      <c r="BY22" s="17"/>
      <c r="BZ22" s="16"/>
      <c r="CA22" s="16"/>
      <c r="CB22" s="17"/>
      <c r="CC22" s="17"/>
      <c r="CD22" s="16"/>
      <c r="CE22" s="16"/>
      <c r="CF22" s="17"/>
      <c r="CG22" s="17"/>
      <c r="CH22" s="16"/>
      <c r="CI22" s="16"/>
      <c r="CJ22" s="17"/>
      <c r="CK22" s="17"/>
      <c r="CL22" s="16"/>
      <c r="CM22" s="16"/>
      <c r="CN22" s="17"/>
      <c r="CO22" s="17"/>
      <c r="CP22" s="16"/>
      <c r="CQ22" s="16"/>
      <c r="CR22" s="17"/>
      <c r="CS22" s="17"/>
      <c r="CT22" s="16"/>
      <c r="CU22" s="16"/>
      <c r="CV22" s="17"/>
      <c r="CW22" s="17"/>
      <c r="CX22" s="16"/>
      <c r="CY22" s="16"/>
      <c r="CZ22" s="17"/>
      <c r="DA22" s="17"/>
      <c r="DB22" s="16"/>
      <c r="DC22" s="16"/>
      <c r="DD22" s="17"/>
      <c r="DE22" s="17"/>
      <c r="DF22" s="16"/>
      <c r="DG22" s="16"/>
      <c r="DH22" s="17"/>
      <c r="DI22" s="17"/>
      <c r="DJ22" s="16"/>
      <c r="DK22" s="16"/>
      <c r="DL22" s="17"/>
      <c r="DM22" s="17"/>
      <c r="DN22" s="16"/>
      <c r="DO22" s="16"/>
      <c r="DP22" s="17"/>
      <c r="DQ22" s="17"/>
      <c r="DR22" s="16"/>
      <c r="DS22" s="16"/>
      <c r="DT22" s="17"/>
      <c r="DU22" s="17"/>
      <c r="DV22" s="16"/>
      <c r="DW22" s="16"/>
      <c r="DX22" s="17"/>
      <c r="DY22" s="17"/>
      <c r="DZ22" s="16"/>
      <c r="EA22" s="16"/>
      <c r="EB22" s="17"/>
      <c r="EC22" s="17"/>
      <c r="ED22" s="16"/>
      <c r="EE22" s="16"/>
      <c r="EF22" s="17"/>
      <c r="EG22" s="17"/>
      <c r="EH22" s="16"/>
      <c r="EI22" s="16"/>
      <c r="EJ22" s="17"/>
      <c r="EK22" s="17"/>
      <c r="EL22" s="16"/>
      <c r="EM22" s="16"/>
      <c r="EN22" s="17"/>
      <c r="EO22" s="17"/>
    </row>
    <row r="23" spans="1:145">
      <c r="A23" s="3" t="s">
        <v>36</v>
      </c>
      <c r="B23" s="16">
        <v>428429.89999999991</v>
      </c>
      <c r="C23" s="16">
        <v>-12857633.6</v>
      </c>
      <c r="D23" s="17">
        <v>-1203921</v>
      </c>
      <c r="E23" s="17">
        <v>-1697125</v>
      </c>
      <c r="F23" s="16">
        <v>-12680</v>
      </c>
      <c r="G23" s="16">
        <v>-97840.7</v>
      </c>
      <c r="H23" s="17">
        <v>-449118</v>
      </c>
      <c r="I23" s="17">
        <v>-511099</v>
      </c>
      <c r="J23" s="16">
        <v>-1250383</v>
      </c>
      <c r="K23" s="16">
        <v>-1552193</v>
      </c>
      <c r="L23" s="17">
        <v>-448600</v>
      </c>
      <c r="M23" s="17">
        <v>-542285</v>
      </c>
      <c r="N23" s="16">
        <v>421</v>
      </c>
      <c r="O23" s="16">
        <v>-22560</v>
      </c>
      <c r="P23" s="17">
        <v>1760059</v>
      </c>
      <c r="Q23" s="17">
        <v>752457</v>
      </c>
      <c r="R23" s="16">
        <v>72035</v>
      </c>
      <c r="S23" s="16">
        <v>5389</v>
      </c>
      <c r="T23" s="17">
        <v>-26772</v>
      </c>
      <c r="U23" s="17">
        <v>-37509</v>
      </c>
      <c r="V23" s="16">
        <v>-101007</v>
      </c>
      <c r="W23" s="16">
        <v>-166475</v>
      </c>
      <c r="X23" s="17">
        <v>230228.69999999998</v>
      </c>
      <c r="Y23" s="17">
        <v>217850</v>
      </c>
      <c r="Z23" s="16">
        <v>5146</v>
      </c>
      <c r="AA23" s="16">
        <v>4120</v>
      </c>
      <c r="AB23" s="17">
        <v>81414</v>
      </c>
      <c r="AC23" s="17">
        <v>81512</v>
      </c>
      <c r="AD23" s="16">
        <v>4019</v>
      </c>
      <c r="AE23" s="16">
        <v>-50574</v>
      </c>
      <c r="AF23" s="17">
        <v>-63078</v>
      </c>
      <c r="AG23" s="17">
        <v>-77382</v>
      </c>
      <c r="AH23" s="16">
        <v>1175</v>
      </c>
      <c r="AI23" s="16">
        <v>1014</v>
      </c>
      <c r="AJ23" s="17">
        <v>-66516</v>
      </c>
      <c r="AK23" s="17">
        <v>-95630</v>
      </c>
      <c r="AL23" s="16">
        <v>4750</v>
      </c>
      <c r="AM23" s="16">
        <v>2022</v>
      </c>
      <c r="AN23" s="17">
        <v>-21369</v>
      </c>
      <c r="AO23" s="17">
        <v>-56021</v>
      </c>
      <c r="AP23" s="16">
        <v>-8302</v>
      </c>
      <c r="AQ23" s="16">
        <v>-15797</v>
      </c>
      <c r="AR23" s="17">
        <v>-17827</v>
      </c>
      <c r="AS23" s="17">
        <v>-59250</v>
      </c>
      <c r="AT23" s="16">
        <v>-138663.70000000001</v>
      </c>
      <c r="AU23" s="16">
        <v>-182198.60000000003</v>
      </c>
      <c r="AV23" s="17">
        <v>-744</v>
      </c>
      <c r="AW23" s="17">
        <v>-4671</v>
      </c>
      <c r="AX23" s="16">
        <v>-4763</v>
      </c>
      <c r="AY23" s="16">
        <v>-16498</v>
      </c>
      <c r="AZ23" s="17">
        <v>-56460</v>
      </c>
      <c r="BA23" s="17">
        <v>-86368</v>
      </c>
      <c r="BB23" s="16">
        <v>-2317</v>
      </c>
      <c r="BC23" s="16">
        <v>-3357</v>
      </c>
      <c r="BD23" s="17">
        <v>1626</v>
      </c>
      <c r="BE23" s="17">
        <v>238</v>
      </c>
      <c r="BF23" s="16">
        <v>716</v>
      </c>
      <c r="BG23" s="16">
        <v>175</v>
      </c>
      <c r="BH23" s="17">
        <v>-33008</v>
      </c>
      <c r="BI23" s="17">
        <v>-41209</v>
      </c>
      <c r="BJ23" s="16">
        <v>-205254</v>
      </c>
      <c r="BK23" s="16">
        <v>-262340</v>
      </c>
      <c r="BL23" s="17">
        <v>13115</v>
      </c>
      <c r="BM23" s="17">
        <v>-13016</v>
      </c>
      <c r="BN23" s="16">
        <v>-23285</v>
      </c>
      <c r="BO23" s="16">
        <v>-44572</v>
      </c>
      <c r="BP23" s="17">
        <v>3662</v>
      </c>
      <c r="BQ23" s="17">
        <v>-5792</v>
      </c>
      <c r="BR23" s="16">
        <v>406.5</v>
      </c>
      <c r="BS23" s="16">
        <v>-311.70000000000005</v>
      </c>
      <c r="BT23" s="17">
        <v>-5752</v>
      </c>
      <c r="BU23" s="17">
        <v>-15582</v>
      </c>
      <c r="BV23" s="16">
        <v>1898.5</v>
      </c>
      <c r="BW23" s="16">
        <v>1898.5</v>
      </c>
      <c r="BX23" s="17">
        <v>-568213</v>
      </c>
      <c r="BY23" s="17">
        <v>-1151001</v>
      </c>
      <c r="BZ23" s="16">
        <v>-112553</v>
      </c>
      <c r="CA23" s="16">
        <v>-183890</v>
      </c>
      <c r="CB23" s="17">
        <v>9946</v>
      </c>
      <c r="CC23" s="17">
        <v>-21288</v>
      </c>
      <c r="CD23" s="16">
        <v>-901</v>
      </c>
      <c r="CE23" s="16">
        <v>-37950</v>
      </c>
      <c r="CF23" s="17">
        <v>4692</v>
      </c>
      <c r="CG23" s="17">
        <v>-5637</v>
      </c>
      <c r="CH23" s="16">
        <v>4700</v>
      </c>
      <c r="CI23" s="16">
        <v>4700</v>
      </c>
      <c r="CJ23" s="17">
        <v>8508</v>
      </c>
      <c r="CK23" s="17">
        <v>3346</v>
      </c>
      <c r="CL23" s="16">
        <v>1111.2950000000001</v>
      </c>
      <c r="CM23" s="16">
        <v>-8381.009</v>
      </c>
      <c r="CN23" s="17">
        <v>5602</v>
      </c>
      <c r="CO23" s="17">
        <v>5109</v>
      </c>
      <c r="CP23" s="16">
        <v>1166</v>
      </c>
      <c r="CQ23" s="16">
        <v>1166</v>
      </c>
      <c r="CR23" s="17">
        <v>-11956</v>
      </c>
      <c r="CS23" s="17">
        <v>-23978</v>
      </c>
      <c r="CT23" s="16">
        <v>867</v>
      </c>
      <c r="CU23" s="16">
        <v>862</v>
      </c>
      <c r="CV23" s="17">
        <v>-36770</v>
      </c>
      <c r="CW23" s="17">
        <v>-43455</v>
      </c>
      <c r="CX23" s="16">
        <v>-8538</v>
      </c>
      <c r="CY23" s="16">
        <v>-37594</v>
      </c>
      <c r="CZ23" s="17">
        <v>-323749</v>
      </c>
      <c r="DA23" s="17">
        <v>-333963</v>
      </c>
      <c r="DB23" s="16">
        <v>5171</v>
      </c>
      <c r="DC23" s="16">
        <v>-15583</v>
      </c>
      <c r="DD23" s="17">
        <v>7267</v>
      </c>
      <c r="DE23" s="17">
        <v>6682</v>
      </c>
      <c r="DF23" s="16">
        <v>855</v>
      </c>
      <c r="DG23" s="16">
        <v>-1448</v>
      </c>
      <c r="DH23" s="17">
        <v>-17627</v>
      </c>
      <c r="DI23" s="17">
        <v>-18107</v>
      </c>
      <c r="DJ23" s="16">
        <v>-292788</v>
      </c>
      <c r="DK23" s="16">
        <v>-388100</v>
      </c>
      <c r="DL23" s="17">
        <v>-6452</v>
      </c>
      <c r="DM23" s="17">
        <v>-28387</v>
      </c>
      <c r="DN23" s="16">
        <v>191901</v>
      </c>
      <c r="DO23" s="16">
        <v>226149</v>
      </c>
      <c r="DP23" s="17">
        <v>-321288</v>
      </c>
      <c r="DQ23" s="17">
        <v>-601435</v>
      </c>
      <c r="DR23" s="16">
        <v>9672</v>
      </c>
      <c r="DS23" s="16">
        <v>-27923</v>
      </c>
      <c r="DT23" s="17">
        <v>-1582</v>
      </c>
      <c r="DU23" s="17">
        <v>-7550</v>
      </c>
      <c r="DV23" s="16">
        <v>25191</v>
      </c>
      <c r="DW23" s="16">
        <v>22533</v>
      </c>
      <c r="DX23" s="17">
        <v>-13759</v>
      </c>
      <c r="DY23" s="17">
        <v>-32104</v>
      </c>
      <c r="DZ23" s="16">
        <v>-62426</v>
      </c>
      <c r="EA23" s="16">
        <v>-101618</v>
      </c>
      <c r="EB23" s="17">
        <v>-9212</v>
      </c>
      <c r="EC23" s="17">
        <v>-45563</v>
      </c>
      <c r="ED23" s="16">
        <v>-176379</v>
      </c>
      <c r="EE23" s="16">
        <v>-192078</v>
      </c>
      <c r="EF23" s="17">
        <v>-54591</v>
      </c>
      <c r="EG23" s="17">
        <v>-77695</v>
      </c>
      <c r="EH23" s="16">
        <v>-10367</v>
      </c>
      <c r="EI23" s="16">
        <v>-43278</v>
      </c>
      <c r="EJ23" s="17">
        <v>5559</v>
      </c>
      <c r="EK23" s="17">
        <v>-8486</v>
      </c>
      <c r="EL23" s="16">
        <v>-23893</v>
      </c>
      <c r="EM23" s="16">
        <v>-39257</v>
      </c>
      <c r="EN23" s="17">
        <v>14206</v>
      </c>
      <c r="EO23" s="17">
        <v>-3149</v>
      </c>
    </row>
    <row r="24" spans="1:145" ht="7.95" customHeight="1">
      <c r="A24" s="3"/>
      <c r="B24" s="16"/>
      <c r="C24" s="16"/>
      <c r="D24" s="17"/>
      <c r="E24" s="17"/>
      <c r="F24" s="16"/>
      <c r="G24" s="16"/>
      <c r="H24" s="17"/>
      <c r="I24" s="17"/>
      <c r="J24" s="16"/>
      <c r="K24" s="16"/>
      <c r="L24" s="17"/>
      <c r="M24" s="17"/>
      <c r="N24" s="16"/>
      <c r="O24" s="16"/>
      <c r="P24" s="17"/>
      <c r="Q24" s="17"/>
      <c r="R24" s="16"/>
      <c r="S24" s="16"/>
      <c r="T24" s="17"/>
      <c r="U24" s="17"/>
      <c r="V24" s="16"/>
      <c r="W24" s="16"/>
      <c r="X24" s="17"/>
      <c r="Y24" s="17"/>
      <c r="Z24" s="16"/>
      <c r="AA24" s="16"/>
      <c r="AB24" s="17"/>
      <c r="AC24" s="17"/>
      <c r="AD24" s="16"/>
      <c r="AE24" s="16"/>
      <c r="AF24" s="17"/>
      <c r="AG24" s="17"/>
      <c r="AH24" s="16"/>
      <c r="AI24" s="16"/>
      <c r="AJ24" s="17"/>
      <c r="AK24" s="17"/>
      <c r="AL24" s="16"/>
      <c r="AM24" s="16"/>
      <c r="AN24" s="17"/>
      <c r="AO24" s="17"/>
      <c r="AP24" s="16"/>
      <c r="AQ24" s="16"/>
      <c r="AR24" s="17"/>
      <c r="AS24" s="17"/>
      <c r="AT24" s="16"/>
      <c r="AU24" s="16"/>
      <c r="AV24" s="17"/>
      <c r="AW24" s="17"/>
      <c r="AX24" s="16"/>
      <c r="AY24" s="16"/>
      <c r="AZ24" s="17"/>
      <c r="BA24" s="17"/>
      <c r="BB24" s="16"/>
      <c r="BC24" s="16"/>
      <c r="BD24" s="17"/>
      <c r="BE24" s="17"/>
      <c r="BF24" s="16"/>
      <c r="BG24" s="16"/>
      <c r="BH24" s="17"/>
      <c r="BI24" s="17"/>
      <c r="BJ24" s="16"/>
      <c r="BK24" s="16"/>
      <c r="BL24" s="17"/>
      <c r="BM24" s="17"/>
      <c r="BN24" s="16"/>
      <c r="BO24" s="16"/>
      <c r="BP24" s="17"/>
      <c r="BQ24" s="17"/>
      <c r="BR24" s="16"/>
      <c r="BS24" s="16"/>
      <c r="BT24" s="17"/>
      <c r="BU24" s="17"/>
      <c r="BV24" s="16"/>
      <c r="BW24" s="16"/>
      <c r="BX24" s="17"/>
      <c r="BY24" s="17"/>
      <c r="BZ24" s="16"/>
      <c r="CA24" s="16"/>
      <c r="CB24" s="17"/>
      <c r="CC24" s="17"/>
      <c r="CD24" s="16"/>
      <c r="CE24" s="16"/>
      <c r="CF24" s="17"/>
      <c r="CG24" s="17"/>
      <c r="CH24" s="16"/>
      <c r="CI24" s="16"/>
      <c r="CJ24" s="17"/>
      <c r="CK24" s="17"/>
      <c r="CL24" s="16"/>
      <c r="CM24" s="16"/>
      <c r="CN24" s="17"/>
      <c r="CO24" s="17"/>
      <c r="CP24" s="16"/>
      <c r="CQ24" s="16"/>
      <c r="CR24" s="17"/>
      <c r="CS24" s="17"/>
      <c r="CT24" s="16"/>
      <c r="CU24" s="16"/>
      <c r="CV24" s="17"/>
      <c r="CW24" s="17"/>
      <c r="CX24" s="16"/>
      <c r="CY24" s="16"/>
      <c r="CZ24" s="17"/>
      <c r="DA24" s="17"/>
      <c r="DB24" s="16"/>
      <c r="DC24" s="16"/>
      <c r="DD24" s="17"/>
      <c r="DE24" s="17"/>
      <c r="DF24" s="16"/>
      <c r="DG24" s="16"/>
      <c r="DH24" s="17"/>
      <c r="DI24" s="17"/>
      <c r="DJ24" s="16"/>
      <c r="DK24" s="16"/>
      <c r="DL24" s="17"/>
      <c r="DM24" s="17"/>
      <c r="DN24" s="16"/>
      <c r="DO24" s="16"/>
      <c r="DP24" s="17"/>
      <c r="DQ24" s="17"/>
      <c r="DR24" s="16"/>
      <c r="DS24" s="16"/>
      <c r="DT24" s="17"/>
      <c r="DU24" s="17"/>
      <c r="DV24" s="16"/>
      <c r="DW24" s="16"/>
      <c r="DX24" s="17"/>
      <c r="DY24" s="17"/>
      <c r="DZ24" s="16"/>
      <c r="EA24" s="16"/>
      <c r="EB24" s="17"/>
      <c r="EC24" s="17"/>
      <c r="ED24" s="16"/>
      <c r="EE24" s="16"/>
      <c r="EF24" s="17"/>
      <c r="EG24" s="17"/>
      <c r="EH24" s="16"/>
      <c r="EI24" s="16"/>
      <c r="EJ24" s="17"/>
      <c r="EK24" s="17"/>
      <c r="EL24" s="16"/>
      <c r="EM24" s="16"/>
      <c r="EN24" s="17"/>
      <c r="EO24" s="17"/>
    </row>
    <row r="25" spans="1:145" s="23" customFormat="1">
      <c r="A25" s="25" t="s">
        <v>37</v>
      </c>
      <c r="B25" s="22">
        <f>B21+B23</f>
        <v>1358284.9900000184</v>
      </c>
      <c r="C25" s="22">
        <f t="shared" ref="C25:BN25" si="3">C21+C23</f>
        <v>7556782.9300000016</v>
      </c>
      <c r="D25" s="24">
        <f t="shared" si="3"/>
        <v>1497146</v>
      </c>
      <c r="E25" s="24">
        <f t="shared" si="3"/>
        <v>1636898</v>
      </c>
      <c r="F25" s="22">
        <f t="shared" si="3"/>
        <v>-95492.700000000186</v>
      </c>
      <c r="G25" s="22">
        <f t="shared" si="3"/>
        <v>16425.099999999817</v>
      </c>
      <c r="H25" s="24">
        <f t="shared" si="3"/>
        <v>97572</v>
      </c>
      <c r="I25" s="24">
        <f t="shared" si="3"/>
        <v>512770</v>
      </c>
      <c r="J25" s="22">
        <f t="shared" si="3"/>
        <v>426296</v>
      </c>
      <c r="K25" s="22">
        <f t="shared" si="3"/>
        <v>1235839</v>
      </c>
      <c r="L25" s="24">
        <f t="shared" si="3"/>
        <v>313594</v>
      </c>
      <c r="M25" s="24">
        <f t="shared" si="3"/>
        <v>431279</v>
      </c>
      <c r="N25" s="22">
        <f t="shared" si="3"/>
        <v>41786</v>
      </c>
      <c r="O25" s="22">
        <f t="shared" si="3"/>
        <v>24785</v>
      </c>
      <c r="P25" s="24">
        <f t="shared" si="3"/>
        <v>5313231</v>
      </c>
      <c r="Q25" s="24">
        <f t="shared" si="3"/>
        <v>6648242</v>
      </c>
      <c r="R25" s="22">
        <f t="shared" si="3"/>
        <v>453769</v>
      </c>
      <c r="S25" s="22">
        <f t="shared" si="3"/>
        <v>496016</v>
      </c>
      <c r="T25" s="24">
        <f t="shared" si="3"/>
        <v>-39175</v>
      </c>
      <c r="U25" s="24">
        <f t="shared" si="3"/>
        <v>-32956</v>
      </c>
      <c r="V25" s="22">
        <f t="shared" si="3"/>
        <v>46377</v>
      </c>
      <c r="W25" s="22">
        <f t="shared" si="3"/>
        <v>37225</v>
      </c>
      <c r="X25" s="24">
        <f t="shared" si="3"/>
        <v>628759.40000000014</v>
      </c>
      <c r="Y25" s="24">
        <f t="shared" si="3"/>
        <v>626777.20000000019</v>
      </c>
      <c r="Z25" s="22">
        <f t="shared" si="3"/>
        <v>-3385</v>
      </c>
      <c r="AA25" s="22">
        <f t="shared" si="3"/>
        <v>-5800</v>
      </c>
      <c r="AB25" s="24">
        <f t="shared" si="3"/>
        <v>280838</v>
      </c>
      <c r="AC25" s="24">
        <f t="shared" si="3"/>
        <v>280895</v>
      </c>
      <c r="AD25" s="22">
        <f t="shared" si="3"/>
        <v>404312</v>
      </c>
      <c r="AE25" s="22">
        <f t="shared" si="3"/>
        <v>428487</v>
      </c>
      <c r="AF25" s="24">
        <f t="shared" si="3"/>
        <v>39307</v>
      </c>
      <c r="AG25" s="24">
        <f t="shared" si="3"/>
        <v>83296</v>
      </c>
      <c r="AH25" s="22">
        <f t="shared" si="3"/>
        <v>10790</v>
      </c>
      <c r="AI25" s="22">
        <f t="shared" si="3"/>
        <v>8460</v>
      </c>
      <c r="AJ25" s="24">
        <f t="shared" si="3"/>
        <v>32792</v>
      </c>
      <c r="AK25" s="24">
        <f t="shared" si="3"/>
        <v>71057</v>
      </c>
      <c r="AL25" s="22">
        <f t="shared" si="3"/>
        <v>21371</v>
      </c>
      <c r="AM25" s="22">
        <f t="shared" si="3"/>
        <v>19137</v>
      </c>
      <c r="AN25" s="24">
        <f t="shared" si="3"/>
        <v>218260</v>
      </c>
      <c r="AO25" s="24">
        <f t="shared" si="3"/>
        <v>325032</v>
      </c>
      <c r="AP25" s="22">
        <f t="shared" si="3"/>
        <v>-220117</v>
      </c>
      <c r="AQ25" s="22">
        <f t="shared" si="3"/>
        <v>64080</v>
      </c>
      <c r="AR25" s="24">
        <f t="shared" si="3"/>
        <v>-15572</v>
      </c>
      <c r="AS25" s="24">
        <f t="shared" si="3"/>
        <v>17613</v>
      </c>
      <c r="AT25" s="22">
        <f t="shared" si="3"/>
        <v>13729.500000000175</v>
      </c>
      <c r="AU25" s="22">
        <f t="shared" si="3"/>
        <v>238351.50000000052</v>
      </c>
      <c r="AV25" s="24">
        <f t="shared" si="3"/>
        <v>-53197</v>
      </c>
      <c r="AW25" s="24">
        <f t="shared" si="3"/>
        <v>-52223</v>
      </c>
      <c r="AX25" s="22">
        <f t="shared" si="3"/>
        <v>-26350</v>
      </c>
      <c r="AY25" s="22">
        <f t="shared" si="3"/>
        <v>-13372</v>
      </c>
      <c r="AZ25" s="24">
        <f t="shared" si="3"/>
        <v>-69265</v>
      </c>
      <c r="BA25" s="24">
        <f t="shared" si="3"/>
        <v>10146</v>
      </c>
      <c r="BB25" s="22">
        <f t="shared" si="3"/>
        <v>25483</v>
      </c>
      <c r="BC25" s="22">
        <f t="shared" si="3"/>
        <v>27396</v>
      </c>
      <c r="BD25" s="24">
        <f t="shared" si="3"/>
        <v>1856</v>
      </c>
      <c r="BE25" s="24">
        <f t="shared" si="3"/>
        <v>1328</v>
      </c>
      <c r="BF25" s="22">
        <f t="shared" si="3"/>
        <v>6649</v>
      </c>
      <c r="BG25" s="22">
        <f t="shared" si="3"/>
        <v>9358</v>
      </c>
      <c r="BH25" s="24">
        <f t="shared" si="3"/>
        <v>-38783</v>
      </c>
      <c r="BI25" s="24">
        <f t="shared" si="3"/>
        <v>-48453</v>
      </c>
      <c r="BJ25" s="22">
        <f t="shared" si="3"/>
        <v>114687</v>
      </c>
      <c r="BK25" s="22">
        <f t="shared" si="3"/>
        <v>231579</v>
      </c>
      <c r="BL25" s="24">
        <f t="shared" si="3"/>
        <v>105446</v>
      </c>
      <c r="BM25" s="24">
        <f t="shared" si="3"/>
        <v>110338</v>
      </c>
      <c r="BN25" s="22">
        <f t="shared" si="3"/>
        <v>11106</v>
      </c>
      <c r="BO25" s="22">
        <f t="shared" ref="BO25:DZ25" si="4">BO21+BO23</f>
        <v>23254</v>
      </c>
      <c r="BP25" s="24">
        <f t="shared" si="4"/>
        <v>-2791</v>
      </c>
      <c r="BQ25" s="24">
        <f t="shared" si="4"/>
        <v>22719</v>
      </c>
      <c r="BR25" s="22">
        <f t="shared" si="4"/>
        <v>25706.899999999994</v>
      </c>
      <c r="BS25" s="22">
        <f t="shared" si="4"/>
        <v>24147.699999999993</v>
      </c>
      <c r="BT25" s="24">
        <f t="shared" si="4"/>
        <v>-9189</v>
      </c>
      <c r="BU25" s="24">
        <f t="shared" si="4"/>
        <v>-17611</v>
      </c>
      <c r="BV25" s="22">
        <f t="shared" si="4"/>
        <v>21732.700000000012</v>
      </c>
      <c r="BW25" s="22">
        <f t="shared" si="4"/>
        <v>21732.700000000012</v>
      </c>
      <c r="BX25" s="24">
        <f t="shared" si="4"/>
        <v>57212</v>
      </c>
      <c r="BY25" s="24">
        <f t="shared" si="4"/>
        <v>468114</v>
      </c>
      <c r="BZ25" s="22">
        <f t="shared" si="4"/>
        <v>61160</v>
      </c>
      <c r="CA25" s="22">
        <f t="shared" si="4"/>
        <v>149769</v>
      </c>
      <c r="CB25" s="24">
        <f t="shared" si="4"/>
        <v>266714</v>
      </c>
      <c r="CC25" s="24">
        <f t="shared" si="4"/>
        <v>391714</v>
      </c>
      <c r="CD25" s="22">
        <f t="shared" si="4"/>
        <v>155977</v>
      </c>
      <c r="CE25" s="22">
        <f t="shared" si="4"/>
        <v>220053</v>
      </c>
      <c r="CF25" s="24">
        <f t="shared" si="4"/>
        <v>91227</v>
      </c>
      <c r="CG25" s="24">
        <f t="shared" si="4"/>
        <v>89588</v>
      </c>
      <c r="CH25" s="22">
        <f t="shared" si="4"/>
        <v>65817</v>
      </c>
      <c r="CI25" s="22">
        <f t="shared" si="4"/>
        <v>62384</v>
      </c>
      <c r="CJ25" s="24">
        <f t="shared" si="4"/>
        <v>47671</v>
      </c>
      <c r="CK25" s="24">
        <f t="shared" si="4"/>
        <v>56733</v>
      </c>
      <c r="CL25" s="22">
        <f t="shared" si="4"/>
        <v>-12335.326999999974</v>
      </c>
      <c r="CM25" s="22">
        <f t="shared" si="4"/>
        <v>7120.8449999999339</v>
      </c>
      <c r="CN25" s="24">
        <f t="shared" si="4"/>
        <v>-17638</v>
      </c>
      <c r="CO25" s="24">
        <f t="shared" si="4"/>
        <v>28402</v>
      </c>
      <c r="CP25" s="22">
        <f t="shared" si="4"/>
        <v>18889.200000000004</v>
      </c>
      <c r="CQ25" s="22">
        <f t="shared" si="4"/>
        <v>18889.400000000001</v>
      </c>
      <c r="CR25" s="24">
        <f t="shared" si="4"/>
        <v>4785</v>
      </c>
      <c r="CS25" s="24">
        <f t="shared" si="4"/>
        <v>18970</v>
      </c>
      <c r="CT25" s="22">
        <f t="shared" si="4"/>
        <v>11995</v>
      </c>
      <c r="CU25" s="22">
        <f t="shared" si="4"/>
        <v>9788</v>
      </c>
      <c r="CV25" s="24">
        <f t="shared" si="4"/>
        <v>55580</v>
      </c>
      <c r="CW25" s="24">
        <f t="shared" si="4"/>
        <v>54260</v>
      </c>
      <c r="CX25" s="22">
        <f t="shared" si="4"/>
        <v>-4347</v>
      </c>
      <c r="CY25" s="22">
        <f t="shared" si="4"/>
        <v>91487</v>
      </c>
      <c r="CZ25" s="24">
        <f t="shared" si="4"/>
        <v>66552</v>
      </c>
      <c r="DA25" s="24">
        <f t="shared" si="4"/>
        <v>579557</v>
      </c>
      <c r="DB25" s="22">
        <f t="shared" si="4"/>
        <v>-97860</v>
      </c>
      <c r="DC25" s="22">
        <f t="shared" si="4"/>
        <v>-104669</v>
      </c>
      <c r="DD25" s="24">
        <f t="shared" si="4"/>
        <v>1255</v>
      </c>
      <c r="DE25" s="24">
        <f t="shared" si="4"/>
        <v>896</v>
      </c>
      <c r="DF25" s="22">
        <f t="shared" si="4"/>
        <v>12171</v>
      </c>
      <c r="DG25" s="22">
        <f t="shared" si="4"/>
        <v>6372</v>
      </c>
      <c r="DH25" s="24">
        <f t="shared" si="4"/>
        <v>-21989</v>
      </c>
      <c r="DI25" s="24">
        <f t="shared" si="4"/>
        <v>74489</v>
      </c>
      <c r="DJ25" s="22">
        <f t="shared" si="4"/>
        <v>131212</v>
      </c>
      <c r="DK25" s="22">
        <f t="shared" si="4"/>
        <v>268425</v>
      </c>
      <c r="DL25" s="24">
        <f t="shared" si="4"/>
        <v>407609</v>
      </c>
      <c r="DM25" s="24">
        <f t="shared" si="4"/>
        <v>468048</v>
      </c>
      <c r="DN25" s="22">
        <f t="shared" si="4"/>
        <v>455456</v>
      </c>
      <c r="DO25" s="22">
        <f t="shared" si="4"/>
        <v>665918</v>
      </c>
      <c r="DP25" s="24">
        <f t="shared" si="4"/>
        <v>-136113</v>
      </c>
      <c r="DQ25" s="24">
        <f t="shared" si="4"/>
        <v>150178</v>
      </c>
      <c r="DR25" s="22">
        <f t="shared" si="4"/>
        <v>128216</v>
      </c>
      <c r="DS25" s="22">
        <f t="shared" si="4"/>
        <v>95741</v>
      </c>
      <c r="DT25" s="24">
        <f t="shared" si="4"/>
        <v>-5419</v>
      </c>
      <c r="DU25" s="24">
        <f t="shared" si="4"/>
        <v>-2386</v>
      </c>
      <c r="DV25" s="22">
        <f t="shared" si="4"/>
        <v>175015</v>
      </c>
      <c r="DW25" s="22">
        <f t="shared" si="4"/>
        <v>178136</v>
      </c>
      <c r="DX25" s="24">
        <f t="shared" si="4"/>
        <v>125403</v>
      </c>
      <c r="DY25" s="24">
        <f t="shared" si="4"/>
        <v>166088</v>
      </c>
      <c r="DZ25" s="22">
        <f t="shared" si="4"/>
        <v>160788</v>
      </c>
      <c r="EA25" s="22">
        <f t="shared" ref="EA25:EO25" si="5">EA21+EA23</f>
        <v>162105</v>
      </c>
      <c r="EB25" s="24">
        <f t="shared" si="5"/>
        <v>36319</v>
      </c>
      <c r="EC25" s="24">
        <f t="shared" si="5"/>
        <v>47056</v>
      </c>
      <c r="ED25" s="22">
        <f t="shared" si="5"/>
        <v>-11413</v>
      </c>
      <c r="EE25" s="22">
        <f t="shared" si="5"/>
        <v>6283</v>
      </c>
      <c r="EF25" s="24">
        <f t="shared" si="5"/>
        <v>195306</v>
      </c>
      <c r="EG25" s="24">
        <f t="shared" si="5"/>
        <v>300315</v>
      </c>
      <c r="EH25" s="22">
        <f t="shared" si="5"/>
        <v>113114</v>
      </c>
      <c r="EI25" s="22">
        <f t="shared" si="5"/>
        <v>155748</v>
      </c>
      <c r="EJ25" s="24">
        <f t="shared" si="5"/>
        <v>-28046</v>
      </c>
      <c r="EK25" s="24">
        <f t="shared" si="5"/>
        <v>-35999</v>
      </c>
      <c r="EL25" s="22">
        <f t="shared" si="5"/>
        <v>36678</v>
      </c>
      <c r="EM25" s="22">
        <f t="shared" si="5"/>
        <v>56756</v>
      </c>
      <c r="EN25" s="24">
        <f t="shared" si="5"/>
        <v>34747</v>
      </c>
      <c r="EO25" s="24">
        <f t="shared" si="5"/>
        <v>23626</v>
      </c>
    </row>
    <row r="26" spans="1:145" ht="7.95" customHeight="1">
      <c r="A26" s="3"/>
      <c r="B26" s="16"/>
      <c r="C26" s="16"/>
      <c r="D26" s="17"/>
      <c r="E26" s="17"/>
      <c r="F26" s="16"/>
      <c r="G26" s="16"/>
      <c r="H26" s="17"/>
      <c r="I26" s="17"/>
      <c r="J26" s="16"/>
      <c r="K26" s="16"/>
      <c r="L26" s="17"/>
      <c r="M26" s="17"/>
      <c r="N26" s="16"/>
      <c r="O26" s="16"/>
      <c r="P26" s="17"/>
      <c r="Q26" s="17"/>
      <c r="R26" s="16"/>
      <c r="S26" s="16"/>
      <c r="T26" s="17"/>
      <c r="U26" s="17"/>
      <c r="V26" s="16"/>
      <c r="W26" s="16"/>
      <c r="X26" s="17"/>
      <c r="Y26" s="17"/>
      <c r="Z26" s="16"/>
      <c r="AA26" s="16"/>
      <c r="AB26" s="17"/>
      <c r="AC26" s="17"/>
      <c r="AD26" s="16"/>
      <c r="AE26" s="16"/>
      <c r="AF26" s="17"/>
      <c r="AG26" s="17"/>
      <c r="AH26" s="16"/>
      <c r="AI26" s="16"/>
      <c r="AJ26" s="17"/>
      <c r="AK26" s="17"/>
      <c r="AL26" s="16"/>
      <c r="AM26" s="16"/>
      <c r="AN26" s="17"/>
      <c r="AO26" s="17"/>
      <c r="AP26" s="16"/>
      <c r="AQ26" s="16"/>
      <c r="AR26" s="17"/>
      <c r="AS26" s="17"/>
      <c r="AT26" s="16"/>
      <c r="AU26" s="16"/>
      <c r="AV26" s="17"/>
      <c r="AW26" s="17"/>
      <c r="AX26" s="16"/>
      <c r="AY26" s="16"/>
      <c r="AZ26" s="17"/>
      <c r="BA26" s="17"/>
      <c r="BB26" s="16"/>
      <c r="BC26" s="16"/>
      <c r="BD26" s="17"/>
      <c r="BE26" s="17"/>
      <c r="BF26" s="16"/>
      <c r="BG26" s="16"/>
      <c r="BH26" s="17"/>
      <c r="BI26" s="17"/>
      <c r="BJ26" s="16"/>
      <c r="BK26" s="16"/>
      <c r="BL26" s="17"/>
      <c r="BM26" s="17"/>
      <c r="BN26" s="16"/>
      <c r="BO26" s="16"/>
      <c r="BP26" s="17"/>
      <c r="BQ26" s="17"/>
      <c r="BR26" s="16"/>
      <c r="BS26" s="16"/>
      <c r="BT26" s="17"/>
      <c r="BU26" s="17"/>
      <c r="BV26" s="16"/>
      <c r="BW26" s="16"/>
      <c r="BX26" s="17"/>
      <c r="BY26" s="17"/>
      <c r="BZ26" s="16"/>
      <c r="CA26" s="16"/>
      <c r="CB26" s="17"/>
      <c r="CC26" s="17"/>
      <c r="CD26" s="16"/>
      <c r="CE26" s="16"/>
      <c r="CF26" s="17"/>
      <c r="CG26" s="17"/>
      <c r="CH26" s="16"/>
      <c r="CI26" s="16"/>
      <c r="CJ26" s="17"/>
      <c r="CK26" s="17"/>
      <c r="CL26" s="16"/>
      <c r="CM26" s="16"/>
      <c r="CN26" s="17"/>
      <c r="CO26" s="17"/>
      <c r="CP26" s="16"/>
      <c r="CQ26" s="16"/>
      <c r="CR26" s="17"/>
      <c r="CS26" s="17"/>
      <c r="CT26" s="16"/>
      <c r="CU26" s="16"/>
      <c r="CV26" s="17"/>
      <c r="CW26" s="17"/>
      <c r="CX26" s="16"/>
      <c r="CY26" s="16"/>
      <c r="CZ26" s="17"/>
      <c r="DA26" s="17"/>
      <c r="DB26" s="16"/>
      <c r="DC26" s="16"/>
      <c r="DD26" s="17"/>
      <c r="DE26" s="17"/>
      <c r="DF26" s="16"/>
      <c r="DG26" s="16"/>
      <c r="DH26" s="17"/>
      <c r="DI26" s="17"/>
      <c r="DJ26" s="16"/>
      <c r="DK26" s="16"/>
      <c r="DL26" s="17"/>
      <c r="DM26" s="17"/>
      <c r="DN26" s="16"/>
      <c r="DO26" s="16"/>
      <c r="DP26" s="17"/>
      <c r="DQ26" s="17"/>
      <c r="DR26" s="16"/>
      <c r="DS26" s="16"/>
      <c r="DT26" s="17"/>
      <c r="DU26" s="17"/>
      <c r="DV26" s="16"/>
      <c r="DW26" s="16"/>
      <c r="DX26" s="17"/>
      <c r="DY26" s="17"/>
      <c r="DZ26" s="16"/>
      <c r="EA26" s="16"/>
      <c r="EB26" s="17"/>
      <c r="EC26" s="17"/>
      <c r="ED26" s="16"/>
      <c r="EE26" s="16"/>
      <c r="EF26" s="17"/>
      <c r="EG26" s="17"/>
      <c r="EH26" s="16"/>
      <c r="EI26" s="16"/>
      <c r="EJ26" s="17"/>
      <c r="EK26" s="17"/>
      <c r="EL26" s="16"/>
      <c r="EM26" s="16"/>
      <c r="EN26" s="17"/>
      <c r="EO26" s="17"/>
    </row>
    <row r="27" spans="1:145">
      <c r="A27" s="3" t="s">
        <v>38</v>
      </c>
      <c r="B27" s="16">
        <v>0</v>
      </c>
      <c r="C27" s="16">
        <v>3642601</v>
      </c>
      <c r="D27" s="17">
        <v>0</v>
      </c>
      <c r="E27" s="17">
        <v>101971</v>
      </c>
      <c r="F27" s="16">
        <v>0</v>
      </c>
      <c r="G27" s="16">
        <v>-9539.2999999999993</v>
      </c>
      <c r="H27" s="17">
        <v>0</v>
      </c>
      <c r="I27" s="17">
        <v>0</v>
      </c>
      <c r="J27" s="16">
        <v>0</v>
      </c>
      <c r="K27" s="16">
        <v>0</v>
      </c>
      <c r="L27" s="17">
        <v>0</v>
      </c>
      <c r="M27" s="17">
        <v>-15456</v>
      </c>
      <c r="N27" s="16">
        <v>0</v>
      </c>
      <c r="O27" s="16">
        <v>0</v>
      </c>
      <c r="P27" s="17">
        <v>0</v>
      </c>
      <c r="Q27" s="17">
        <v>-1094854</v>
      </c>
      <c r="R27" s="16">
        <v>0</v>
      </c>
      <c r="S27" s="16">
        <v>0</v>
      </c>
      <c r="T27" s="17">
        <v>0</v>
      </c>
      <c r="U27" s="17">
        <v>0</v>
      </c>
      <c r="V27" s="16">
        <v>0</v>
      </c>
      <c r="W27" s="16">
        <v>0</v>
      </c>
      <c r="X27" s="17">
        <v>28792.1</v>
      </c>
      <c r="Y27" s="17">
        <v>28792.1</v>
      </c>
      <c r="Z27" s="16">
        <v>0</v>
      </c>
      <c r="AA27" s="16">
        <v>0</v>
      </c>
      <c r="AB27" s="17">
        <v>625687</v>
      </c>
      <c r="AC27" s="17">
        <v>625687</v>
      </c>
      <c r="AD27" s="16">
        <v>0</v>
      </c>
      <c r="AE27" s="16">
        <v>149</v>
      </c>
      <c r="AF27" s="17">
        <v>0</v>
      </c>
      <c r="AG27" s="17">
        <v>0</v>
      </c>
      <c r="AH27" s="16">
        <v>0</v>
      </c>
      <c r="AI27" s="16">
        <v>0</v>
      </c>
      <c r="AJ27" s="17">
        <v>0</v>
      </c>
      <c r="AK27" s="17">
        <v>9470</v>
      </c>
      <c r="AL27" s="16">
        <v>0</v>
      </c>
      <c r="AM27" s="16">
        <v>0</v>
      </c>
      <c r="AN27" s="17">
        <v>0</v>
      </c>
      <c r="AO27" s="17">
        <v>0</v>
      </c>
      <c r="AP27" s="16">
        <v>0</v>
      </c>
      <c r="AQ27" s="16">
        <v>403</v>
      </c>
      <c r="AR27" s="17">
        <v>0</v>
      </c>
      <c r="AS27" s="17">
        <v>0</v>
      </c>
      <c r="AT27" s="16">
        <v>0</v>
      </c>
      <c r="AU27" s="16">
        <v>0</v>
      </c>
      <c r="AV27" s="17">
        <v>0</v>
      </c>
      <c r="AW27" s="17">
        <v>0</v>
      </c>
      <c r="AX27" s="16">
        <v>0</v>
      </c>
      <c r="AY27" s="16">
        <v>0</v>
      </c>
      <c r="AZ27" s="17">
        <v>0</v>
      </c>
      <c r="BA27" s="17">
        <v>0</v>
      </c>
      <c r="BB27" s="16">
        <v>0</v>
      </c>
      <c r="BC27" s="16">
        <v>0</v>
      </c>
      <c r="BD27" s="17">
        <v>0</v>
      </c>
      <c r="BE27" s="17">
        <v>0</v>
      </c>
      <c r="BF27" s="16">
        <v>0</v>
      </c>
      <c r="BG27" s="16">
        <v>-785</v>
      </c>
      <c r="BH27" s="17">
        <v>0</v>
      </c>
      <c r="BI27" s="17">
        <v>1747</v>
      </c>
      <c r="BJ27" s="16">
        <v>0</v>
      </c>
      <c r="BK27" s="16">
        <v>-998</v>
      </c>
      <c r="BL27" s="17">
        <v>-12810</v>
      </c>
      <c r="BM27" s="17">
        <v>-7418</v>
      </c>
      <c r="BN27" s="16">
        <v>0</v>
      </c>
      <c r="BO27" s="16">
        <v>0</v>
      </c>
      <c r="BP27" s="17">
        <v>0</v>
      </c>
      <c r="BQ27" s="17">
        <v>0</v>
      </c>
      <c r="BR27" s="16">
        <v>0</v>
      </c>
      <c r="BS27" s="16">
        <v>0</v>
      </c>
      <c r="BT27" s="17">
        <v>-2500</v>
      </c>
      <c r="BU27" s="17">
        <v>0</v>
      </c>
      <c r="BV27" s="16">
        <v>0</v>
      </c>
      <c r="BW27" s="16">
        <v>0</v>
      </c>
      <c r="BX27" s="17">
        <v>0</v>
      </c>
      <c r="BY27" s="17">
        <v>-4660</v>
      </c>
      <c r="BZ27" s="16">
        <v>0</v>
      </c>
      <c r="CA27" s="16">
        <v>2048</v>
      </c>
      <c r="CB27" s="17">
        <v>0</v>
      </c>
      <c r="CC27" s="17">
        <v>0</v>
      </c>
      <c r="CD27" s="16">
        <v>0</v>
      </c>
      <c r="CE27" s="16">
        <v>-15627</v>
      </c>
      <c r="CF27" s="17">
        <v>0</v>
      </c>
      <c r="CG27" s="17">
        <v>0</v>
      </c>
      <c r="CH27" s="16">
        <v>0</v>
      </c>
      <c r="CI27" s="16">
        <v>0</v>
      </c>
      <c r="CJ27" s="17">
        <v>0</v>
      </c>
      <c r="CK27" s="17">
        <v>0</v>
      </c>
      <c r="CL27" s="16">
        <v>0</v>
      </c>
      <c r="CM27" s="16">
        <v>0</v>
      </c>
      <c r="CN27" s="17">
        <v>0</v>
      </c>
      <c r="CO27" s="17">
        <v>0</v>
      </c>
      <c r="CP27" s="16">
        <v>0</v>
      </c>
      <c r="CQ27" s="16">
        <v>0</v>
      </c>
      <c r="CR27" s="17">
        <v>0</v>
      </c>
      <c r="CS27" s="17">
        <v>-5779</v>
      </c>
      <c r="CT27" s="16">
        <v>0</v>
      </c>
      <c r="CU27" s="16">
        <v>0</v>
      </c>
      <c r="CV27" s="17">
        <v>0</v>
      </c>
      <c r="CW27" s="17">
        <v>0</v>
      </c>
      <c r="CX27" s="16">
        <v>0</v>
      </c>
      <c r="CY27" s="16">
        <v>0</v>
      </c>
      <c r="CZ27" s="17">
        <v>0</v>
      </c>
      <c r="DA27" s="17">
        <v>-3</v>
      </c>
      <c r="DB27" s="16">
        <v>0</v>
      </c>
      <c r="DC27" s="16">
        <v>0</v>
      </c>
      <c r="DD27" s="17">
        <v>0</v>
      </c>
      <c r="DE27" s="17">
        <v>0</v>
      </c>
      <c r="DF27" s="16">
        <v>0</v>
      </c>
      <c r="DG27" s="16">
        <v>0</v>
      </c>
      <c r="DH27" s="17">
        <v>0</v>
      </c>
      <c r="DI27" s="17">
        <v>160</v>
      </c>
      <c r="DJ27" s="16">
        <v>0</v>
      </c>
      <c r="DK27" s="16">
        <v>-14232</v>
      </c>
      <c r="DL27" s="17">
        <v>0</v>
      </c>
      <c r="DM27" s="17">
        <v>0</v>
      </c>
      <c r="DN27" s="16">
        <v>0</v>
      </c>
      <c r="DO27" s="16">
        <v>0</v>
      </c>
      <c r="DP27" s="17">
        <v>0</v>
      </c>
      <c r="DQ27" s="17">
        <v>-39075</v>
      </c>
      <c r="DR27" s="16">
        <v>0</v>
      </c>
      <c r="DS27" s="16">
        <v>239</v>
      </c>
      <c r="DT27" s="17">
        <v>0</v>
      </c>
      <c r="DU27" s="17">
        <v>0</v>
      </c>
      <c r="DV27" s="16">
        <v>0</v>
      </c>
      <c r="DW27" s="16">
        <v>0</v>
      </c>
      <c r="DX27" s="17">
        <v>0</v>
      </c>
      <c r="DY27" s="17">
        <v>-508</v>
      </c>
      <c r="DZ27" s="16">
        <v>0</v>
      </c>
      <c r="EA27" s="16">
        <v>1602</v>
      </c>
      <c r="EB27" s="17">
        <v>0</v>
      </c>
      <c r="EC27" s="17">
        <v>-1916</v>
      </c>
      <c r="ED27" s="16">
        <v>0</v>
      </c>
      <c r="EE27" s="16">
        <v>0</v>
      </c>
      <c r="EF27" s="17">
        <v>0</v>
      </c>
      <c r="EG27" s="17">
        <v>0</v>
      </c>
      <c r="EH27" s="16">
        <v>451678</v>
      </c>
      <c r="EI27" s="16">
        <v>451678</v>
      </c>
      <c r="EJ27" s="17">
        <v>0</v>
      </c>
      <c r="EK27" s="17">
        <v>-568</v>
      </c>
      <c r="EL27" s="16">
        <v>0</v>
      </c>
      <c r="EM27" s="16">
        <v>-8001</v>
      </c>
      <c r="EN27" s="17">
        <v>0</v>
      </c>
      <c r="EO27" s="17">
        <v>0</v>
      </c>
    </row>
    <row r="28" spans="1:145" ht="7.2" customHeight="1">
      <c r="A28" s="3"/>
      <c r="B28" s="16"/>
      <c r="C28" s="16"/>
      <c r="D28" s="17"/>
      <c r="E28" s="17"/>
      <c r="F28" s="16"/>
      <c r="G28" s="16"/>
      <c r="H28" s="17"/>
      <c r="I28" s="17"/>
      <c r="J28" s="16"/>
      <c r="K28" s="16"/>
      <c r="L28" s="17"/>
      <c r="M28" s="17"/>
      <c r="N28" s="16"/>
      <c r="O28" s="16"/>
      <c r="P28" s="17"/>
      <c r="Q28" s="17"/>
      <c r="R28" s="16"/>
      <c r="S28" s="16"/>
      <c r="T28" s="17"/>
      <c r="U28" s="17"/>
      <c r="V28" s="16"/>
      <c r="W28" s="16"/>
      <c r="X28" s="17"/>
      <c r="Y28" s="17"/>
      <c r="Z28" s="16"/>
      <c r="AA28" s="16"/>
      <c r="AB28" s="17"/>
      <c r="AC28" s="17"/>
      <c r="AD28" s="16"/>
      <c r="AE28" s="16"/>
      <c r="AF28" s="17"/>
      <c r="AG28" s="17"/>
      <c r="AH28" s="16"/>
      <c r="AI28" s="16"/>
      <c r="AJ28" s="17"/>
      <c r="AK28" s="17"/>
      <c r="AL28" s="16"/>
      <c r="AM28" s="16"/>
      <c r="AN28" s="17"/>
      <c r="AO28" s="17"/>
      <c r="AP28" s="16"/>
      <c r="AQ28" s="16"/>
      <c r="AR28" s="17"/>
      <c r="AS28" s="17"/>
      <c r="AT28" s="16"/>
      <c r="AU28" s="16"/>
      <c r="AV28" s="17"/>
      <c r="AW28" s="17"/>
      <c r="AX28" s="16"/>
      <c r="AY28" s="16"/>
      <c r="AZ28" s="17"/>
      <c r="BA28" s="17"/>
      <c r="BB28" s="16"/>
      <c r="BC28" s="16"/>
      <c r="BD28" s="17"/>
      <c r="BE28" s="17"/>
      <c r="BF28" s="16"/>
      <c r="BG28" s="16"/>
      <c r="BH28" s="17"/>
      <c r="BI28" s="17"/>
      <c r="BJ28" s="16"/>
      <c r="BK28" s="16"/>
      <c r="BL28" s="17"/>
      <c r="BM28" s="17"/>
      <c r="BN28" s="16"/>
      <c r="BO28" s="16"/>
      <c r="BP28" s="17"/>
      <c r="BQ28" s="17"/>
      <c r="BR28" s="16"/>
      <c r="BS28" s="16"/>
      <c r="BT28" s="17"/>
      <c r="BU28" s="17"/>
      <c r="BV28" s="16"/>
      <c r="BW28" s="16"/>
      <c r="BX28" s="17"/>
      <c r="BY28" s="17"/>
      <c r="BZ28" s="16"/>
      <c r="CA28" s="16"/>
      <c r="CB28" s="17"/>
      <c r="CC28" s="17"/>
      <c r="CD28" s="16"/>
      <c r="CE28" s="16"/>
      <c r="CF28" s="17"/>
      <c r="CG28" s="17"/>
      <c r="CH28" s="16"/>
      <c r="CI28" s="16"/>
      <c r="CJ28" s="17"/>
      <c r="CK28" s="17"/>
      <c r="CL28" s="16"/>
      <c r="CM28" s="16"/>
      <c r="CN28" s="17"/>
      <c r="CO28" s="17"/>
      <c r="CP28" s="16"/>
      <c r="CQ28" s="16"/>
      <c r="CR28" s="17"/>
      <c r="CS28" s="17"/>
      <c r="CT28" s="16"/>
      <c r="CU28" s="16"/>
      <c r="CV28" s="17"/>
      <c r="CW28" s="17"/>
      <c r="CX28" s="16"/>
      <c r="CY28" s="16"/>
      <c r="CZ28" s="17"/>
      <c r="DA28" s="17"/>
      <c r="DB28" s="16"/>
      <c r="DC28" s="16"/>
      <c r="DD28" s="17"/>
      <c r="DE28" s="17"/>
      <c r="DF28" s="16"/>
      <c r="DG28" s="16"/>
      <c r="DH28" s="17"/>
      <c r="DI28" s="17"/>
      <c r="DJ28" s="16"/>
      <c r="DK28" s="16"/>
      <c r="DL28" s="17"/>
      <c r="DM28" s="17"/>
      <c r="DN28" s="16"/>
      <c r="DO28" s="16"/>
      <c r="DP28" s="17"/>
      <c r="DQ28" s="17"/>
      <c r="DR28" s="16"/>
      <c r="DS28" s="16"/>
      <c r="DT28" s="17"/>
      <c r="DU28" s="17"/>
      <c r="DV28" s="16"/>
      <c r="DW28" s="16"/>
      <c r="DX28" s="17"/>
      <c r="DY28" s="17"/>
      <c r="DZ28" s="16"/>
      <c r="EA28" s="16"/>
      <c r="EB28" s="17"/>
      <c r="EC28" s="17"/>
      <c r="ED28" s="16"/>
      <c r="EE28" s="16"/>
      <c r="EF28" s="17"/>
      <c r="EG28" s="17"/>
      <c r="EH28" s="16"/>
      <c r="EI28" s="16"/>
      <c r="EJ28" s="17"/>
      <c r="EK28" s="17"/>
      <c r="EL28" s="16"/>
      <c r="EM28" s="16"/>
      <c r="EN28" s="17"/>
      <c r="EO28" s="17"/>
    </row>
    <row r="29" spans="1:145" s="23" customFormat="1" ht="15" thickBot="1">
      <c r="A29" s="26" t="s">
        <v>39</v>
      </c>
      <c r="B29" s="27">
        <v>1358284.9900000184</v>
      </c>
      <c r="C29" s="27">
        <v>11199383.930000002</v>
      </c>
      <c r="D29" s="29">
        <v>1497146</v>
      </c>
      <c r="E29" s="29">
        <v>1738869</v>
      </c>
      <c r="F29" s="27">
        <v>-95492.700000000186</v>
      </c>
      <c r="G29" s="27">
        <v>6885.7999999998174</v>
      </c>
      <c r="H29" s="29">
        <v>97572</v>
      </c>
      <c r="I29" s="29">
        <v>512770</v>
      </c>
      <c r="J29" s="27">
        <v>426296</v>
      </c>
      <c r="K29" s="27">
        <v>1235839</v>
      </c>
      <c r="L29" s="29">
        <v>313594</v>
      </c>
      <c r="M29" s="29">
        <v>415823</v>
      </c>
      <c r="N29" s="27">
        <v>41786</v>
      </c>
      <c r="O29" s="27">
        <v>24785</v>
      </c>
      <c r="P29" s="29">
        <v>5313231</v>
      </c>
      <c r="Q29" s="29">
        <v>5553388</v>
      </c>
      <c r="R29" s="27">
        <v>453769</v>
      </c>
      <c r="S29" s="27">
        <v>496016</v>
      </c>
      <c r="T29" s="29">
        <v>-39175</v>
      </c>
      <c r="U29" s="29">
        <v>-32956</v>
      </c>
      <c r="V29" s="27">
        <v>46377</v>
      </c>
      <c r="W29" s="27">
        <v>37225</v>
      </c>
      <c r="X29" s="29">
        <v>657551.50000000012</v>
      </c>
      <c r="Y29" s="29">
        <v>655569.30000000016</v>
      </c>
      <c r="Z29" s="27">
        <v>-3385</v>
      </c>
      <c r="AA29" s="27">
        <v>-5800</v>
      </c>
      <c r="AB29" s="29">
        <v>906525</v>
      </c>
      <c r="AC29" s="29">
        <v>906582</v>
      </c>
      <c r="AD29" s="27">
        <v>404312</v>
      </c>
      <c r="AE29" s="27">
        <v>428636</v>
      </c>
      <c r="AF29" s="29">
        <v>39307</v>
      </c>
      <c r="AG29" s="29">
        <v>83296</v>
      </c>
      <c r="AH29" s="27">
        <v>10790</v>
      </c>
      <c r="AI29" s="27">
        <v>8460</v>
      </c>
      <c r="AJ29" s="29">
        <v>32792</v>
      </c>
      <c r="AK29" s="29">
        <v>80527</v>
      </c>
      <c r="AL29" s="27">
        <v>21371</v>
      </c>
      <c r="AM29" s="27">
        <v>19137</v>
      </c>
      <c r="AN29" s="29">
        <v>218260</v>
      </c>
      <c r="AO29" s="29">
        <v>325032</v>
      </c>
      <c r="AP29" s="27">
        <v>-220117</v>
      </c>
      <c r="AQ29" s="27">
        <v>64483</v>
      </c>
      <c r="AR29" s="29">
        <v>-15572</v>
      </c>
      <c r="AS29" s="29">
        <v>17613</v>
      </c>
      <c r="AT29" s="27">
        <v>13729.500000000175</v>
      </c>
      <c r="AU29" s="27">
        <v>238351.50000000052</v>
      </c>
      <c r="AV29" s="29">
        <v>-53197</v>
      </c>
      <c r="AW29" s="29">
        <v>-52223</v>
      </c>
      <c r="AX29" s="27">
        <v>-26350</v>
      </c>
      <c r="AY29" s="27">
        <v>-13372</v>
      </c>
      <c r="AZ29" s="29">
        <v>-69265</v>
      </c>
      <c r="BA29" s="29">
        <v>10146</v>
      </c>
      <c r="BB29" s="27">
        <v>25483</v>
      </c>
      <c r="BC29" s="27">
        <v>27396</v>
      </c>
      <c r="BD29" s="29">
        <v>1856</v>
      </c>
      <c r="BE29" s="29">
        <v>1328</v>
      </c>
      <c r="BF29" s="27">
        <v>6649</v>
      </c>
      <c r="BG29" s="27">
        <v>8573</v>
      </c>
      <c r="BH29" s="29">
        <v>-38783</v>
      </c>
      <c r="BI29" s="29">
        <v>-46706</v>
      </c>
      <c r="BJ29" s="27">
        <v>114687</v>
      </c>
      <c r="BK29" s="27">
        <v>230581</v>
      </c>
      <c r="BL29" s="29">
        <v>92636</v>
      </c>
      <c r="BM29" s="29">
        <v>102920</v>
      </c>
      <c r="BN29" s="27">
        <v>11106</v>
      </c>
      <c r="BO29" s="27">
        <v>23254</v>
      </c>
      <c r="BP29" s="29">
        <v>-2791</v>
      </c>
      <c r="BQ29" s="29">
        <v>22719</v>
      </c>
      <c r="BR29" s="27">
        <v>25706.899999999994</v>
      </c>
      <c r="BS29" s="27">
        <v>24147.699999999993</v>
      </c>
      <c r="BT29" s="29">
        <v>-11689</v>
      </c>
      <c r="BU29" s="29">
        <v>-17611</v>
      </c>
      <c r="BV29" s="27">
        <v>21732.700000000012</v>
      </c>
      <c r="BW29" s="27">
        <v>21732.700000000012</v>
      </c>
      <c r="BX29" s="29">
        <v>57212</v>
      </c>
      <c r="BY29" s="29">
        <v>463454</v>
      </c>
      <c r="BZ29" s="27">
        <v>61160</v>
      </c>
      <c r="CA29" s="27">
        <v>151817</v>
      </c>
      <c r="CB29" s="29">
        <v>266714</v>
      </c>
      <c r="CC29" s="29">
        <v>391714</v>
      </c>
      <c r="CD29" s="27">
        <v>155977</v>
      </c>
      <c r="CE29" s="27">
        <v>204426</v>
      </c>
      <c r="CF29" s="29">
        <v>91227</v>
      </c>
      <c r="CG29" s="29">
        <v>89588</v>
      </c>
      <c r="CH29" s="27">
        <v>65817</v>
      </c>
      <c r="CI29" s="27">
        <v>62384</v>
      </c>
      <c r="CJ29" s="29">
        <v>47671</v>
      </c>
      <c r="CK29" s="29">
        <v>56733</v>
      </c>
      <c r="CL29" s="27">
        <v>-12335.326999999974</v>
      </c>
      <c r="CM29" s="27">
        <v>7120.8449999999339</v>
      </c>
      <c r="CN29" s="29">
        <v>-17638</v>
      </c>
      <c r="CO29" s="29">
        <v>28402</v>
      </c>
      <c r="CP29" s="27">
        <v>18889.200000000004</v>
      </c>
      <c r="CQ29" s="27">
        <v>18889.400000000001</v>
      </c>
      <c r="CR29" s="29">
        <v>4785</v>
      </c>
      <c r="CS29" s="29">
        <v>13191</v>
      </c>
      <c r="CT29" s="27">
        <v>11995</v>
      </c>
      <c r="CU29" s="27">
        <v>9788</v>
      </c>
      <c r="CV29" s="29">
        <v>55580</v>
      </c>
      <c r="CW29" s="29">
        <v>54260</v>
      </c>
      <c r="CX29" s="27">
        <v>-4347</v>
      </c>
      <c r="CY29" s="27">
        <v>91487</v>
      </c>
      <c r="CZ29" s="29">
        <v>66552</v>
      </c>
      <c r="DA29" s="29">
        <v>579554</v>
      </c>
      <c r="DB29" s="27">
        <v>-97860</v>
      </c>
      <c r="DC29" s="27">
        <v>-104669</v>
      </c>
      <c r="DD29" s="29">
        <v>1255</v>
      </c>
      <c r="DE29" s="29">
        <v>896</v>
      </c>
      <c r="DF29" s="27">
        <v>12171</v>
      </c>
      <c r="DG29" s="27">
        <v>6372</v>
      </c>
      <c r="DH29" s="29">
        <v>-21989</v>
      </c>
      <c r="DI29" s="29">
        <v>74649</v>
      </c>
      <c r="DJ29" s="27">
        <v>131212</v>
      </c>
      <c r="DK29" s="27">
        <v>254193</v>
      </c>
      <c r="DL29" s="29">
        <v>407609</v>
      </c>
      <c r="DM29" s="29">
        <v>468048</v>
      </c>
      <c r="DN29" s="27">
        <v>455456</v>
      </c>
      <c r="DO29" s="27">
        <v>665918</v>
      </c>
      <c r="DP29" s="29">
        <v>-136113</v>
      </c>
      <c r="DQ29" s="29">
        <v>111103</v>
      </c>
      <c r="DR29" s="27">
        <v>128216</v>
      </c>
      <c r="DS29" s="27">
        <v>95980</v>
      </c>
      <c r="DT29" s="29">
        <v>-5419</v>
      </c>
      <c r="DU29" s="29">
        <v>-2386</v>
      </c>
      <c r="DV29" s="27">
        <v>175015</v>
      </c>
      <c r="DW29" s="27">
        <v>178136</v>
      </c>
      <c r="DX29" s="29">
        <v>125403</v>
      </c>
      <c r="DY29" s="29">
        <v>165580</v>
      </c>
      <c r="DZ29" s="27">
        <v>160788</v>
      </c>
      <c r="EA29" s="27">
        <v>163707</v>
      </c>
      <c r="EB29" s="29">
        <v>36319</v>
      </c>
      <c r="EC29" s="29">
        <v>45140</v>
      </c>
      <c r="ED29" s="27">
        <v>-11413</v>
      </c>
      <c r="EE29" s="27">
        <v>6283</v>
      </c>
      <c r="EF29" s="29">
        <v>195306</v>
      </c>
      <c r="EG29" s="29">
        <v>300315</v>
      </c>
      <c r="EH29" s="27">
        <v>564792</v>
      </c>
      <c r="EI29" s="27">
        <v>607426</v>
      </c>
      <c r="EJ29" s="29">
        <v>-28046</v>
      </c>
      <c r="EK29" s="29">
        <v>-36567</v>
      </c>
      <c r="EL29" s="27">
        <v>36678</v>
      </c>
      <c r="EM29" s="27">
        <v>48755</v>
      </c>
      <c r="EN29" s="29">
        <v>34747</v>
      </c>
      <c r="EO29" s="29">
        <v>23626</v>
      </c>
    </row>
    <row r="30" spans="1:145" ht="8.4" customHeight="1" thickTop="1">
      <c r="B30" s="16"/>
      <c r="C30" s="16"/>
      <c r="D30" s="17"/>
      <c r="E30" s="17"/>
      <c r="F30" s="16"/>
      <c r="G30" s="16"/>
      <c r="H30" s="17"/>
      <c r="I30" s="17"/>
      <c r="J30" s="16"/>
      <c r="K30" s="16"/>
      <c r="L30" s="17"/>
      <c r="M30" s="17"/>
      <c r="N30" s="16"/>
      <c r="O30" s="16"/>
      <c r="P30" s="17"/>
      <c r="Q30" s="17"/>
      <c r="R30" s="16"/>
      <c r="S30" s="16"/>
      <c r="T30" s="17"/>
      <c r="U30" s="17"/>
      <c r="V30" s="16"/>
      <c r="W30" s="16"/>
      <c r="X30" s="17"/>
      <c r="Y30" s="17"/>
      <c r="Z30" s="16"/>
      <c r="AA30" s="16"/>
      <c r="AB30" s="17"/>
      <c r="AC30" s="17"/>
      <c r="AD30" s="16"/>
      <c r="AE30" s="16"/>
      <c r="AF30" s="17"/>
      <c r="AG30" s="17"/>
      <c r="AH30" s="16"/>
      <c r="AI30" s="16"/>
      <c r="AJ30" s="17"/>
      <c r="AK30" s="17"/>
      <c r="AL30" s="16"/>
      <c r="AM30" s="16"/>
      <c r="AN30" s="17"/>
      <c r="AO30" s="17"/>
      <c r="AP30" s="16"/>
      <c r="AQ30" s="16"/>
      <c r="AR30" s="17"/>
      <c r="AS30" s="17"/>
      <c r="AT30" s="16"/>
      <c r="AU30" s="16"/>
      <c r="AV30" s="17"/>
      <c r="AW30" s="17"/>
      <c r="AX30" s="16"/>
      <c r="AY30" s="16"/>
      <c r="AZ30" s="17"/>
      <c r="BA30" s="17"/>
      <c r="BB30" s="16"/>
      <c r="BC30" s="16"/>
      <c r="BD30" s="17"/>
      <c r="BE30" s="17"/>
      <c r="BF30" s="16"/>
      <c r="BG30" s="16"/>
      <c r="BH30" s="17"/>
      <c r="BI30" s="17"/>
      <c r="BJ30" s="16"/>
      <c r="BK30" s="16"/>
      <c r="BL30" s="17"/>
      <c r="BM30" s="17"/>
      <c r="BN30" s="16"/>
      <c r="BO30" s="16"/>
      <c r="BP30" s="17"/>
      <c r="BQ30" s="17"/>
      <c r="BR30" s="16"/>
      <c r="BS30" s="16"/>
      <c r="BT30" s="17"/>
      <c r="BU30" s="17"/>
      <c r="BV30" s="16"/>
      <c r="BW30" s="16"/>
      <c r="BX30" s="17"/>
      <c r="BY30" s="17"/>
      <c r="BZ30" s="16"/>
      <c r="CA30" s="16"/>
      <c r="CB30" s="17"/>
      <c r="CC30" s="17"/>
      <c r="CD30" s="16"/>
      <c r="CE30" s="16"/>
      <c r="CF30" s="17"/>
      <c r="CG30" s="17"/>
      <c r="CH30" s="16"/>
      <c r="CI30" s="16"/>
      <c r="CJ30" s="17"/>
      <c r="CK30" s="17"/>
      <c r="CL30" s="16"/>
      <c r="CM30" s="16"/>
      <c r="CN30" s="17"/>
      <c r="CO30" s="17"/>
      <c r="CP30" s="16"/>
      <c r="CQ30" s="16"/>
      <c r="CR30" s="17"/>
      <c r="CS30" s="17"/>
      <c r="CT30" s="16"/>
      <c r="CU30" s="16"/>
      <c r="CV30" s="17"/>
      <c r="CW30" s="17"/>
      <c r="CX30" s="16"/>
      <c r="CY30" s="16"/>
      <c r="CZ30" s="17"/>
      <c r="DA30" s="17"/>
      <c r="DB30" s="16"/>
      <c r="DC30" s="16"/>
      <c r="DD30" s="17"/>
      <c r="DE30" s="17"/>
      <c r="DF30" s="16"/>
      <c r="DG30" s="16"/>
      <c r="DH30" s="17"/>
      <c r="DI30" s="17"/>
      <c r="DJ30" s="16"/>
      <c r="DK30" s="16"/>
      <c r="DL30" s="17"/>
      <c r="DM30" s="17"/>
      <c r="DN30" s="16"/>
      <c r="DO30" s="16"/>
      <c r="DP30" s="17"/>
      <c r="DQ30" s="17"/>
      <c r="DR30" s="16"/>
      <c r="DS30" s="16"/>
      <c r="DT30" s="17"/>
      <c r="DU30" s="17"/>
      <c r="DV30" s="16"/>
      <c r="DW30" s="16"/>
      <c r="DX30" s="17"/>
      <c r="DY30" s="17"/>
      <c r="DZ30" s="16"/>
      <c r="EA30" s="16"/>
      <c r="EB30" s="17"/>
      <c r="EC30" s="17"/>
      <c r="ED30" s="16"/>
      <c r="EE30" s="16"/>
      <c r="EF30" s="17"/>
      <c r="EG30" s="17"/>
      <c r="EH30" s="16"/>
      <c r="EI30" s="16"/>
      <c r="EJ30" s="17"/>
      <c r="EK30" s="17"/>
      <c r="EL30" s="16"/>
      <c r="EM30" s="16"/>
      <c r="EN30" s="17"/>
      <c r="EO30" s="17"/>
    </row>
    <row r="31" spans="1:145">
      <c r="A31" s="15" t="s">
        <v>40</v>
      </c>
      <c r="B31" s="16"/>
      <c r="C31" s="16"/>
      <c r="D31" s="17"/>
      <c r="E31" s="17"/>
      <c r="F31" s="16"/>
      <c r="G31" s="16"/>
      <c r="H31" s="17"/>
      <c r="I31" s="17"/>
      <c r="J31" s="16"/>
      <c r="K31" s="16"/>
      <c r="L31" s="17"/>
      <c r="M31" s="17"/>
      <c r="N31" s="16"/>
      <c r="O31" s="16"/>
      <c r="P31" s="17"/>
      <c r="Q31" s="17"/>
      <c r="R31" s="16"/>
      <c r="S31" s="16"/>
      <c r="T31" s="17"/>
      <c r="U31" s="17"/>
      <c r="V31" s="16"/>
      <c r="W31" s="16"/>
      <c r="X31" s="17"/>
      <c r="Y31" s="17"/>
      <c r="Z31" s="16"/>
      <c r="AA31" s="16"/>
      <c r="AB31" s="17"/>
      <c r="AC31" s="17"/>
      <c r="AD31" s="16"/>
      <c r="AE31" s="16"/>
      <c r="AF31" s="17"/>
      <c r="AG31" s="17"/>
      <c r="AH31" s="16"/>
      <c r="AI31" s="16"/>
      <c r="AJ31" s="17"/>
      <c r="AK31" s="17"/>
      <c r="AL31" s="16"/>
      <c r="AM31" s="16"/>
      <c r="AN31" s="17"/>
      <c r="AO31" s="17"/>
      <c r="AP31" s="16"/>
      <c r="AQ31" s="16"/>
      <c r="AR31" s="17"/>
      <c r="AS31" s="17"/>
      <c r="AT31" s="16"/>
      <c r="AU31" s="16"/>
      <c r="AV31" s="17"/>
      <c r="AW31" s="17"/>
      <c r="AX31" s="16"/>
      <c r="AY31" s="16"/>
      <c r="AZ31" s="17"/>
      <c r="BA31" s="17"/>
      <c r="BB31" s="16"/>
      <c r="BC31" s="16"/>
      <c r="BD31" s="17"/>
      <c r="BE31" s="17"/>
      <c r="BF31" s="16"/>
      <c r="BG31" s="16"/>
      <c r="BH31" s="17"/>
      <c r="BI31" s="17"/>
      <c r="BJ31" s="16"/>
      <c r="BK31" s="16"/>
      <c r="BL31" s="17"/>
      <c r="BM31" s="17"/>
      <c r="BN31" s="16"/>
      <c r="BO31" s="16"/>
      <c r="BP31" s="17"/>
      <c r="BQ31" s="17"/>
      <c r="BR31" s="16"/>
      <c r="BS31" s="16"/>
      <c r="BT31" s="17"/>
      <c r="BU31" s="17"/>
      <c r="BV31" s="16"/>
      <c r="BW31" s="16"/>
      <c r="BX31" s="17"/>
      <c r="BY31" s="17"/>
      <c r="BZ31" s="16"/>
      <c r="CA31" s="16"/>
      <c r="CB31" s="17"/>
      <c r="CC31" s="17"/>
      <c r="CD31" s="16"/>
      <c r="CE31" s="16"/>
      <c r="CF31" s="17"/>
      <c r="CG31" s="17"/>
      <c r="CH31" s="16"/>
      <c r="CI31" s="16"/>
      <c r="CJ31" s="17"/>
      <c r="CK31" s="17"/>
      <c r="CL31" s="16"/>
      <c r="CM31" s="16"/>
      <c r="CN31" s="17"/>
      <c r="CO31" s="17"/>
      <c r="CP31" s="16"/>
      <c r="CQ31" s="16"/>
      <c r="CR31" s="17"/>
      <c r="CS31" s="17"/>
      <c r="CT31" s="16"/>
      <c r="CU31" s="16"/>
      <c r="CV31" s="17"/>
      <c r="CW31" s="17"/>
      <c r="CX31" s="16"/>
      <c r="CY31" s="16"/>
      <c r="CZ31" s="17"/>
      <c r="DA31" s="17"/>
      <c r="DB31" s="16"/>
      <c r="DC31" s="16"/>
      <c r="DD31" s="17"/>
      <c r="DE31" s="17"/>
      <c r="DF31" s="16"/>
      <c r="DG31" s="16"/>
      <c r="DH31" s="17"/>
      <c r="DI31" s="17"/>
      <c r="DJ31" s="16"/>
      <c r="DK31" s="16"/>
      <c r="DL31" s="17"/>
      <c r="DM31" s="17"/>
      <c r="DN31" s="16"/>
      <c r="DO31" s="16"/>
      <c r="DP31" s="17"/>
      <c r="DQ31" s="17"/>
      <c r="DR31" s="16"/>
      <c r="DS31" s="16"/>
      <c r="DT31" s="17"/>
      <c r="DU31" s="17"/>
      <c r="DV31" s="16"/>
      <c r="DW31" s="16"/>
      <c r="DX31" s="17"/>
      <c r="DY31" s="17"/>
      <c r="DZ31" s="16"/>
      <c r="EA31" s="16"/>
      <c r="EB31" s="17"/>
      <c r="EC31" s="17"/>
      <c r="ED31" s="16"/>
      <c r="EE31" s="16"/>
      <c r="EF31" s="17"/>
      <c r="EG31" s="17"/>
      <c r="EH31" s="16"/>
      <c r="EI31" s="16"/>
      <c r="EJ31" s="17"/>
      <c r="EK31" s="17"/>
      <c r="EL31" s="16"/>
      <c r="EM31" s="16"/>
      <c r="EN31" s="17"/>
      <c r="EO31" s="17"/>
    </row>
    <row r="32" spans="1:145">
      <c r="A32" s="3" t="s">
        <v>41</v>
      </c>
      <c r="B32" s="16">
        <v>153885738.79999998</v>
      </c>
      <c r="C32" s="16">
        <v>604358481.20000005</v>
      </c>
      <c r="D32" s="17">
        <v>47221304</v>
      </c>
      <c r="E32" s="17">
        <v>67373522</v>
      </c>
      <c r="F32" s="16">
        <v>6135757.4000000004</v>
      </c>
      <c r="G32" s="16">
        <v>7193885.7000000002</v>
      </c>
      <c r="H32" s="17">
        <v>25144102</v>
      </c>
      <c r="I32" s="17">
        <v>29364887</v>
      </c>
      <c r="J32" s="16">
        <v>39839286</v>
      </c>
      <c r="K32" s="16">
        <v>50853473</v>
      </c>
      <c r="L32" s="17">
        <v>16348533</v>
      </c>
      <c r="M32" s="17">
        <v>18058659</v>
      </c>
      <c r="N32" s="16">
        <v>84288</v>
      </c>
      <c r="O32" s="16">
        <v>683643</v>
      </c>
      <c r="P32" s="17">
        <v>22139914</v>
      </c>
      <c r="Q32" s="17">
        <v>54607372</v>
      </c>
      <c r="R32" s="16">
        <v>6973948</v>
      </c>
      <c r="S32" s="16">
        <v>8263991</v>
      </c>
      <c r="T32" s="17">
        <v>1924792</v>
      </c>
      <c r="U32" s="17">
        <v>2156206</v>
      </c>
      <c r="V32" s="16">
        <v>5941319</v>
      </c>
      <c r="W32" s="16">
        <v>6882455</v>
      </c>
      <c r="X32" s="17">
        <v>5523470.5</v>
      </c>
      <c r="Y32" s="17">
        <v>6026489.0999999996</v>
      </c>
      <c r="Z32" s="16">
        <v>9716</v>
      </c>
      <c r="AA32" s="16">
        <v>67619</v>
      </c>
      <c r="AB32" s="17">
        <v>1278347</v>
      </c>
      <c r="AC32" s="17">
        <v>1297976</v>
      </c>
      <c r="AD32" s="16">
        <v>4677795</v>
      </c>
      <c r="AE32" s="16">
        <v>5828069</v>
      </c>
      <c r="AF32" s="17">
        <v>1635306</v>
      </c>
      <c r="AG32" s="17">
        <v>2162472</v>
      </c>
      <c r="AH32" s="16">
        <v>5564</v>
      </c>
      <c r="AI32" s="16">
        <v>32260</v>
      </c>
      <c r="AJ32" s="17">
        <v>2471287</v>
      </c>
      <c r="AK32" s="17">
        <v>2762098</v>
      </c>
      <c r="AL32" s="16">
        <v>87513</v>
      </c>
      <c r="AM32" s="16">
        <v>123764</v>
      </c>
      <c r="AN32" s="17">
        <v>3198506</v>
      </c>
      <c r="AO32" s="17">
        <v>4981870</v>
      </c>
      <c r="AP32" s="16">
        <v>673999</v>
      </c>
      <c r="AQ32" s="16">
        <v>1043036</v>
      </c>
      <c r="AR32" s="17">
        <v>1088372</v>
      </c>
      <c r="AS32" s="17">
        <v>1831990</v>
      </c>
      <c r="AT32" s="16">
        <v>4507618.8</v>
      </c>
      <c r="AU32" s="16">
        <v>6686099.6000000006</v>
      </c>
      <c r="AV32" s="17">
        <v>289250</v>
      </c>
      <c r="AW32" s="17">
        <v>512998</v>
      </c>
      <c r="AX32" s="16">
        <v>253677</v>
      </c>
      <c r="AY32" s="16">
        <v>503604</v>
      </c>
      <c r="AZ32" s="17">
        <v>1480461</v>
      </c>
      <c r="BA32" s="17">
        <v>2105543</v>
      </c>
      <c r="BB32" s="16">
        <v>216902</v>
      </c>
      <c r="BC32" s="16">
        <v>318132</v>
      </c>
      <c r="BD32" s="17">
        <v>33944</v>
      </c>
      <c r="BE32" s="17">
        <v>50979</v>
      </c>
      <c r="BF32" s="16">
        <v>160575</v>
      </c>
      <c r="BG32" s="16">
        <v>208097</v>
      </c>
      <c r="BH32" s="17">
        <v>752049</v>
      </c>
      <c r="BI32" s="17">
        <v>924457</v>
      </c>
      <c r="BJ32" s="16">
        <v>6659127</v>
      </c>
      <c r="BK32" s="16">
        <v>8570996</v>
      </c>
      <c r="BL32" s="17">
        <v>1028473</v>
      </c>
      <c r="BM32" s="17">
        <v>1709105</v>
      </c>
      <c r="BN32" s="16">
        <v>1551350</v>
      </c>
      <c r="BO32" s="16">
        <v>1991027</v>
      </c>
      <c r="BP32" s="17">
        <v>635600</v>
      </c>
      <c r="BQ32" s="17">
        <v>1181098</v>
      </c>
      <c r="BR32" s="16">
        <v>21787.4</v>
      </c>
      <c r="BS32" s="16">
        <v>60884.5</v>
      </c>
      <c r="BT32" s="17">
        <v>402532</v>
      </c>
      <c r="BU32" s="17">
        <v>590427</v>
      </c>
      <c r="BV32" s="16">
        <v>116239.7</v>
      </c>
      <c r="BW32" s="16">
        <v>116239.7</v>
      </c>
      <c r="BX32" s="17">
        <v>27112435</v>
      </c>
      <c r="BY32" s="17">
        <v>48335396</v>
      </c>
      <c r="BZ32" s="16">
        <v>3931931</v>
      </c>
      <c r="CA32" s="16">
        <v>7193518</v>
      </c>
      <c r="CB32" s="17">
        <v>3892975</v>
      </c>
      <c r="CC32" s="17">
        <v>4798107</v>
      </c>
      <c r="CD32" s="16">
        <v>2902770</v>
      </c>
      <c r="CE32" s="16">
        <v>4091308</v>
      </c>
      <c r="CF32" s="17">
        <v>836511</v>
      </c>
      <c r="CG32" s="17">
        <v>924187</v>
      </c>
      <c r="CH32" s="16">
        <v>678922</v>
      </c>
      <c r="CI32" s="16">
        <v>722061</v>
      </c>
      <c r="CJ32" s="17">
        <v>490485</v>
      </c>
      <c r="CK32" s="17">
        <v>665759</v>
      </c>
      <c r="CL32" s="16">
        <v>367243.26999999996</v>
      </c>
      <c r="CM32" s="16">
        <v>592912.00500000012</v>
      </c>
      <c r="CN32" s="17">
        <v>405712</v>
      </c>
      <c r="CO32" s="17">
        <v>703591</v>
      </c>
      <c r="CP32" s="16">
        <v>12972.9</v>
      </c>
      <c r="CQ32" s="16">
        <v>12973</v>
      </c>
      <c r="CR32" s="17">
        <v>553490</v>
      </c>
      <c r="CS32" s="17">
        <v>710288</v>
      </c>
      <c r="CT32" s="16">
        <v>131554</v>
      </c>
      <c r="CU32" s="16">
        <v>202627</v>
      </c>
      <c r="CV32" s="17">
        <v>1198595</v>
      </c>
      <c r="CW32" s="17">
        <v>1419000</v>
      </c>
      <c r="CX32" s="16">
        <v>729287</v>
      </c>
      <c r="CY32" s="16">
        <v>1357145</v>
      </c>
      <c r="CZ32" s="17">
        <v>8195703</v>
      </c>
      <c r="DA32" s="17">
        <v>13309940</v>
      </c>
      <c r="DB32" s="16">
        <v>995665</v>
      </c>
      <c r="DC32" s="16">
        <v>1432595</v>
      </c>
      <c r="DD32" s="17">
        <v>581535</v>
      </c>
      <c r="DE32" s="17">
        <v>583769</v>
      </c>
      <c r="DF32" s="16">
        <v>197117</v>
      </c>
      <c r="DG32" s="16">
        <v>351061</v>
      </c>
      <c r="DH32" s="17">
        <v>510213</v>
      </c>
      <c r="DI32" s="17">
        <v>752616</v>
      </c>
      <c r="DJ32" s="16">
        <v>4769599</v>
      </c>
      <c r="DK32" s="16">
        <v>7513211</v>
      </c>
      <c r="DL32" s="17">
        <v>4452878</v>
      </c>
      <c r="DM32" s="17">
        <v>5884332</v>
      </c>
      <c r="DN32" s="16">
        <v>6421573</v>
      </c>
      <c r="DO32" s="16">
        <v>9656332</v>
      </c>
      <c r="DP32" s="17">
        <v>11797936</v>
      </c>
      <c r="DQ32" s="17">
        <v>16442083</v>
      </c>
      <c r="DR32" s="16">
        <v>656855</v>
      </c>
      <c r="DS32" s="16">
        <v>1143925</v>
      </c>
      <c r="DT32" s="17">
        <v>485545</v>
      </c>
      <c r="DU32" s="17">
        <v>559248</v>
      </c>
      <c r="DV32" s="16">
        <v>200870</v>
      </c>
      <c r="DW32" s="16">
        <v>321281</v>
      </c>
      <c r="DX32" s="17">
        <v>2324324</v>
      </c>
      <c r="DY32" s="17">
        <v>2539203</v>
      </c>
      <c r="DZ32" s="16">
        <v>1749981</v>
      </c>
      <c r="EA32" s="16">
        <v>3239378</v>
      </c>
      <c r="EB32" s="17">
        <v>696293</v>
      </c>
      <c r="EC32" s="17">
        <v>1223031</v>
      </c>
      <c r="ED32" s="16">
        <v>4124648</v>
      </c>
      <c r="EE32" s="16">
        <v>4535994</v>
      </c>
      <c r="EF32" s="17">
        <v>2916027</v>
      </c>
      <c r="EG32" s="17">
        <v>4325545</v>
      </c>
      <c r="EH32" s="16">
        <v>1089181</v>
      </c>
      <c r="EI32" s="16">
        <v>1482310</v>
      </c>
      <c r="EJ32" s="17">
        <v>617379</v>
      </c>
      <c r="EK32" s="17">
        <v>828595</v>
      </c>
      <c r="EL32" s="16">
        <v>1526216</v>
      </c>
      <c r="EM32" s="16">
        <v>1952701</v>
      </c>
      <c r="EN32" s="17">
        <v>440988</v>
      </c>
      <c r="EO32" s="17">
        <v>642316</v>
      </c>
    </row>
    <row r="33" spans="1:145">
      <c r="A33" s="18" t="s">
        <v>42</v>
      </c>
      <c r="B33" s="19">
        <v>32105222</v>
      </c>
      <c r="C33" s="19">
        <v>28553929.399999999</v>
      </c>
      <c r="D33" s="21">
        <v>7908635</v>
      </c>
      <c r="E33" s="21">
        <v>3808260</v>
      </c>
      <c r="F33" s="19">
        <v>2406570.4000000004</v>
      </c>
      <c r="G33" s="19">
        <v>1698494.7000000002</v>
      </c>
      <c r="H33" s="21">
        <v>2640852</v>
      </c>
      <c r="I33" s="21">
        <v>2920338</v>
      </c>
      <c r="J33" s="19">
        <v>5456677</v>
      </c>
      <c r="K33" s="19">
        <v>4852297</v>
      </c>
      <c r="L33" s="21">
        <v>1485342</v>
      </c>
      <c r="M33" s="21">
        <v>1825315</v>
      </c>
      <c r="N33" s="19">
        <v>291280</v>
      </c>
      <c r="O33" s="19">
        <v>7169</v>
      </c>
      <c r="P33" s="21">
        <v>5634258</v>
      </c>
      <c r="Q33" s="21">
        <v>2638932</v>
      </c>
      <c r="R33" s="19">
        <v>689669</v>
      </c>
      <c r="S33" s="19">
        <v>281916</v>
      </c>
      <c r="T33" s="21">
        <v>97572</v>
      </c>
      <c r="U33" s="21">
        <v>97572</v>
      </c>
      <c r="V33" s="19">
        <v>475787</v>
      </c>
      <c r="W33" s="19">
        <v>394859</v>
      </c>
      <c r="X33" s="21">
        <v>5884245.6000000006</v>
      </c>
      <c r="Y33" s="21">
        <v>5576172.7999999998</v>
      </c>
      <c r="Z33" s="19">
        <v>29158</v>
      </c>
      <c r="AA33" s="19">
        <v>27540</v>
      </c>
      <c r="AB33" s="21">
        <v>872419</v>
      </c>
      <c r="AC33" s="21">
        <v>872419</v>
      </c>
      <c r="AD33" s="19">
        <v>1291029</v>
      </c>
      <c r="AE33" s="19">
        <v>1972351</v>
      </c>
      <c r="AF33" s="21">
        <v>355209</v>
      </c>
      <c r="AG33" s="21">
        <v>256942</v>
      </c>
      <c r="AH33" s="19">
        <v>33121</v>
      </c>
      <c r="AI33" s="19">
        <v>23041</v>
      </c>
      <c r="AJ33" s="21">
        <v>327273</v>
      </c>
      <c r="AK33" s="21">
        <v>300719</v>
      </c>
      <c r="AL33" s="19">
        <v>63865</v>
      </c>
      <c r="AM33" s="19">
        <v>29354</v>
      </c>
      <c r="AN33" s="21">
        <v>964953</v>
      </c>
      <c r="AO33" s="21">
        <v>307301</v>
      </c>
      <c r="AP33" s="19">
        <v>239601</v>
      </c>
      <c r="AQ33" s="19">
        <v>147812</v>
      </c>
      <c r="AR33" s="21">
        <v>420617</v>
      </c>
      <c r="AS33" s="21">
        <v>418287</v>
      </c>
      <c r="AT33" s="19">
        <v>966312.8</v>
      </c>
      <c r="AU33" s="19">
        <v>1628522.1</v>
      </c>
      <c r="AV33" s="21">
        <v>158365</v>
      </c>
      <c r="AW33" s="21">
        <v>38421</v>
      </c>
      <c r="AX33" s="19">
        <v>151469</v>
      </c>
      <c r="AY33" s="19">
        <v>38475</v>
      </c>
      <c r="AZ33" s="21">
        <v>232457</v>
      </c>
      <c r="BA33" s="21">
        <v>232457</v>
      </c>
      <c r="BB33" s="19">
        <v>131847</v>
      </c>
      <c r="BC33" s="19">
        <v>131847</v>
      </c>
      <c r="BD33" s="21">
        <v>12247</v>
      </c>
      <c r="BE33" s="21">
        <v>4702</v>
      </c>
      <c r="BF33" s="19">
        <v>75114</v>
      </c>
      <c r="BG33" s="19">
        <v>76339</v>
      </c>
      <c r="BH33" s="21">
        <v>77921</v>
      </c>
      <c r="BI33" s="21">
        <v>64255</v>
      </c>
      <c r="BJ33" s="19">
        <v>617805</v>
      </c>
      <c r="BK33" s="19">
        <v>619982</v>
      </c>
      <c r="BL33" s="21">
        <v>367675</v>
      </c>
      <c r="BM33" s="21">
        <v>166262</v>
      </c>
      <c r="BN33" s="19">
        <v>293794</v>
      </c>
      <c r="BO33" s="19">
        <v>177835</v>
      </c>
      <c r="BP33" s="21">
        <v>73677</v>
      </c>
      <c r="BQ33" s="21">
        <v>73677</v>
      </c>
      <c r="BR33" s="19">
        <v>9048.1</v>
      </c>
      <c r="BS33" s="19">
        <v>4048.1</v>
      </c>
      <c r="BT33" s="21">
        <v>85502</v>
      </c>
      <c r="BU33" s="21">
        <v>78002</v>
      </c>
      <c r="BV33" s="19">
        <v>11435.7</v>
      </c>
      <c r="BW33" s="19">
        <v>11435.7</v>
      </c>
      <c r="BX33" s="21">
        <v>2942073</v>
      </c>
      <c r="BY33" s="21">
        <v>3244993</v>
      </c>
      <c r="BZ33" s="19">
        <v>841023</v>
      </c>
      <c r="CA33" s="19">
        <v>649904</v>
      </c>
      <c r="CB33" s="21">
        <v>690446</v>
      </c>
      <c r="CC33" s="21">
        <v>410477</v>
      </c>
      <c r="CD33" s="19">
        <v>607353</v>
      </c>
      <c r="CE33" s="19">
        <v>533174</v>
      </c>
      <c r="CF33" s="21">
        <v>189461</v>
      </c>
      <c r="CG33" s="21">
        <v>102994</v>
      </c>
      <c r="CH33" s="19">
        <v>77591</v>
      </c>
      <c r="CI33" s="19">
        <v>77591</v>
      </c>
      <c r="CJ33" s="21">
        <v>118830</v>
      </c>
      <c r="CK33" s="21">
        <v>55977</v>
      </c>
      <c r="CL33" s="19">
        <v>121837.93240000001</v>
      </c>
      <c r="CM33" s="19">
        <v>85881.989000000001</v>
      </c>
      <c r="CN33" s="21">
        <v>59010</v>
      </c>
      <c r="CO33" s="21">
        <v>73859</v>
      </c>
      <c r="CP33" s="19">
        <v>12587.3</v>
      </c>
      <c r="CQ33" s="19">
        <v>12587</v>
      </c>
      <c r="CR33" s="21">
        <v>134770</v>
      </c>
      <c r="CS33" s="21">
        <v>112761</v>
      </c>
      <c r="CT33" s="19">
        <v>23206</v>
      </c>
      <c r="CU33" s="19">
        <v>14706</v>
      </c>
      <c r="CV33" s="21">
        <v>112198</v>
      </c>
      <c r="CW33" s="21">
        <v>56187</v>
      </c>
      <c r="CX33" s="19">
        <v>117292</v>
      </c>
      <c r="CY33" s="19">
        <v>107503</v>
      </c>
      <c r="CZ33" s="21">
        <v>943008</v>
      </c>
      <c r="DA33" s="21">
        <v>904191</v>
      </c>
      <c r="DB33" s="19">
        <v>149969</v>
      </c>
      <c r="DC33" s="19">
        <v>85206</v>
      </c>
      <c r="DD33" s="21">
        <v>4480</v>
      </c>
      <c r="DE33" s="21">
        <v>4480</v>
      </c>
      <c r="DF33" s="19">
        <v>11314</v>
      </c>
      <c r="DG33" s="19">
        <v>11314</v>
      </c>
      <c r="DH33" s="21">
        <v>65771</v>
      </c>
      <c r="DI33" s="21">
        <v>43271</v>
      </c>
      <c r="DJ33" s="19">
        <v>833659</v>
      </c>
      <c r="DK33" s="19">
        <v>1452974</v>
      </c>
      <c r="DL33" s="21">
        <v>323096</v>
      </c>
      <c r="DM33" s="21">
        <v>296946</v>
      </c>
      <c r="DN33" s="19">
        <v>1201361</v>
      </c>
      <c r="DO33" s="19">
        <v>803696</v>
      </c>
      <c r="DP33" s="21">
        <v>980679</v>
      </c>
      <c r="DQ33" s="21">
        <v>891399</v>
      </c>
      <c r="DR33" s="19">
        <v>611721</v>
      </c>
      <c r="DS33" s="19">
        <v>186984</v>
      </c>
      <c r="DT33" s="21">
        <v>160040</v>
      </c>
      <c r="DU33" s="21">
        <v>75802</v>
      </c>
      <c r="DV33" s="19">
        <v>131488</v>
      </c>
      <c r="DW33" s="19">
        <v>56318</v>
      </c>
      <c r="DX33" s="21">
        <v>420462</v>
      </c>
      <c r="DY33" s="21">
        <v>384550</v>
      </c>
      <c r="DZ33" s="19">
        <v>1065191</v>
      </c>
      <c r="EA33" s="19">
        <v>349321</v>
      </c>
      <c r="EB33" s="21">
        <v>450738</v>
      </c>
      <c r="EC33" s="21">
        <v>135349</v>
      </c>
      <c r="ED33" s="19">
        <v>377151</v>
      </c>
      <c r="EE33" s="19">
        <v>327041</v>
      </c>
      <c r="EF33" s="21">
        <v>416453</v>
      </c>
      <c r="EG33" s="21">
        <v>372703</v>
      </c>
      <c r="EH33" s="19">
        <v>133756</v>
      </c>
      <c r="EI33" s="19">
        <v>78848</v>
      </c>
      <c r="EJ33" s="21">
        <v>325035</v>
      </c>
      <c r="EK33" s="21">
        <v>111170</v>
      </c>
      <c r="EL33" s="19">
        <v>446729</v>
      </c>
      <c r="EM33" s="19">
        <v>223561</v>
      </c>
      <c r="EN33" s="21">
        <v>218178</v>
      </c>
      <c r="EO33" s="21">
        <v>88044</v>
      </c>
    </row>
    <row r="34" spans="1:145">
      <c r="A34" s="3" t="s">
        <v>43</v>
      </c>
      <c r="B34" s="16">
        <f>B32+B33</f>
        <v>185990960.79999998</v>
      </c>
      <c r="C34" s="16">
        <f t="shared" ref="C34:BN34" si="6">C32+C33</f>
        <v>632912410.60000002</v>
      </c>
      <c r="D34" s="17">
        <f t="shared" si="6"/>
        <v>55129939</v>
      </c>
      <c r="E34" s="17">
        <f t="shared" si="6"/>
        <v>71181782</v>
      </c>
      <c r="F34" s="16">
        <f t="shared" si="6"/>
        <v>8542327.8000000007</v>
      </c>
      <c r="G34" s="16">
        <f t="shared" si="6"/>
        <v>8892380.4000000004</v>
      </c>
      <c r="H34" s="17">
        <f t="shared" si="6"/>
        <v>27784954</v>
      </c>
      <c r="I34" s="17">
        <f t="shared" si="6"/>
        <v>32285225</v>
      </c>
      <c r="J34" s="16">
        <f t="shared" si="6"/>
        <v>45295963</v>
      </c>
      <c r="K34" s="16">
        <f t="shared" si="6"/>
        <v>55705770</v>
      </c>
      <c r="L34" s="17">
        <f t="shared" si="6"/>
        <v>17833875</v>
      </c>
      <c r="M34" s="17">
        <f t="shared" si="6"/>
        <v>19883974</v>
      </c>
      <c r="N34" s="16">
        <f t="shared" si="6"/>
        <v>375568</v>
      </c>
      <c r="O34" s="16">
        <f t="shared" si="6"/>
        <v>690812</v>
      </c>
      <c r="P34" s="17">
        <f t="shared" si="6"/>
        <v>27774172</v>
      </c>
      <c r="Q34" s="17">
        <f t="shared" si="6"/>
        <v>57246304</v>
      </c>
      <c r="R34" s="16">
        <f t="shared" si="6"/>
        <v>7663617</v>
      </c>
      <c r="S34" s="16">
        <f t="shared" si="6"/>
        <v>8545907</v>
      </c>
      <c r="T34" s="17">
        <f t="shared" si="6"/>
        <v>2022364</v>
      </c>
      <c r="U34" s="17">
        <f t="shared" si="6"/>
        <v>2253778</v>
      </c>
      <c r="V34" s="16">
        <f t="shared" si="6"/>
        <v>6417106</v>
      </c>
      <c r="W34" s="16">
        <f t="shared" si="6"/>
        <v>7277314</v>
      </c>
      <c r="X34" s="17">
        <f t="shared" si="6"/>
        <v>11407716.100000001</v>
      </c>
      <c r="Y34" s="17">
        <f t="shared" si="6"/>
        <v>11602661.899999999</v>
      </c>
      <c r="Z34" s="16">
        <f t="shared" si="6"/>
        <v>38874</v>
      </c>
      <c r="AA34" s="16">
        <f t="shared" si="6"/>
        <v>95159</v>
      </c>
      <c r="AB34" s="17">
        <f t="shared" si="6"/>
        <v>2150766</v>
      </c>
      <c r="AC34" s="17">
        <f t="shared" si="6"/>
        <v>2170395</v>
      </c>
      <c r="AD34" s="16">
        <f t="shared" si="6"/>
        <v>5968824</v>
      </c>
      <c r="AE34" s="16">
        <f t="shared" si="6"/>
        <v>7800420</v>
      </c>
      <c r="AF34" s="17">
        <f t="shared" si="6"/>
        <v>1990515</v>
      </c>
      <c r="AG34" s="17">
        <f t="shared" si="6"/>
        <v>2419414</v>
      </c>
      <c r="AH34" s="16">
        <f t="shared" si="6"/>
        <v>38685</v>
      </c>
      <c r="AI34" s="16">
        <f t="shared" si="6"/>
        <v>55301</v>
      </c>
      <c r="AJ34" s="17">
        <f t="shared" si="6"/>
        <v>2798560</v>
      </c>
      <c r="AK34" s="17">
        <f t="shared" si="6"/>
        <v>3062817</v>
      </c>
      <c r="AL34" s="16">
        <f t="shared" si="6"/>
        <v>151378</v>
      </c>
      <c r="AM34" s="16">
        <f t="shared" si="6"/>
        <v>153118</v>
      </c>
      <c r="AN34" s="17">
        <f t="shared" si="6"/>
        <v>4163459</v>
      </c>
      <c r="AO34" s="17">
        <f t="shared" si="6"/>
        <v>5289171</v>
      </c>
      <c r="AP34" s="16">
        <f t="shared" si="6"/>
        <v>913600</v>
      </c>
      <c r="AQ34" s="16">
        <f t="shared" si="6"/>
        <v>1190848</v>
      </c>
      <c r="AR34" s="17">
        <f t="shared" si="6"/>
        <v>1508989</v>
      </c>
      <c r="AS34" s="17">
        <f t="shared" si="6"/>
        <v>2250277</v>
      </c>
      <c r="AT34" s="16">
        <f t="shared" si="6"/>
        <v>5473931.5999999996</v>
      </c>
      <c r="AU34" s="16">
        <f t="shared" si="6"/>
        <v>8314621.7000000011</v>
      </c>
      <c r="AV34" s="17">
        <f t="shared" si="6"/>
        <v>447615</v>
      </c>
      <c r="AW34" s="17">
        <f t="shared" si="6"/>
        <v>551419</v>
      </c>
      <c r="AX34" s="16">
        <f t="shared" si="6"/>
        <v>405146</v>
      </c>
      <c r="AY34" s="16">
        <f t="shared" si="6"/>
        <v>542079</v>
      </c>
      <c r="AZ34" s="17">
        <f t="shared" si="6"/>
        <v>1712918</v>
      </c>
      <c r="BA34" s="17">
        <f t="shared" si="6"/>
        <v>2338000</v>
      </c>
      <c r="BB34" s="16">
        <f t="shared" si="6"/>
        <v>348749</v>
      </c>
      <c r="BC34" s="16">
        <f t="shared" si="6"/>
        <v>449979</v>
      </c>
      <c r="BD34" s="17">
        <f t="shared" si="6"/>
        <v>46191</v>
      </c>
      <c r="BE34" s="17">
        <f t="shared" si="6"/>
        <v>55681</v>
      </c>
      <c r="BF34" s="16">
        <f t="shared" si="6"/>
        <v>235689</v>
      </c>
      <c r="BG34" s="16">
        <f t="shared" si="6"/>
        <v>284436</v>
      </c>
      <c r="BH34" s="17">
        <f t="shared" si="6"/>
        <v>829970</v>
      </c>
      <c r="BI34" s="17">
        <f t="shared" si="6"/>
        <v>988712</v>
      </c>
      <c r="BJ34" s="16">
        <f t="shared" si="6"/>
        <v>7276932</v>
      </c>
      <c r="BK34" s="16">
        <f t="shared" si="6"/>
        <v>9190978</v>
      </c>
      <c r="BL34" s="17">
        <f t="shared" si="6"/>
        <v>1396148</v>
      </c>
      <c r="BM34" s="17">
        <f t="shared" si="6"/>
        <v>1875367</v>
      </c>
      <c r="BN34" s="16">
        <f t="shared" si="6"/>
        <v>1845144</v>
      </c>
      <c r="BO34" s="16">
        <f t="shared" ref="BO34:DZ34" si="7">BO32+BO33</f>
        <v>2168862</v>
      </c>
      <c r="BP34" s="17">
        <f t="shared" si="7"/>
        <v>709277</v>
      </c>
      <c r="BQ34" s="17">
        <f t="shared" si="7"/>
        <v>1254775</v>
      </c>
      <c r="BR34" s="16">
        <f t="shared" si="7"/>
        <v>30835.5</v>
      </c>
      <c r="BS34" s="16">
        <f t="shared" si="7"/>
        <v>64932.6</v>
      </c>
      <c r="BT34" s="17">
        <f t="shared" si="7"/>
        <v>488034</v>
      </c>
      <c r="BU34" s="17">
        <f t="shared" si="7"/>
        <v>668429</v>
      </c>
      <c r="BV34" s="16">
        <f t="shared" si="7"/>
        <v>127675.4</v>
      </c>
      <c r="BW34" s="16">
        <f t="shared" si="7"/>
        <v>127675.4</v>
      </c>
      <c r="BX34" s="17">
        <f t="shared" si="7"/>
        <v>30054508</v>
      </c>
      <c r="BY34" s="17">
        <f t="shared" si="7"/>
        <v>51580389</v>
      </c>
      <c r="BZ34" s="16">
        <f t="shared" si="7"/>
        <v>4772954</v>
      </c>
      <c r="CA34" s="16">
        <f t="shared" si="7"/>
        <v>7843422</v>
      </c>
      <c r="CB34" s="17">
        <f t="shared" si="7"/>
        <v>4583421</v>
      </c>
      <c r="CC34" s="17">
        <f t="shared" si="7"/>
        <v>5208584</v>
      </c>
      <c r="CD34" s="16">
        <f t="shared" si="7"/>
        <v>3510123</v>
      </c>
      <c r="CE34" s="16">
        <f t="shared" si="7"/>
        <v>4624482</v>
      </c>
      <c r="CF34" s="17">
        <f t="shared" si="7"/>
        <v>1025972</v>
      </c>
      <c r="CG34" s="17">
        <f t="shared" si="7"/>
        <v>1027181</v>
      </c>
      <c r="CH34" s="16">
        <f t="shared" si="7"/>
        <v>756513</v>
      </c>
      <c r="CI34" s="16">
        <f t="shared" si="7"/>
        <v>799652</v>
      </c>
      <c r="CJ34" s="17">
        <f t="shared" si="7"/>
        <v>609315</v>
      </c>
      <c r="CK34" s="17">
        <f t="shared" si="7"/>
        <v>721736</v>
      </c>
      <c r="CL34" s="16">
        <f t="shared" si="7"/>
        <v>489081.20239999995</v>
      </c>
      <c r="CM34" s="16">
        <f t="shared" si="7"/>
        <v>678793.99400000018</v>
      </c>
      <c r="CN34" s="17">
        <f t="shared" si="7"/>
        <v>464722</v>
      </c>
      <c r="CO34" s="17">
        <f t="shared" si="7"/>
        <v>777450</v>
      </c>
      <c r="CP34" s="16">
        <f t="shared" si="7"/>
        <v>25560.199999999997</v>
      </c>
      <c r="CQ34" s="16">
        <f t="shared" si="7"/>
        <v>25560</v>
      </c>
      <c r="CR34" s="17">
        <f t="shared" si="7"/>
        <v>688260</v>
      </c>
      <c r="CS34" s="17">
        <f t="shared" si="7"/>
        <v>823049</v>
      </c>
      <c r="CT34" s="16">
        <f t="shared" si="7"/>
        <v>154760</v>
      </c>
      <c r="CU34" s="16">
        <f t="shared" si="7"/>
        <v>217333</v>
      </c>
      <c r="CV34" s="17">
        <f t="shared" si="7"/>
        <v>1310793</v>
      </c>
      <c r="CW34" s="17">
        <f t="shared" si="7"/>
        <v>1475187</v>
      </c>
      <c r="CX34" s="16">
        <f t="shared" si="7"/>
        <v>846579</v>
      </c>
      <c r="CY34" s="16">
        <f t="shared" si="7"/>
        <v>1464648</v>
      </c>
      <c r="CZ34" s="17">
        <f t="shared" si="7"/>
        <v>9138711</v>
      </c>
      <c r="DA34" s="17">
        <f t="shared" si="7"/>
        <v>14214131</v>
      </c>
      <c r="DB34" s="16">
        <f t="shared" si="7"/>
        <v>1145634</v>
      </c>
      <c r="DC34" s="16">
        <f t="shared" si="7"/>
        <v>1517801</v>
      </c>
      <c r="DD34" s="17">
        <f t="shared" si="7"/>
        <v>586015</v>
      </c>
      <c r="DE34" s="17">
        <f t="shared" si="7"/>
        <v>588249</v>
      </c>
      <c r="DF34" s="16">
        <f t="shared" si="7"/>
        <v>208431</v>
      </c>
      <c r="DG34" s="16">
        <f t="shared" si="7"/>
        <v>362375</v>
      </c>
      <c r="DH34" s="17">
        <f t="shared" si="7"/>
        <v>575984</v>
      </c>
      <c r="DI34" s="17">
        <f t="shared" si="7"/>
        <v>795887</v>
      </c>
      <c r="DJ34" s="16">
        <f t="shared" si="7"/>
        <v>5603258</v>
      </c>
      <c r="DK34" s="16">
        <f t="shared" si="7"/>
        <v>8966185</v>
      </c>
      <c r="DL34" s="17">
        <f t="shared" si="7"/>
        <v>4775974</v>
      </c>
      <c r="DM34" s="17">
        <f t="shared" si="7"/>
        <v>6181278</v>
      </c>
      <c r="DN34" s="16">
        <f t="shared" si="7"/>
        <v>7622934</v>
      </c>
      <c r="DO34" s="16">
        <f t="shared" si="7"/>
        <v>10460028</v>
      </c>
      <c r="DP34" s="17">
        <f t="shared" si="7"/>
        <v>12778615</v>
      </c>
      <c r="DQ34" s="17">
        <f t="shared" si="7"/>
        <v>17333482</v>
      </c>
      <c r="DR34" s="16">
        <f t="shared" si="7"/>
        <v>1268576</v>
      </c>
      <c r="DS34" s="16">
        <f t="shared" si="7"/>
        <v>1330909</v>
      </c>
      <c r="DT34" s="17">
        <f t="shared" si="7"/>
        <v>645585</v>
      </c>
      <c r="DU34" s="17">
        <f t="shared" si="7"/>
        <v>635050</v>
      </c>
      <c r="DV34" s="16">
        <f t="shared" si="7"/>
        <v>332358</v>
      </c>
      <c r="DW34" s="16">
        <f t="shared" si="7"/>
        <v>377599</v>
      </c>
      <c r="DX34" s="17">
        <f t="shared" si="7"/>
        <v>2744786</v>
      </c>
      <c r="DY34" s="17">
        <f t="shared" si="7"/>
        <v>2923753</v>
      </c>
      <c r="DZ34" s="16">
        <f t="shared" si="7"/>
        <v>2815172</v>
      </c>
      <c r="EA34" s="16">
        <f t="shared" ref="EA34:EO34" si="8">EA32+EA33</f>
        <v>3588699</v>
      </c>
      <c r="EB34" s="17">
        <f t="shared" si="8"/>
        <v>1147031</v>
      </c>
      <c r="EC34" s="17">
        <f t="shared" si="8"/>
        <v>1358380</v>
      </c>
      <c r="ED34" s="16">
        <f t="shared" si="8"/>
        <v>4501799</v>
      </c>
      <c r="EE34" s="16">
        <f t="shared" si="8"/>
        <v>4863035</v>
      </c>
      <c r="EF34" s="17">
        <f t="shared" si="8"/>
        <v>3332480</v>
      </c>
      <c r="EG34" s="17">
        <f t="shared" si="8"/>
        <v>4698248</v>
      </c>
      <c r="EH34" s="16">
        <f t="shared" si="8"/>
        <v>1222937</v>
      </c>
      <c r="EI34" s="16">
        <f t="shared" si="8"/>
        <v>1561158</v>
      </c>
      <c r="EJ34" s="17">
        <f t="shared" si="8"/>
        <v>942414</v>
      </c>
      <c r="EK34" s="17">
        <f t="shared" si="8"/>
        <v>939765</v>
      </c>
      <c r="EL34" s="16">
        <f t="shared" si="8"/>
        <v>1972945</v>
      </c>
      <c r="EM34" s="16">
        <f t="shared" si="8"/>
        <v>2176262</v>
      </c>
      <c r="EN34" s="17">
        <f t="shared" si="8"/>
        <v>659166</v>
      </c>
      <c r="EO34" s="17">
        <f t="shared" si="8"/>
        <v>730360</v>
      </c>
    </row>
    <row r="35" spans="1:145">
      <c r="A35" s="3" t="s">
        <v>44</v>
      </c>
      <c r="B35" s="16">
        <v>23876804.010000002</v>
      </c>
      <c r="C35" s="16">
        <v>56002511.5</v>
      </c>
      <c r="D35" s="17">
        <v>4658856</v>
      </c>
      <c r="E35" s="17">
        <v>4646009</v>
      </c>
      <c r="F35" s="16">
        <v>752548.10000000009</v>
      </c>
      <c r="G35" s="16">
        <v>583389.5</v>
      </c>
      <c r="H35" s="17">
        <v>3491039</v>
      </c>
      <c r="I35" s="17">
        <v>1958481</v>
      </c>
      <c r="J35" s="16">
        <v>3073004</v>
      </c>
      <c r="K35" s="16">
        <v>3830362</v>
      </c>
      <c r="L35" s="17">
        <v>1299902</v>
      </c>
      <c r="M35" s="17">
        <v>1372773</v>
      </c>
      <c r="N35" s="16">
        <v>65037</v>
      </c>
      <c r="O35" s="16">
        <v>155692</v>
      </c>
      <c r="P35" s="17">
        <v>8391618</v>
      </c>
      <c r="Q35" s="17">
        <v>11572330</v>
      </c>
      <c r="R35" s="16">
        <v>2582657</v>
      </c>
      <c r="S35" s="16">
        <v>2103696</v>
      </c>
      <c r="T35" s="17">
        <v>243153</v>
      </c>
      <c r="U35" s="17">
        <v>142749</v>
      </c>
      <c r="V35" s="16">
        <v>1012384</v>
      </c>
      <c r="W35" s="16">
        <v>876986</v>
      </c>
      <c r="X35" s="17">
        <v>3235351</v>
      </c>
      <c r="Y35" s="17">
        <v>3435592.6</v>
      </c>
      <c r="Z35" s="16">
        <v>156077</v>
      </c>
      <c r="AA35" s="16">
        <v>130828</v>
      </c>
      <c r="AB35" s="17">
        <v>1139782</v>
      </c>
      <c r="AC35" s="17">
        <v>1139782</v>
      </c>
      <c r="AD35" s="16">
        <v>674725</v>
      </c>
      <c r="AE35" s="16">
        <v>707361</v>
      </c>
      <c r="AF35" s="17">
        <v>280883</v>
      </c>
      <c r="AG35" s="17">
        <v>219153</v>
      </c>
      <c r="AH35" s="16">
        <v>82013</v>
      </c>
      <c r="AI35" s="16">
        <v>39395</v>
      </c>
      <c r="AJ35" s="17">
        <v>239429</v>
      </c>
      <c r="AK35" s="17">
        <v>175506</v>
      </c>
      <c r="AL35" s="16">
        <v>114038</v>
      </c>
      <c r="AM35" s="16">
        <v>103063</v>
      </c>
      <c r="AN35" s="17">
        <v>268910</v>
      </c>
      <c r="AO35" s="17">
        <v>407996</v>
      </c>
      <c r="AP35" s="16">
        <v>437339</v>
      </c>
      <c r="AQ35" s="16">
        <v>304729</v>
      </c>
      <c r="AR35" s="17">
        <v>283740</v>
      </c>
      <c r="AS35" s="17">
        <v>209858</v>
      </c>
      <c r="AT35" s="16">
        <v>1511965.7</v>
      </c>
      <c r="AU35" s="16">
        <v>1382256.8</v>
      </c>
      <c r="AV35" s="17">
        <v>135357</v>
      </c>
      <c r="AW35" s="17">
        <v>154620</v>
      </c>
      <c r="AX35" s="16">
        <v>126024</v>
      </c>
      <c r="AY35" s="16">
        <v>48463</v>
      </c>
      <c r="AZ35" s="17">
        <v>181540</v>
      </c>
      <c r="BA35" s="17">
        <v>212917</v>
      </c>
      <c r="BB35" s="16">
        <v>278425</v>
      </c>
      <c r="BC35" s="16">
        <v>165692</v>
      </c>
      <c r="BD35" s="17">
        <v>54909</v>
      </c>
      <c r="BE35" s="17">
        <v>44553</v>
      </c>
      <c r="BF35" s="16">
        <v>100432</v>
      </c>
      <c r="BG35" s="16">
        <v>34041</v>
      </c>
      <c r="BH35" s="17">
        <v>126992</v>
      </c>
      <c r="BI35" s="17">
        <v>53435</v>
      </c>
      <c r="BJ35" s="16">
        <v>762960</v>
      </c>
      <c r="BK35" s="16">
        <v>911227</v>
      </c>
      <c r="BL35" s="17">
        <v>902744</v>
      </c>
      <c r="BM35" s="17">
        <v>659606</v>
      </c>
      <c r="BN35" s="16">
        <v>315233</v>
      </c>
      <c r="BO35" s="16">
        <v>115985</v>
      </c>
      <c r="BP35" s="17">
        <v>792589</v>
      </c>
      <c r="BQ35" s="17">
        <v>576314</v>
      </c>
      <c r="BR35" s="16">
        <v>94284.1</v>
      </c>
      <c r="BS35" s="16">
        <v>68849.2</v>
      </c>
      <c r="BT35" s="17">
        <v>86141</v>
      </c>
      <c r="BU35" s="17">
        <v>53552</v>
      </c>
      <c r="BV35" s="16">
        <v>198719.30000000002</v>
      </c>
      <c r="BW35" s="16">
        <v>198719.30000000002</v>
      </c>
      <c r="BX35" s="17">
        <v>4031134</v>
      </c>
      <c r="BY35" s="17">
        <v>4858609</v>
      </c>
      <c r="BZ35" s="16">
        <v>824803</v>
      </c>
      <c r="CA35" s="16">
        <v>1395378</v>
      </c>
      <c r="CB35" s="17">
        <v>655447</v>
      </c>
      <c r="CC35" s="17">
        <v>697199</v>
      </c>
      <c r="CD35" s="16">
        <v>531285</v>
      </c>
      <c r="CE35" s="16">
        <v>447601</v>
      </c>
      <c r="CF35" s="17">
        <v>270977</v>
      </c>
      <c r="CG35" s="17">
        <v>225342</v>
      </c>
      <c r="CH35" s="16">
        <v>195273</v>
      </c>
      <c r="CI35" s="16">
        <v>173893</v>
      </c>
      <c r="CJ35" s="17">
        <v>209181</v>
      </c>
      <c r="CK35" s="17">
        <v>113593</v>
      </c>
      <c r="CL35" s="16">
        <v>142966.69160000002</v>
      </c>
      <c r="CM35" s="16">
        <v>49942.076999999997</v>
      </c>
      <c r="CN35" s="17">
        <v>296316</v>
      </c>
      <c r="CO35" s="17">
        <v>153782</v>
      </c>
      <c r="CP35" s="16">
        <v>87258.8</v>
      </c>
      <c r="CQ35" s="16">
        <v>87260</v>
      </c>
      <c r="CR35" s="17">
        <v>134855</v>
      </c>
      <c r="CS35" s="17">
        <v>122129</v>
      </c>
      <c r="CT35" s="16">
        <v>101918</v>
      </c>
      <c r="CU35" s="16">
        <v>73768</v>
      </c>
      <c r="CV35" s="17">
        <v>138465</v>
      </c>
      <c r="CW35" s="17">
        <v>117934</v>
      </c>
      <c r="CX35" s="16">
        <v>335826</v>
      </c>
      <c r="CY35" s="16">
        <v>151905</v>
      </c>
      <c r="CZ35" s="17">
        <v>899792</v>
      </c>
      <c r="DA35" s="17">
        <v>998937</v>
      </c>
      <c r="DB35" s="16">
        <v>160807</v>
      </c>
      <c r="DC35" s="16">
        <v>100716</v>
      </c>
      <c r="DD35" s="17">
        <v>389247</v>
      </c>
      <c r="DE35" s="17">
        <v>385808</v>
      </c>
      <c r="DF35" s="16">
        <v>150773</v>
      </c>
      <c r="DG35" s="16">
        <v>66245</v>
      </c>
      <c r="DH35" s="17">
        <v>201635</v>
      </c>
      <c r="DI35" s="17">
        <v>251028</v>
      </c>
      <c r="DJ35" s="16">
        <v>324132</v>
      </c>
      <c r="DK35" s="16">
        <v>402205</v>
      </c>
      <c r="DL35" s="17">
        <v>903428</v>
      </c>
      <c r="DM35" s="17">
        <v>450790</v>
      </c>
      <c r="DN35" s="16">
        <v>4297190</v>
      </c>
      <c r="DO35" s="16">
        <v>3837217</v>
      </c>
      <c r="DP35" s="17">
        <v>2448488</v>
      </c>
      <c r="DQ35" s="17">
        <v>1435338</v>
      </c>
      <c r="DR35" s="16">
        <v>177665</v>
      </c>
      <c r="DS35" s="16">
        <v>147700</v>
      </c>
      <c r="DT35" s="17">
        <v>135754</v>
      </c>
      <c r="DU35" s="17">
        <v>123044</v>
      </c>
      <c r="DV35" s="16">
        <v>260782</v>
      </c>
      <c r="DW35" s="16">
        <v>247237</v>
      </c>
      <c r="DX35" s="17">
        <v>397687</v>
      </c>
      <c r="DY35" s="17">
        <v>321774</v>
      </c>
      <c r="DZ35" s="16">
        <v>386883</v>
      </c>
      <c r="EA35" s="16">
        <v>320194</v>
      </c>
      <c r="EB35" s="17">
        <v>207231</v>
      </c>
      <c r="EC35" s="17">
        <v>200951</v>
      </c>
      <c r="ED35" s="16">
        <v>435608</v>
      </c>
      <c r="EE35" s="16">
        <v>423813</v>
      </c>
      <c r="EF35" s="17">
        <v>583905</v>
      </c>
      <c r="EG35" s="17">
        <v>519083</v>
      </c>
      <c r="EH35" s="16">
        <v>1279177</v>
      </c>
      <c r="EI35" s="16">
        <v>782041</v>
      </c>
      <c r="EJ35" s="17">
        <v>114481</v>
      </c>
      <c r="EK35" s="17">
        <v>117056</v>
      </c>
      <c r="EL35" s="16">
        <v>291682</v>
      </c>
      <c r="EM35" s="16">
        <v>290931</v>
      </c>
      <c r="EN35" s="17">
        <v>270400</v>
      </c>
      <c r="EO35" s="17">
        <v>220660</v>
      </c>
    </row>
    <row r="36" spans="1:145" s="23" customFormat="1">
      <c r="A36" s="15" t="s">
        <v>45</v>
      </c>
      <c r="B36" s="22">
        <v>209867764.81</v>
      </c>
      <c r="C36" s="22">
        <v>688914922.10000002</v>
      </c>
      <c r="D36" s="24">
        <v>59788795</v>
      </c>
      <c r="E36" s="24">
        <v>75827791</v>
      </c>
      <c r="F36" s="22">
        <v>9294875.9000000004</v>
      </c>
      <c r="G36" s="22">
        <v>9475769.9000000004</v>
      </c>
      <c r="H36" s="24">
        <v>31275993</v>
      </c>
      <c r="I36" s="24">
        <v>34243706</v>
      </c>
      <c r="J36" s="22">
        <v>48368967</v>
      </c>
      <c r="K36" s="22">
        <v>59536132</v>
      </c>
      <c r="L36" s="24">
        <v>19133777</v>
      </c>
      <c r="M36" s="24">
        <v>21256747</v>
      </c>
      <c r="N36" s="22">
        <v>440605</v>
      </c>
      <c r="O36" s="22">
        <v>846504</v>
      </c>
      <c r="P36" s="24">
        <v>36165790</v>
      </c>
      <c r="Q36" s="24">
        <v>68818634</v>
      </c>
      <c r="R36" s="22">
        <v>10246274</v>
      </c>
      <c r="S36" s="22">
        <v>10649603</v>
      </c>
      <c r="T36" s="24">
        <v>2265517</v>
      </c>
      <c r="U36" s="24">
        <v>2396527</v>
      </c>
      <c r="V36" s="22">
        <v>7429490</v>
      </c>
      <c r="W36" s="22">
        <v>8154300</v>
      </c>
      <c r="X36" s="24">
        <v>14643067.100000001</v>
      </c>
      <c r="Y36" s="24">
        <v>15038254.5</v>
      </c>
      <c r="Z36" s="22">
        <v>194951</v>
      </c>
      <c r="AA36" s="22">
        <v>225987</v>
      </c>
      <c r="AB36" s="24">
        <v>3290548</v>
      </c>
      <c r="AC36" s="24">
        <v>3310177</v>
      </c>
      <c r="AD36" s="22">
        <v>6643549</v>
      </c>
      <c r="AE36" s="22">
        <v>8507781</v>
      </c>
      <c r="AF36" s="24">
        <v>2271398</v>
      </c>
      <c r="AG36" s="24">
        <v>2638567</v>
      </c>
      <c r="AH36" s="22">
        <v>120698</v>
      </c>
      <c r="AI36" s="22">
        <v>94696</v>
      </c>
      <c r="AJ36" s="24">
        <v>3037989</v>
      </c>
      <c r="AK36" s="24">
        <v>3238323</v>
      </c>
      <c r="AL36" s="22">
        <v>265416</v>
      </c>
      <c r="AM36" s="22">
        <v>256181</v>
      </c>
      <c r="AN36" s="24">
        <v>4432369</v>
      </c>
      <c r="AO36" s="24">
        <v>5697167</v>
      </c>
      <c r="AP36" s="22">
        <v>1350939</v>
      </c>
      <c r="AQ36" s="22">
        <v>1495577</v>
      </c>
      <c r="AR36" s="24">
        <v>1792729</v>
      </c>
      <c r="AS36" s="24">
        <v>2460135</v>
      </c>
      <c r="AT36" s="22">
        <v>6985897.2999999998</v>
      </c>
      <c r="AU36" s="22">
        <v>9696878.5</v>
      </c>
      <c r="AV36" s="24">
        <v>582972</v>
      </c>
      <c r="AW36" s="24">
        <v>706039</v>
      </c>
      <c r="AX36" s="22">
        <v>531170</v>
      </c>
      <c r="AY36" s="22">
        <v>590542</v>
      </c>
      <c r="AZ36" s="24">
        <v>1894458</v>
      </c>
      <c r="BA36" s="24">
        <v>2550917</v>
      </c>
      <c r="BB36" s="22">
        <v>627174</v>
      </c>
      <c r="BC36" s="22">
        <v>615671</v>
      </c>
      <c r="BD36" s="24">
        <v>101100</v>
      </c>
      <c r="BE36" s="24">
        <v>100234</v>
      </c>
      <c r="BF36" s="22">
        <v>336121</v>
      </c>
      <c r="BG36" s="22">
        <v>318477</v>
      </c>
      <c r="BH36" s="24">
        <v>956962</v>
      </c>
      <c r="BI36" s="24">
        <v>1042147</v>
      </c>
      <c r="BJ36" s="22">
        <v>8039892</v>
      </c>
      <c r="BK36" s="22">
        <v>10102205</v>
      </c>
      <c r="BL36" s="24">
        <v>2298892</v>
      </c>
      <c r="BM36" s="24">
        <v>2534973</v>
      </c>
      <c r="BN36" s="22">
        <v>2160377</v>
      </c>
      <c r="BO36" s="22">
        <v>2284847</v>
      </c>
      <c r="BP36" s="24">
        <v>1501866</v>
      </c>
      <c r="BQ36" s="24">
        <v>1831089</v>
      </c>
      <c r="BR36" s="22">
        <v>125119.6</v>
      </c>
      <c r="BS36" s="22">
        <v>133781.80000000002</v>
      </c>
      <c r="BT36" s="24">
        <v>574175</v>
      </c>
      <c r="BU36" s="24">
        <v>721981</v>
      </c>
      <c r="BV36" s="22">
        <v>326394.69999999995</v>
      </c>
      <c r="BW36" s="22">
        <v>326394.69999999995</v>
      </c>
      <c r="BX36" s="24">
        <v>34085642</v>
      </c>
      <c r="BY36" s="24">
        <v>56438998</v>
      </c>
      <c r="BZ36" s="22">
        <v>5597757</v>
      </c>
      <c r="CA36" s="22">
        <v>9238800</v>
      </c>
      <c r="CB36" s="24">
        <v>5238868</v>
      </c>
      <c r="CC36" s="24">
        <v>5905783</v>
      </c>
      <c r="CD36" s="22">
        <v>4041408</v>
      </c>
      <c r="CE36" s="22">
        <v>5072083</v>
      </c>
      <c r="CF36" s="24">
        <v>1296949</v>
      </c>
      <c r="CG36" s="24">
        <v>1252523</v>
      </c>
      <c r="CH36" s="22">
        <v>951786</v>
      </c>
      <c r="CI36" s="22">
        <v>973545</v>
      </c>
      <c r="CJ36" s="24">
        <v>818496</v>
      </c>
      <c r="CK36" s="24">
        <v>835329</v>
      </c>
      <c r="CL36" s="22">
        <v>632047.89399999985</v>
      </c>
      <c r="CM36" s="22">
        <v>728736.071</v>
      </c>
      <c r="CN36" s="24">
        <v>761038</v>
      </c>
      <c r="CO36" s="24">
        <v>931232</v>
      </c>
      <c r="CP36" s="22">
        <v>112819</v>
      </c>
      <c r="CQ36" s="22">
        <v>112820</v>
      </c>
      <c r="CR36" s="24">
        <v>823115</v>
      </c>
      <c r="CS36" s="24">
        <v>945178</v>
      </c>
      <c r="CT36" s="22">
        <v>256678</v>
      </c>
      <c r="CU36" s="22">
        <v>291101</v>
      </c>
      <c r="CV36" s="24">
        <v>1449258</v>
      </c>
      <c r="CW36" s="24">
        <v>1593121</v>
      </c>
      <c r="CX36" s="22">
        <v>1182405</v>
      </c>
      <c r="CY36" s="22">
        <v>1616553</v>
      </c>
      <c r="CZ36" s="24">
        <v>10038503</v>
      </c>
      <c r="DA36" s="24">
        <v>15213068</v>
      </c>
      <c r="DB36" s="22">
        <v>1306441</v>
      </c>
      <c r="DC36" s="22">
        <v>1618517</v>
      </c>
      <c r="DD36" s="24">
        <v>975262</v>
      </c>
      <c r="DE36" s="24">
        <v>974057</v>
      </c>
      <c r="DF36" s="22">
        <v>359204</v>
      </c>
      <c r="DG36" s="22">
        <v>428620</v>
      </c>
      <c r="DH36" s="24">
        <v>777619</v>
      </c>
      <c r="DI36" s="24">
        <v>1046915</v>
      </c>
      <c r="DJ36" s="22">
        <v>5927390</v>
      </c>
      <c r="DK36" s="22">
        <v>9368390</v>
      </c>
      <c r="DL36" s="24">
        <v>5679402</v>
      </c>
      <c r="DM36" s="24">
        <v>6632068</v>
      </c>
      <c r="DN36" s="22">
        <v>11920124</v>
      </c>
      <c r="DO36" s="22">
        <v>14297245</v>
      </c>
      <c r="DP36" s="24">
        <v>15227103</v>
      </c>
      <c r="DQ36" s="24">
        <v>18768820</v>
      </c>
      <c r="DR36" s="22">
        <v>1446241</v>
      </c>
      <c r="DS36" s="22">
        <v>1478609</v>
      </c>
      <c r="DT36" s="24">
        <v>781339</v>
      </c>
      <c r="DU36" s="24">
        <v>758094</v>
      </c>
      <c r="DV36" s="22">
        <v>593140</v>
      </c>
      <c r="DW36" s="22">
        <v>624836</v>
      </c>
      <c r="DX36" s="24">
        <v>3142473</v>
      </c>
      <c r="DY36" s="24">
        <v>3245527</v>
      </c>
      <c r="DZ36" s="22">
        <v>3202055</v>
      </c>
      <c r="EA36" s="22">
        <v>3908893</v>
      </c>
      <c r="EB36" s="24">
        <v>1354262</v>
      </c>
      <c r="EC36" s="24">
        <v>1559331</v>
      </c>
      <c r="ED36" s="22">
        <v>4937407</v>
      </c>
      <c r="EE36" s="22">
        <v>5286848</v>
      </c>
      <c r="EF36" s="24">
        <v>3916385</v>
      </c>
      <c r="EG36" s="24">
        <v>5217331</v>
      </c>
      <c r="EH36" s="22">
        <v>2502114</v>
      </c>
      <c r="EI36" s="22">
        <v>2343199</v>
      </c>
      <c r="EJ36" s="24">
        <v>1056895</v>
      </c>
      <c r="EK36" s="24">
        <v>1056821</v>
      </c>
      <c r="EL36" s="22">
        <v>2264627</v>
      </c>
      <c r="EM36" s="22">
        <v>2467193</v>
      </c>
      <c r="EN36" s="24">
        <v>929566</v>
      </c>
      <c r="EO36" s="24">
        <v>951020</v>
      </c>
    </row>
    <row r="37" spans="1:145" ht="7.2" customHeight="1">
      <c r="A37" s="3"/>
      <c r="B37" s="16"/>
      <c r="C37" s="16"/>
      <c r="D37" s="17"/>
      <c r="E37" s="17"/>
      <c r="F37" s="16"/>
      <c r="G37" s="16"/>
      <c r="H37" s="17"/>
      <c r="I37" s="17"/>
      <c r="J37" s="16"/>
      <c r="K37" s="16"/>
      <c r="L37" s="17"/>
      <c r="M37" s="17"/>
      <c r="N37" s="16"/>
      <c r="O37" s="16"/>
      <c r="P37" s="17"/>
      <c r="Q37" s="17"/>
      <c r="R37" s="16"/>
      <c r="S37" s="16"/>
      <c r="T37" s="17"/>
      <c r="U37" s="17"/>
      <c r="V37" s="16"/>
      <c r="W37" s="16"/>
      <c r="X37" s="17"/>
      <c r="Y37" s="17"/>
      <c r="Z37" s="16"/>
      <c r="AA37" s="16"/>
      <c r="AB37" s="17"/>
      <c r="AC37" s="17"/>
      <c r="AD37" s="16"/>
      <c r="AE37" s="16"/>
      <c r="AF37" s="17"/>
      <c r="AG37" s="17"/>
      <c r="AH37" s="16"/>
      <c r="AI37" s="16"/>
      <c r="AJ37" s="17"/>
      <c r="AK37" s="17"/>
      <c r="AL37" s="16"/>
      <c r="AM37" s="16"/>
      <c r="AN37" s="17"/>
      <c r="AO37" s="17"/>
      <c r="AP37" s="16"/>
      <c r="AQ37" s="16"/>
      <c r="AR37" s="17"/>
      <c r="AS37" s="17"/>
      <c r="AT37" s="16"/>
      <c r="AU37" s="16"/>
      <c r="AV37" s="17"/>
      <c r="AW37" s="17"/>
      <c r="AX37" s="16"/>
      <c r="AY37" s="16"/>
      <c r="AZ37" s="17"/>
      <c r="BA37" s="17"/>
      <c r="BB37" s="16"/>
      <c r="BC37" s="16"/>
      <c r="BD37" s="17"/>
      <c r="BE37" s="17"/>
      <c r="BF37" s="16"/>
      <c r="BG37" s="16"/>
      <c r="BH37" s="17"/>
      <c r="BI37" s="17"/>
      <c r="BJ37" s="16"/>
      <c r="BK37" s="16"/>
      <c r="BL37" s="17"/>
      <c r="BM37" s="17"/>
      <c r="BN37" s="16"/>
      <c r="BO37" s="16"/>
      <c r="BP37" s="17"/>
      <c r="BQ37" s="17"/>
      <c r="BR37" s="16"/>
      <c r="BS37" s="16"/>
      <c r="BT37" s="17"/>
      <c r="BU37" s="17"/>
      <c r="BV37" s="16"/>
      <c r="BW37" s="16"/>
      <c r="BX37" s="17"/>
      <c r="BY37" s="17"/>
      <c r="BZ37" s="16"/>
      <c r="CA37" s="16"/>
      <c r="CB37" s="17"/>
      <c r="CC37" s="17"/>
      <c r="CD37" s="16"/>
      <c r="CE37" s="16"/>
      <c r="CF37" s="17"/>
      <c r="CG37" s="17"/>
      <c r="CH37" s="16"/>
      <c r="CI37" s="16"/>
      <c r="CJ37" s="17"/>
      <c r="CK37" s="17"/>
      <c r="CL37" s="16"/>
      <c r="CM37" s="16"/>
      <c r="CN37" s="17"/>
      <c r="CO37" s="17"/>
      <c r="CP37" s="16"/>
      <c r="CQ37" s="16"/>
      <c r="CR37" s="17"/>
      <c r="CS37" s="17"/>
      <c r="CT37" s="16"/>
      <c r="CU37" s="16"/>
      <c r="CV37" s="17"/>
      <c r="CW37" s="17"/>
      <c r="CX37" s="16"/>
      <c r="CY37" s="16"/>
      <c r="CZ37" s="17"/>
      <c r="DA37" s="17"/>
      <c r="DB37" s="16"/>
      <c r="DC37" s="16"/>
      <c r="DD37" s="17"/>
      <c r="DE37" s="17"/>
      <c r="DF37" s="16"/>
      <c r="DG37" s="16"/>
      <c r="DH37" s="17"/>
      <c r="DI37" s="17"/>
      <c r="DJ37" s="16"/>
      <c r="DK37" s="16"/>
      <c r="DL37" s="17"/>
      <c r="DM37" s="17"/>
      <c r="DN37" s="16"/>
      <c r="DO37" s="16"/>
      <c r="DP37" s="17"/>
      <c r="DQ37" s="17"/>
      <c r="DR37" s="16"/>
      <c r="DS37" s="16"/>
      <c r="DT37" s="17"/>
      <c r="DU37" s="17"/>
      <c r="DV37" s="16"/>
      <c r="DW37" s="16"/>
      <c r="DX37" s="17"/>
      <c r="DY37" s="17"/>
      <c r="DZ37" s="16"/>
      <c r="EA37" s="16"/>
      <c r="EB37" s="17"/>
      <c r="EC37" s="17"/>
      <c r="ED37" s="16"/>
      <c r="EE37" s="16"/>
      <c r="EF37" s="17"/>
      <c r="EG37" s="17"/>
      <c r="EH37" s="16"/>
      <c r="EI37" s="16"/>
      <c r="EJ37" s="17"/>
      <c r="EK37" s="17"/>
      <c r="EL37" s="16"/>
      <c r="EM37" s="16"/>
      <c r="EN37" s="17"/>
      <c r="EO37" s="17"/>
    </row>
    <row r="38" spans="1:145">
      <c r="A38" s="3" t="s">
        <v>46</v>
      </c>
      <c r="B38" s="16">
        <v>97666374.400000006</v>
      </c>
      <c r="C38" s="16">
        <v>343892527.39999998</v>
      </c>
      <c r="D38" s="17">
        <v>20075952</v>
      </c>
      <c r="E38" s="17">
        <v>30312763</v>
      </c>
      <c r="F38" s="16">
        <v>4271961</v>
      </c>
      <c r="G38" s="16">
        <v>4414845</v>
      </c>
      <c r="H38" s="17">
        <v>15560535</v>
      </c>
      <c r="I38" s="17">
        <v>17772099</v>
      </c>
      <c r="J38" s="16">
        <v>7237975</v>
      </c>
      <c r="K38" s="16">
        <v>14236181</v>
      </c>
      <c r="L38" s="17">
        <v>5968206</v>
      </c>
      <c r="M38" s="17">
        <v>7197465</v>
      </c>
      <c r="N38" s="16">
        <v>379395</v>
      </c>
      <c r="O38" s="16">
        <v>301524</v>
      </c>
      <c r="P38" s="17">
        <v>9693378</v>
      </c>
      <c r="Q38" s="17">
        <v>24844091</v>
      </c>
      <c r="R38" s="16">
        <v>8763563</v>
      </c>
      <c r="S38" s="16">
        <v>8901748</v>
      </c>
      <c r="T38" s="17">
        <v>1094514</v>
      </c>
      <c r="U38" s="17">
        <v>1289690</v>
      </c>
      <c r="V38" s="16">
        <v>4386382</v>
      </c>
      <c r="W38" s="16">
        <v>4067707</v>
      </c>
      <c r="X38" s="17">
        <v>8339763.8000000007</v>
      </c>
      <c r="Y38" s="17">
        <v>8278657.4000000004</v>
      </c>
      <c r="Z38" s="16">
        <v>141774</v>
      </c>
      <c r="AA38" s="16">
        <v>135506</v>
      </c>
      <c r="AB38" s="17">
        <v>3106890</v>
      </c>
      <c r="AC38" s="17">
        <v>3127436</v>
      </c>
      <c r="AD38" s="16">
        <v>4250499</v>
      </c>
      <c r="AE38" s="16">
        <v>4283851</v>
      </c>
      <c r="AF38" s="17">
        <v>790576</v>
      </c>
      <c r="AG38" s="17">
        <v>933068</v>
      </c>
      <c r="AH38" s="16">
        <v>103952</v>
      </c>
      <c r="AI38" s="16">
        <v>76306</v>
      </c>
      <c r="AJ38" s="17">
        <v>1051474</v>
      </c>
      <c r="AK38" s="17">
        <v>926823</v>
      </c>
      <c r="AL38" s="16">
        <v>243480</v>
      </c>
      <c r="AM38" s="16">
        <v>234244</v>
      </c>
      <c r="AN38" s="17">
        <v>2959207</v>
      </c>
      <c r="AO38" s="17">
        <v>3900917</v>
      </c>
      <c r="AP38" s="16">
        <v>690288</v>
      </c>
      <c r="AQ38" s="16">
        <v>844335</v>
      </c>
      <c r="AR38" s="17">
        <v>436061</v>
      </c>
      <c r="AS38" s="17">
        <v>463465</v>
      </c>
      <c r="AT38" s="16">
        <v>1127246.1000000001</v>
      </c>
      <c r="AU38" s="16">
        <v>1869688</v>
      </c>
      <c r="AV38" s="17">
        <v>375143</v>
      </c>
      <c r="AW38" s="17">
        <v>449502</v>
      </c>
      <c r="AX38" s="16">
        <v>214224</v>
      </c>
      <c r="AY38" s="16">
        <v>277338</v>
      </c>
      <c r="AZ38" s="17">
        <v>380219</v>
      </c>
      <c r="BA38" s="17">
        <v>532538</v>
      </c>
      <c r="BB38" s="16">
        <v>559450</v>
      </c>
      <c r="BC38" s="16">
        <v>545927</v>
      </c>
      <c r="BD38" s="17">
        <v>90926</v>
      </c>
      <c r="BE38" s="17">
        <v>90060</v>
      </c>
      <c r="BF38" s="16">
        <v>305862</v>
      </c>
      <c r="BG38" s="16">
        <v>288673</v>
      </c>
      <c r="BH38" s="17">
        <v>371307</v>
      </c>
      <c r="BI38" s="17">
        <v>293214</v>
      </c>
      <c r="BJ38" s="16">
        <v>1835365</v>
      </c>
      <c r="BK38" s="16">
        <v>3103197</v>
      </c>
      <c r="BL38" s="17">
        <v>1848106</v>
      </c>
      <c r="BM38" s="17">
        <v>1637131</v>
      </c>
      <c r="BN38" s="16">
        <v>971715</v>
      </c>
      <c r="BO38" s="16">
        <v>836184</v>
      </c>
      <c r="BP38" s="17">
        <v>1166351</v>
      </c>
      <c r="BQ38" s="17">
        <v>1347012</v>
      </c>
      <c r="BR38" s="16">
        <v>120944.9</v>
      </c>
      <c r="BS38" s="16">
        <v>115120.6</v>
      </c>
      <c r="BT38" s="17">
        <v>429856</v>
      </c>
      <c r="BU38" s="17">
        <v>390203</v>
      </c>
      <c r="BV38" s="16">
        <v>294863.8</v>
      </c>
      <c r="BW38" s="16">
        <v>294863.8</v>
      </c>
      <c r="BX38" s="17">
        <v>14350854</v>
      </c>
      <c r="BY38" s="17">
        <v>26433620</v>
      </c>
      <c r="BZ38" s="16">
        <v>902470</v>
      </c>
      <c r="CA38" s="16">
        <v>2212860</v>
      </c>
      <c r="CB38" s="17">
        <v>3414336</v>
      </c>
      <c r="CC38" s="17">
        <v>3820821</v>
      </c>
      <c r="CD38" s="16">
        <v>2491480</v>
      </c>
      <c r="CE38" s="16">
        <v>3283595</v>
      </c>
      <c r="CF38" s="17">
        <v>1118062</v>
      </c>
      <c r="CG38" s="17">
        <v>997283</v>
      </c>
      <c r="CH38" s="16">
        <v>718573</v>
      </c>
      <c r="CI38" s="16">
        <v>740332</v>
      </c>
      <c r="CJ38" s="17">
        <v>776766</v>
      </c>
      <c r="CK38" s="17">
        <v>786473</v>
      </c>
      <c r="CL38" s="16">
        <v>459596.02</v>
      </c>
      <c r="CM38" s="16">
        <v>454718.19199999998</v>
      </c>
      <c r="CN38" s="17">
        <v>473484</v>
      </c>
      <c r="CO38" s="17">
        <v>631545</v>
      </c>
      <c r="CP38" s="16">
        <v>110808</v>
      </c>
      <c r="CQ38" s="16">
        <v>110808</v>
      </c>
      <c r="CR38" s="17">
        <v>408497</v>
      </c>
      <c r="CS38" s="17">
        <v>353529</v>
      </c>
      <c r="CT38" s="16">
        <v>224632</v>
      </c>
      <c r="CU38" s="16">
        <v>222303</v>
      </c>
      <c r="CV38" s="17">
        <v>545199</v>
      </c>
      <c r="CW38" s="17">
        <v>806020</v>
      </c>
      <c r="CX38" s="16">
        <v>402258</v>
      </c>
      <c r="CY38" s="16">
        <v>528333</v>
      </c>
      <c r="CZ38" s="17">
        <v>976915</v>
      </c>
      <c r="DA38" s="17">
        <v>5872047</v>
      </c>
      <c r="DB38" s="16">
        <v>436609</v>
      </c>
      <c r="DC38" s="16">
        <v>958127</v>
      </c>
      <c r="DD38" s="17">
        <v>892093</v>
      </c>
      <c r="DE38" s="17">
        <v>882637</v>
      </c>
      <c r="DF38" s="16">
        <v>319178</v>
      </c>
      <c r="DG38" s="16">
        <v>331805</v>
      </c>
      <c r="DH38" s="17">
        <v>53976</v>
      </c>
      <c r="DI38" s="17">
        <v>599997</v>
      </c>
      <c r="DJ38" s="16">
        <v>901613</v>
      </c>
      <c r="DK38" s="16">
        <v>1319466</v>
      </c>
      <c r="DL38" s="17">
        <v>4602213</v>
      </c>
      <c r="DM38" s="17">
        <v>5179328</v>
      </c>
      <c r="DN38" s="16">
        <v>6879224</v>
      </c>
      <c r="DO38" s="16">
        <v>9040947</v>
      </c>
      <c r="DP38" s="17">
        <v>2596907</v>
      </c>
      <c r="DQ38" s="17">
        <v>5484032</v>
      </c>
      <c r="DR38" s="16">
        <v>935041</v>
      </c>
      <c r="DS38" s="16">
        <v>832035</v>
      </c>
      <c r="DT38" s="17">
        <v>522991</v>
      </c>
      <c r="DU38" s="17">
        <v>523002</v>
      </c>
      <c r="DV38" s="16">
        <v>561544</v>
      </c>
      <c r="DW38" s="16">
        <v>563547</v>
      </c>
      <c r="DX38" s="17">
        <v>2319933</v>
      </c>
      <c r="DY38" s="17">
        <v>2251937</v>
      </c>
      <c r="DZ38" s="16">
        <v>1962999</v>
      </c>
      <c r="EA38" s="16">
        <v>2139917</v>
      </c>
      <c r="EB38" s="17">
        <v>723313</v>
      </c>
      <c r="EC38" s="17">
        <v>730394</v>
      </c>
      <c r="ED38" s="16">
        <v>1064836</v>
      </c>
      <c r="EE38" s="16">
        <v>1343268</v>
      </c>
      <c r="EF38" s="17">
        <v>2027342</v>
      </c>
      <c r="EG38" s="17">
        <v>2963911</v>
      </c>
      <c r="EH38" s="16">
        <v>1710053</v>
      </c>
      <c r="EI38" s="16">
        <v>1357049</v>
      </c>
      <c r="EJ38" s="17">
        <v>753091</v>
      </c>
      <c r="EK38" s="17">
        <v>726621</v>
      </c>
      <c r="EL38" s="16">
        <v>1057486</v>
      </c>
      <c r="EM38" s="16">
        <v>1273628</v>
      </c>
      <c r="EN38" s="17">
        <v>746858</v>
      </c>
      <c r="EO38" s="17">
        <v>712405</v>
      </c>
    </row>
    <row r="39" spans="1:145">
      <c r="A39" s="3" t="s">
        <v>47</v>
      </c>
      <c r="B39" s="16">
        <v>36312318</v>
      </c>
      <c r="C39" s="16">
        <v>53413668.799999997</v>
      </c>
      <c r="D39" s="17">
        <v>8764378</v>
      </c>
      <c r="E39" s="17">
        <v>8764378</v>
      </c>
      <c r="F39" s="16">
        <v>1383301.3</v>
      </c>
      <c r="G39" s="16">
        <v>1454465</v>
      </c>
      <c r="H39" s="17">
        <v>2389726</v>
      </c>
      <c r="I39" s="17">
        <v>2389726</v>
      </c>
      <c r="J39" s="16">
        <v>12480229</v>
      </c>
      <c r="K39" s="16">
        <v>12676229</v>
      </c>
      <c r="L39" s="17">
        <v>1690827</v>
      </c>
      <c r="M39" s="17">
        <v>1726148</v>
      </c>
      <c r="N39" s="16">
        <v>0</v>
      </c>
      <c r="O39" s="16">
        <v>0</v>
      </c>
      <c r="P39" s="17">
        <v>6227466</v>
      </c>
      <c r="Q39" s="17">
        <v>8360038</v>
      </c>
      <c r="R39" s="16">
        <v>516987</v>
      </c>
      <c r="S39" s="16">
        <v>640147</v>
      </c>
      <c r="T39" s="17">
        <v>187896</v>
      </c>
      <c r="U39" s="17">
        <v>187896</v>
      </c>
      <c r="V39" s="16">
        <v>820452</v>
      </c>
      <c r="W39" s="16">
        <v>976007</v>
      </c>
      <c r="X39" s="17">
        <v>3933810.8</v>
      </c>
      <c r="Y39" s="17">
        <v>3961640</v>
      </c>
      <c r="Z39" s="16">
        <v>0</v>
      </c>
      <c r="AA39" s="16">
        <v>0</v>
      </c>
      <c r="AB39" s="17">
        <v>0</v>
      </c>
      <c r="AC39" s="17">
        <v>0</v>
      </c>
      <c r="AD39" s="16">
        <v>937978</v>
      </c>
      <c r="AE39" s="16">
        <v>937978</v>
      </c>
      <c r="AF39" s="17">
        <v>82978</v>
      </c>
      <c r="AG39" s="17">
        <v>149695</v>
      </c>
      <c r="AH39" s="16">
        <v>0</v>
      </c>
      <c r="AI39" s="16">
        <v>0</v>
      </c>
      <c r="AJ39" s="17">
        <v>244645</v>
      </c>
      <c r="AK39" s="17">
        <v>313726</v>
      </c>
      <c r="AL39" s="16">
        <v>0</v>
      </c>
      <c r="AM39" s="16">
        <v>0</v>
      </c>
      <c r="AN39" s="17">
        <v>441150</v>
      </c>
      <c r="AO39" s="17">
        <v>452076</v>
      </c>
      <c r="AP39" s="16">
        <v>110215</v>
      </c>
      <c r="AQ39" s="16">
        <v>110215</v>
      </c>
      <c r="AR39" s="17">
        <v>123291</v>
      </c>
      <c r="AS39" s="17">
        <v>123291</v>
      </c>
      <c r="AT39" s="16">
        <v>1662131.5</v>
      </c>
      <c r="AU39" s="16">
        <v>1662131.5</v>
      </c>
      <c r="AV39" s="17">
        <v>0</v>
      </c>
      <c r="AW39" s="17">
        <v>0</v>
      </c>
      <c r="AX39" s="16">
        <v>0</v>
      </c>
      <c r="AY39" s="16">
        <v>0</v>
      </c>
      <c r="AZ39" s="17">
        <v>177820</v>
      </c>
      <c r="BA39" s="17">
        <v>177820</v>
      </c>
      <c r="BB39" s="16">
        <v>0</v>
      </c>
      <c r="BC39" s="16">
        <v>0</v>
      </c>
      <c r="BD39" s="17">
        <v>0</v>
      </c>
      <c r="BE39" s="17">
        <v>0</v>
      </c>
      <c r="BF39" s="16">
        <v>0</v>
      </c>
      <c r="BG39" s="16">
        <v>0</v>
      </c>
      <c r="BH39" s="17">
        <v>39970</v>
      </c>
      <c r="BI39" s="17">
        <v>39970</v>
      </c>
      <c r="BJ39" s="16">
        <v>1094611</v>
      </c>
      <c r="BK39" s="16">
        <v>1203437</v>
      </c>
      <c r="BL39" s="17">
        <v>176392</v>
      </c>
      <c r="BM39" s="17">
        <v>176392</v>
      </c>
      <c r="BN39" s="16">
        <v>281348</v>
      </c>
      <c r="BO39" s="16">
        <v>281348</v>
      </c>
      <c r="BP39" s="17">
        <v>178006</v>
      </c>
      <c r="BQ39" s="17">
        <v>178006</v>
      </c>
      <c r="BR39" s="16">
        <v>0</v>
      </c>
      <c r="BS39" s="16">
        <v>0</v>
      </c>
      <c r="BT39" s="17">
        <v>0</v>
      </c>
      <c r="BU39" s="17">
        <v>0</v>
      </c>
      <c r="BV39" s="16">
        <v>0</v>
      </c>
      <c r="BW39" s="16">
        <v>0</v>
      </c>
      <c r="BX39" s="17">
        <v>3930029</v>
      </c>
      <c r="BY39" s="17">
        <v>4932697</v>
      </c>
      <c r="BZ39" s="16">
        <v>2007078</v>
      </c>
      <c r="CA39" s="16">
        <v>2081958</v>
      </c>
      <c r="CB39" s="17">
        <v>1201394</v>
      </c>
      <c r="CC39" s="17">
        <v>1246658</v>
      </c>
      <c r="CD39" s="16">
        <v>521227</v>
      </c>
      <c r="CE39" s="16">
        <v>597130</v>
      </c>
      <c r="CF39" s="17">
        <v>0</v>
      </c>
      <c r="CG39" s="17">
        <v>0</v>
      </c>
      <c r="CH39" s="16">
        <v>0</v>
      </c>
      <c r="CI39" s="16">
        <v>0</v>
      </c>
      <c r="CJ39" s="17">
        <v>0</v>
      </c>
      <c r="CK39" s="17">
        <v>0</v>
      </c>
      <c r="CL39" s="16">
        <v>81218.229000000007</v>
      </c>
      <c r="CM39" s="16">
        <v>81218.229000000007</v>
      </c>
      <c r="CN39" s="17">
        <v>82620</v>
      </c>
      <c r="CO39" s="17">
        <v>82620</v>
      </c>
      <c r="CP39" s="16">
        <v>0</v>
      </c>
      <c r="CQ39" s="16">
        <v>0</v>
      </c>
      <c r="CR39" s="17">
        <v>0</v>
      </c>
      <c r="CS39" s="17">
        <v>0</v>
      </c>
      <c r="CT39" s="16">
        <v>0</v>
      </c>
      <c r="CU39" s="16">
        <v>0</v>
      </c>
      <c r="CV39" s="17">
        <v>44720</v>
      </c>
      <c r="CW39" s="17">
        <v>44720</v>
      </c>
      <c r="CX39" s="16">
        <v>352679</v>
      </c>
      <c r="CY39" s="16">
        <v>352679</v>
      </c>
      <c r="CZ39" s="17">
        <v>2449854</v>
      </c>
      <c r="DA39" s="17">
        <v>2604671</v>
      </c>
      <c r="DB39" s="16">
        <v>86986</v>
      </c>
      <c r="DC39" s="16">
        <v>86986</v>
      </c>
      <c r="DD39" s="17">
        <v>0</v>
      </c>
      <c r="DE39" s="17">
        <v>0</v>
      </c>
      <c r="DF39" s="16">
        <v>1397</v>
      </c>
      <c r="DG39" s="16">
        <v>1397</v>
      </c>
      <c r="DH39" s="17">
        <v>10837</v>
      </c>
      <c r="DI39" s="17">
        <v>14151</v>
      </c>
      <c r="DJ39" s="16">
        <v>547386</v>
      </c>
      <c r="DK39" s="16">
        <v>557344</v>
      </c>
      <c r="DL39" s="17">
        <v>418432</v>
      </c>
      <c r="DM39" s="17">
        <v>488066</v>
      </c>
      <c r="DN39" s="16">
        <v>3767541</v>
      </c>
      <c r="DO39" s="16">
        <v>3965601</v>
      </c>
      <c r="DP39" s="17">
        <v>1977115</v>
      </c>
      <c r="DQ39" s="17">
        <v>2327511</v>
      </c>
      <c r="DR39" s="16">
        <v>81034</v>
      </c>
      <c r="DS39" s="16">
        <v>81034</v>
      </c>
      <c r="DT39" s="17">
        <v>8563</v>
      </c>
      <c r="DU39" s="17">
        <v>8563</v>
      </c>
      <c r="DV39" s="16">
        <v>0</v>
      </c>
      <c r="DW39" s="16">
        <v>0</v>
      </c>
      <c r="DX39" s="17">
        <v>147500</v>
      </c>
      <c r="DY39" s="17">
        <v>147500</v>
      </c>
      <c r="DZ39" s="16">
        <v>35978</v>
      </c>
      <c r="EA39" s="16">
        <v>35978</v>
      </c>
      <c r="EB39" s="17">
        <v>0</v>
      </c>
      <c r="EC39" s="17">
        <v>10900</v>
      </c>
      <c r="ED39" s="16">
        <v>603437</v>
      </c>
      <c r="EE39" s="16">
        <v>603437</v>
      </c>
      <c r="EF39" s="17">
        <v>446049</v>
      </c>
      <c r="EG39" s="17">
        <v>466633</v>
      </c>
      <c r="EH39" s="16">
        <v>0</v>
      </c>
      <c r="EI39" s="16">
        <v>0</v>
      </c>
      <c r="EJ39" s="17">
        <v>0</v>
      </c>
      <c r="EK39" s="17">
        <v>0</v>
      </c>
      <c r="EL39" s="16">
        <v>0</v>
      </c>
      <c r="EM39" s="16">
        <v>0</v>
      </c>
      <c r="EN39" s="17">
        <v>0</v>
      </c>
      <c r="EO39" s="17">
        <v>0</v>
      </c>
    </row>
    <row r="40" spans="1:145">
      <c r="A40" s="3" t="s">
        <v>48</v>
      </c>
      <c r="B40" s="16">
        <v>55425401.899999999</v>
      </c>
      <c r="C40" s="16">
        <v>242555828.70000002</v>
      </c>
      <c r="D40" s="17">
        <v>22674852</v>
      </c>
      <c r="E40" s="17">
        <v>28264846</v>
      </c>
      <c r="F40" s="16">
        <v>2730673.4</v>
      </c>
      <c r="G40" s="16">
        <v>2808763.4</v>
      </c>
      <c r="H40" s="17">
        <v>9062586</v>
      </c>
      <c r="I40" s="17">
        <v>10022217</v>
      </c>
      <c r="J40" s="16">
        <v>20455025</v>
      </c>
      <c r="K40" s="16">
        <v>25792905</v>
      </c>
      <c r="L40" s="17">
        <v>7987074</v>
      </c>
      <c r="M40" s="17">
        <v>9253236</v>
      </c>
      <c r="N40" s="16">
        <v>31994</v>
      </c>
      <c r="O40" s="16">
        <v>433995</v>
      </c>
      <c r="P40" s="17">
        <v>15111884</v>
      </c>
      <c r="Q40" s="17">
        <v>30096258</v>
      </c>
      <c r="R40" s="16">
        <v>552560</v>
      </c>
      <c r="S40" s="16">
        <v>744071</v>
      </c>
      <c r="T40" s="17">
        <v>714543</v>
      </c>
      <c r="U40" s="17">
        <v>714543</v>
      </c>
      <c r="V40" s="16">
        <v>1773708</v>
      </c>
      <c r="W40" s="16">
        <v>2606526</v>
      </c>
      <c r="X40" s="17">
        <v>979220.3</v>
      </c>
      <c r="Y40" s="17">
        <v>1229723.6000000001</v>
      </c>
      <c r="Z40" s="16">
        <v>0</v>
      </c>
      <c r="AA40" s="16">
        <v>23268</v>
      </c>
      <c r="AB40" s="17">
        <v>60133</v>
      </c>
      <c r="AC40" s="17">
        <v>60133</v>
      </c>
      <c r="AD40" s="16">
        <v>865792</v>
      </c>
      <c r="AE40" s="16">
        <v>2639011</v>
      </c>
      <c r="AF40" s="17">
        <v>1037792</v>
      </c>
      <c r="AG40" s="17">
        <v>1297097</v>
      </c>
      <c r="AH40" s="16">
        <v>0</v>
      </c>
      <c r="AI40" s="16">
        <v>0</v>
      </c>
      <c r="AJ40" s="17">
        <v>1294716</v>
      </c>
      <c r="AK40" s="17">
        <v>1623148</v>
      </c>
      <c r="AL40" s="16">
        <v>0</v>
      </c>
      <c r="AM40" s="16">
        <v>0</v>
      </c>
      <c r="AN40" s="17">
        <v>676948</v>
      </c>
      <c r="AO40" s="17">
        <v>1040669</v>
      </c>
      <c r="AP40" s="16">
        <v>237863</v>
      </c>
      <c r="AQ40" s="16">
        <v>338685</v>
      </c>
      <c r="AR40" s="17">
        <v>866196</v>
      </c>
      <c r="AS40" s="17">
        <v>1516059</v>
      </c>
      <c r="AT40" s="16">
        <v>2740032.6</v>
      </c>
      <c r="AU40" s="16">
        <v>5254654.6000000006</v>
      </c>
      <c r="AV40" s="17">
        <v>88275</v>
      </c>
      <c r="AW40" s="17">
        <v>108711</v>
      </c>
      <c r="AX40" s="16">
        <v>223783</v>
      </c>
      <c r="AY40" s="16">
        <v>256775</v>
      </c>
      <c r="AZ40" s="17">
        <v>971660</v>
      </c>
      <c r="BA40" s="17">
        <v>1456507</v>
      </c>
      <c r="BB40" s="16">
        <v>14087</v>
      </c>
      <c r="BC40" s="16">
        <v>37343</v>
      </c>
      <c r="BD40" s="17">
        <v>2356</v>
      </c>
      <c r="BE40" s="17">
        <v>2356</v>
      </c>
      <c r="BF40" s="16">
        <v>5203</v>
      </c>
      <c r="BG40" s="16">
        <v>5203</v>
      </c>
      <c r="BH40" s="17">
        <v>387874</v>
      </c>
      <c r="BI40" s="17">
        <v>540011</v>
      </c>
      <c r="BJ40" s="16">
        <v>3569862</v>
      </c>
      <c r="BK40" s="16">
        <v>4577291</v>
      </c>
      <c r="BL40" s="17">
        <v>77332</v>
      </c>
      <c r="BM40" s="17">
        <v>487209</v>
      </c>
      <c r="BN40" s="16">
        <v>682253</v>
      </c>
      <c r="BO40" s="16">
        <v>926127</v>
      </c>
      <c r="BP40" s="17">
        <v>0</v>
      </c>
      <c r="BQ40" s="17">
        <v>229850</v>
      </c>
      <c r="BR40" s="16">
        <v>0</v>
      </c>
      <c r="BS40" s="16">
        <v>11222.4</v>
      </c>
      <c r="BT40" s="17">
        <v>81836</v>
      </c>
      <c r="BU40" s="17">
        <v>225143</v>
      </c>
      <c r="BV40" s="16">
        <v>0</v>
      </c>
      <c r="BW40" s="16">
        <v>0</v>
      </c>
      <c r="BX40" s="17">
        <v>12363750</v>
      </c>
      <c r="BY40" s="17">
        <v>20853955</v>
      </c>
      <c r="BZ40" s="16">
        <v>1855957</v>
      </c>
      <c r="CA40" s="16">
        <v>3916678</v>
      </c>
      <c r="CB40" s="17">
        <v>167001</v>
      </c>
      <c r="CC40" s="17">
        <v>348113</v>
      </c>
      <c r="CD40" s="16">
        <v>604830</v>
      </c>
      <c r="CE40" s="16">
        <v>814299</v>
      </c>
      <c r="CF40" s="17">
        <v>46504</v>
      </c>
      <c r="CG40" s="17">
        <v>120437</v>
      </c>
      <c r="CH40" s="16">
        <v>142320</v>
      </c>
      <c r="CI40" s="16">
        <v>142320</v>
      </c>
      <c r="CJ40" s="17">
        <v>0</v>
      </c>
      <c r="CK40" s="17">
        <v>12045</v>
      </c>
      <c r="CL40" s="16">
        <v>23139.385399999999</v>
      </c>
      <c r="CM40" s="16">
        <v>118797.18740000001</v>
      </c>
      <c r="CN40" s="17">
        <v>0</v>
      </c>
      <c r="CO40" s="17">
        <v>0</v>
      </c>
      <c r="CP40" s="16">
        <v>0</v>
      </c>
      <c r="CQ40" s="16">
        <v>0</v>
      </c>
      <c r="CR40" s="17">
        <v>202312</v>
      </c>
      <c r="CS40" s="17">
        <v>367138</v>
      </c>
      <c r="CT40" s="16">
        <v>6805</v>
      </c>
      <c r="CU40" s="16">
        <v>20254</v>
      </c>
      <c r="CV40" s="17">
        <v>491546</v>
      </c>
      <c r="CW40" s="17">
        <v>560920</v>
      </c>
      <c r="CX40" s="16">
        <v>179891</v>
      </c>
      <c r="CY40" s="16">
        <v>565645</v>
      </c>
      <c r="CZ40" s="17">
        <v>3295530</v>
      </c>
      <c r="DA40" s="17">
        <v>5059913</v>
      </c>
      <c r="DB40" s="16">
        <v>172873</v>
      </c>
      <c r="DC40" s="16">
        <v>410307</v>
      </c>
      <c r="DD40" s="17">
        <v>0</v>
      </c>
      <c r="DE40" s="17">
        <v>7975</v>
      </c>
      <c r="DF40" s="16">
        <v>17237</v>
      </c>
      <c r="DG40" s="16">
        <v>70555</v>
      </c>
      <c r="DH40" s="17">
        <v>285854</v>
      </c>
      <c r="DI40" s="17">
        <v>298010</v>
      </c>
      <c r="DJ40" s="16">
        <v>3597258</v>
      </c>
      <c r="DK40" s="16">
        <v>6377131</v>
      </c>
      <c r="DL40" s="17">
        <v>151100</v>
      </c>
      <c r="DM40" s="17">
        <v>602383</v>
      </c>
      <c r="DN40" s="16">
        <v>80696</v>
      </c>
      <c r="DO40" s="16">
        <v>646527</v>
      </c>
      <c r="DP40" s="17">
        <v>7413580</v>
      </c>
      <c r="DQ40" s="17">
        <v>8678893</v>
      </c>
      <c r="DR40" s="16">
        <v>320471</v>
      </c>
      <c r="DS40" s="16">
        <v>453117</v>
      </c>
      <c r="DT40" s="17">
        <v>144503</v>
      </c>
      <c r="DU40" s="17">
        <v>144503</v>
      </c>
      <c r="DV40" s="16">
        <v>7992</v>
      </c>
      <c r="DW40" s="16">
        <v>38287</v>
      </c>
      <c r="DX40" s="17">
        <v>435993</v>
      </c>
      <c r="DY40" s="17">
        <v>634639</v>
      </c>
      <c r="DZ40" s="16">
        <v>897552</v>
      </c>
      <c r="EA40" s="16">
        <v>1369064</v>
      </c>
      <c r="EB40" s="17">
        <v>516631</v>
      </c>
      <c r="EC40" s="17">
        <v>675989</v>
      </c>
      <c r="ED40" s="16">
        <v>2566892</v>
      </c>
      <c r="EE40" s="16">
        <v>2793194</v>
      </c>
      <c r="EF40" s="17">
        <v>1153396</v>
      </c>
      <c r="EG40" s="17">
        <v>1472424</v>
      </c>
      <c r="EH40" s="16">
        <v>677897</v>
      </c>
      <c r="EI40" s="16">
        <v>816079</v>
      </c>
      <c r="EJ40" s="17">
        <v>108786</v>
      </c>
      <c r="EK40" s="17">
        <v>172562</v>
      </c>
      <c r="EL40" s="16">
        <v>762473</v>
      </c>
      <c r="EM40" s="16">
        <v>820842</v>
      </c>
      <c r="EN40" s="17">
        <v>123886</v>
      </c>
      <c r="EO40" s="17">
        <v>168886</v>
      </c>
    </row>
    <row r="41" spans="1:145">
      <c r="A41" s="18" t="s">
        <v>49</v>
      </c>
      <c r="B41" s="19">
        <v>20463670.400000002</v>
      </c>
      <c r="C41" s="19">
        <v>49052897.269999996</v>
      </c>
      <c r="D41" s="21">
        <v>8273613</v>
      </c>
      <c r="E41" s="21">
        <v>8485804</v>
      </c>
      <c r="F41" s="19">
        <v>908940.2</v>
      </c>
      <c r="G41" s="19">
        <v>797696.2</v>
      </c>
      <c r="H41" s="21">
        <v>4263146</v>
      </c>
      <c r="I41" s="21">
        <v>4059664</v>
      </c>
      <c r="J41" s="19">
        <v>8195738</v>
      </c>
      <c r="K41" s="19">
        <v>6830817</v>
      </c>
      <c r="L41" s="21">
        <v>3487670</v>
      </c>
      <c r="M41" s="21">
        <v>3079898</v>
      </c>
      <c r="N41" s="19">
        <v>29216</v>
      </c>
      <c r="O41" s="19">
        <v>110985</v>
      </c>
      <c r="P41" s="21">
        <v>5133062</v>
      </c>
      <c r="Q41" s="21">
        <v>5518247</v>
      </c>
      <c r="R41" s="19">
        <v>413164</v>
      </c>
      <c r="S41" s="19">
        <v>363637</v>
      </c>
      <c r="T41" s="21">
        <v>268564</v>
      </c>
      <c r="U41" s="21">
        <v>204398</v>
      </c>
      <c r="V41" s="19">
        <v>448948</v>
      </c>
      <c r="W41" s="19">
        <v>504060</v>
      </c>
      <c r="X41" s="21">
        <v>1390272.2</v>
      </c>
      <c r="Y41" s="21">
        <v>1568233.5</v>
      </c>
      <c r="Z41" s="19">
        <v>53177</v>
      </c>
      <c r="AA41" s="19">
        <v>67213</v>
      </c>
      <c r="AB41" s="21">
        <v>123525</v>
      </c>
      <c r="AC41" s="21">
        <v>122608</v>
      </c>
      <c r="AD41" s="19">
        <v>589280</v>
      </c>
      <c r="AE41" s="19">
        <v>646941</v>
      </c>
      <c r="AF41" s="21">
        <v>360052</v>
      </c>
      <c r="AG41" s="21">
        <v>258707</v>
      </c>
      <c r="AH41" s="19">
        <v>16746</v>
      </c>
      <c r="AI41" s="19">
        <v>18390</v>
      </c>
      <c r="AJ41" s="21">
        <v>447154</v>
      </c>
      <c r="AK41" s="21">
        <v>374626</v>
      </c>
      <c r="AL41" s="19">
        <v>21936</v>
      </c>
      <c r="AM41" s="19">
        <v>21937</v>
      </c>
      <c r="AN41" s="21">
        <v>355064</v>
      </c>
      <c r="AO41" s="21">
        <v>303505</v>
      </c>
      <c r="AP41" s="19">
        <v>312573</v>
      </c>
      <c r="AQ41" s="19">
        <v>202342</v>
      </c>
      <c r="AR41" s="21">
        <v>367181</v>
      </c>
      <c r="AS41" s="21">
        <v>357320</v>
      </c>
      <c r="AT41" s="19">
        <v>1456486.9000000001</v>
      </c>
      <c r="AU41" s="19">
        <v>910404.39999999991</v>
      </c>
      <c r="AV41" s="21">
        <v>119554</v>
      </c>
      <c r="AW41" s="21">
        <v>147826</v>
      </c>
      <c r="AX41" s="19">
        <v>93163</v>
      </c>
      <c r="AY41" s="19">
        <v>56429</v>
      </c>
      <c r="AZ41" s="21">
        <v>364759</v>
      </c>
      <c r="BA41" s="21">
        <v>384052</v>
      </c>
      <c r="BB41" s="19">
        <v>53637</v>
      </c>
      <c r="BC41" s="19">
        <v>32401</v>
      </c>
      <c r="BD41" s="21">
        <v>7818</v>
      </c>
      <c r="BE41" s="21">
        <v>7818</v>
      </c>
      <c r="BF41" s="19">
        <v>25056</v>
      </c>
      <c r="BG41" s="19">
        <v>24601</v>
      </c>
      <c r="BH41" s="21">
        <v>157811</v>
      </c>
      <c r="BI41" s="21">
        <v>168952</v>
      </c>
      <c r="BJ41" s="19">
        <v>1540054</v>
      </c>
      <c r="BK41" s="19">
        <v>1218280</v>
      </c>
      <c r="BL41" s="21">
        <v>197062</v>
      </c>
      <c r="BM41" s="21">
        <v>234241</v>
      </c>
      <c r="BN41" s="19">
        <v>225061</v>
      </c>
      <c r="BO41" s="19">
        <v>241188</v>
      </c>
      <c r="BP41" s="21">
        <v>157509</v>
      </c>
      <c r="BQ41" s="21">
        <v>76221</v>
      </c>
      <c r="BR41" s="19">
        <v>4174.7</v>
      </c>
      <c r="BS41" s="19">
        <v>7438.7999999999993</v>
      </c>
      <c r="BT41" s="21">
        <v>62483</v>
      </c>
      <c r="BU41" s="21">
        <v>106635</v>
      </c>
      <c r="BV41" s="19">
        <v>31530.799999999999</v>
      </c>
      <c r="BW41" s="19">
        <v>31530.799999999999</v>
      </c>
      <c r="BX41" s="21">
        <v>3441009</v>
      </c>
      <c r="BY41" s="21">
        <v>4218726</v>
      </c>
      <c r="BZ41" s="19">
        <v>832252</v>
      </c>
      <c r="CA41" s="19">
        <v>1027304</v>
      </c>
      <c r="CB41" s="21">
        <v>456137</v>
      </c>
      <c r="CC41" s="21">
        <v>490191</v>
      </c>
      <c r="CD41" s="19">
        <v>423871</v>
      </c>
      <c r="CE41" s="19">
        <v>377059</v>
      </c>
      <c r="CF41" s="21">
        <v>132383</v>
      </c>
      <c r="CG41" s="21">
        <v>134803</v>
      </c>
      <c r="CH41" s="19">
        <v>90893</v>
      </c>
      <c r="CI41" s="19">
        <v>90893</v>
      </c>
      <c r="CJ41" s="21">
        <v>41730</v>
      </c>
      <c r="CK41" s="21">
        <v>36811</v>
      </c>
      <c r="CL41" s="19">
        <v>68094.259600000005</v>
      </c>
      <c r="CM41" s="19">
        <v>74002.462599999999</v>
      </c>
      <c r="CN41" s="21">
        <v>204934</v>
      </c>
      <c r="CO41" s="21">
        <v>217067</v>
      </c>
      <c r="CP41" s="19">
        <v>2011.6</v>
      </c>
      <c r="CQ41" s="19">
        <v>2012</v>
      </c>
      <c r="CR41" s="21">
        <v>212306</v>
      </c>
      <c r="CS41" s="21">
        <v>224511</v>
      </c>
      <c r="CT41" s="19">
        <v>25241</v>
      </c>
      <c r="CU41" s="19">
        <v>48544</v>
      </c>
      <c r="CV41" s="21">
        <v>367793</v>
      </c>
      <c r="CW41" s="21">
        <v>181461</v>
      </c>
      <c r="CX41" s="19">
        <v>247577</v>
      </c>
      <c r="CY41" s="19">
        <v>169896</v>
      </c>
      <c r="CZ41" s="21">
        <v>3316204</v>
      </c>
      <c r="DA41" s="21">
        <v>1676437</v>
      </c>
      <c r="DB41" s="19">
        <v>609973</v>
      </c>
      <c r="DC41" s="19">
        <v>163097</v>
      </c>
      <c r="DD41" s="21">
        <v>83169</v>
      </c>
      <c r="DE41" s="21">
        <v>83445</v>
      </c>
      <c r="DF41" s="19">
        <v>21392</v>
      </c>
      <c r="DG41" s="19">
        <v>24863</v>
      </c>
      <c r="DH41" s="21">
        <v>426952</v>
      </c>
      <c r="DI41" s="21">
        <v>134757</v>
      </c>
      <c r="DJ41" s="19">
        <v>881133</v>
      </c>
      <c r="DK41" s="19">
        <v>1114449</v>
      </c>
      <c r="DL41" s="21">
        <v>507657</v>
      </c>
      <c r="DM41" s="21">
        <v>362291</v>
      </c>
      <c r="DN41" s="19">
        <v>1192663</v>
      </c>
      <c r="DO41" s="19">
        <v>644170</v>
      </c>
      <c r="DP41" s="21">
        <v>3239501</v>
      </c>
      <c r="DQ41" s="21">
        <v>2278384</v>
      </c>
      <c r="DR41" s="19">
        <v>109695</v>
      </c>
      <c r="DS41" s="19">
        <v>112423</v>
      </c>
      <c r="DT41" s="21">
        <v>105282</v>
      </c>
      <c r="DU41" s="21">
        <v>82026</v>
      </c>
      <c r="DV41" s="19">
        <v>23604</v>
      </c>
      <c r="DW41" s="19">
        <v>23002</v>
      </c>
      <c r="DX41" s="21">
        <v>239047</v>
      </c>
      <c r="DY41" s="21">
        <v>211451</v>
      </c>
      <c r="DZ41" s="19">
        <v>305526</v>
      </c>
      <c r="EA41" s="19">
        <v>363934</v>
      </c>
      <c r="EB41" s="21">
        <v>114318</v>
      </c>
      <c r="EC41" s="21">
        <v>142048</v>
      </c>
      <c r="ED41" s="19">
        <v>702242</v>
      </c>
      <c r="EE41" s="19">
        <v>546949</v>
      </c>
      <c r="EF41" s="21">
        <v>289598</v>
      </c>
      <c r="EG41" s="21">
        <v>314363</v>
      </c>
      <c r="EH41" s="19">
        <v>114164</v>
      </c>
      <c r="EI41" s="19">
        <v>170071</v>
      </c>
      <c r="EJ41" s="21">
        <v>195018</v>
      </c>
      <c r="EK41" s="21">
        <v>157638</v>
      </c>
      <c r="EL41" s="19">
        <v>444668</v>
      </c>
      <c r="EM41" s="19">
        <v>372723</v>
      </c>
      <c r="EN41" s="21">
        <v>58822</v>
      </c>
      <c r="EO41" s="21">
        <v>69729</v>
      </c>
    </row>
    <row r="42" spans="1:145" s="23" customFormat="1">
      <c r="A42" s="15" t="s">
        <v>50</v>
      </c>
      <c r="B42" s="22">
        <f>B40+B41</f>
        <v>75889072.299999997</v>
      </c>
      <c r="C42" s="22">
        <f t="shared" ref="C42:BN42" si="9">C40+C41</f>
        <v>291608725.97000003</v>
      </c>
      <c r="D42" s="24">
        <f t="shared" si="9"/>
        <v>30948465</v>
      </c>
      <c r="E42" s="24">
        <f t="shared" si="9"/>
        <v>36750650</v>
      </c>
      <c r="F42" s="22">
        <f t="shared" si="9"/>
        <v>3639613.5999999996</v>
      </c>
      <c r="G42" s="22">
        <f t="shared" si="9"/>
        <v>3606459.5999999996</v>
      </c>
      <c r="H42" s="24">
        <f t="shared" si="9"/>
        <v>13325732</v>
      </c>
      <c r="I42" s="24">
        <f t="shared" si="9"/>
        <v>14081881</v>
      </c>
      <c r="J42" s="22">
        <f t="shared" si="9"/>
        <v>28650763</v>
      </c>
      <c r="K42" s="22">
        <f t="shared" si="9"/>
        <v>32623722</v>
      </c>
      <c r="L42" s="24">
        <f t="shared" si="9"/>
        <v>11474744</v>
      </c>
      <c r="M42" s="24">
        <f t="shared" si="9"/>
        <v>12333134</v>
      </c>
      <c r="N42" s="22">
        <f t="shared" si="9"/>
        <v>61210</v>
      </c>
      <c r="O42" s="22">
        <f t="shared" si="9"/>
        <v>544980</v>
      </c>
      <c r="P42" s="24">
        <f t="shared" si="9"/>
        <v>20244946</v>
      </c>
      <c r="Q42" s="24">
        <f t="shared" si="9"/>
        <v>35614505</v>
      </c>
      <c r="R42" s="22">
        <f t="shared" si="9"/>
        <v>965724</v>
      </c>
      <c r="S42" s="22">
        <f t="shared" si="9"/>
        <v>1107708</v>
      </c>
      <c r="T42" s="24">
        <f t="shared" si="9"/>
        <v>983107</v>
      </c>
      <c r="U42" s="24">
        <f t="shared" si="9"/>
        <v>918941</v>
      </c>
      <c r="V42" s="22">
        <f t="shared" si="9"/>
        <v>2222656</v>
      </c>
      <c r="W42" s="22">
        <f t="shared" si="9"/>
        <v>3110586</v>
      </c>
      <c r="X42" s="24">
        <f t="shared" si="9"/>
        <v>2369492.5</v>
      </c>
      <c r="Y42" s="24">
        <f t="shared" si="9"/>
        <v>2797957.1</v>
      </c>
      <c r="Z42" s="22">
        <f t="shared" si="9"/>
        <v>53177</v>
      </c>
      <c r="AA42" s="22">
        <f t="shared" si="9"/>
        <v>90481</v>
      </c>
      <c r="AB42" s="24">
        <f t="shared" si="9"/>
        <v>183658</v>
      </c>
      <c r="AC42" s="24">
        <f t="shared" si="9"/>
        <v>182741</v>
      </c>
      <c r="AD42" s="22">
        <f t="shared" si="9"/>
        <v>1455072</v>
      </c>
      <c r="AE42" s="22">
        <f t="shared" si="9"/>
        <v>3285952</v>
      </c>
      <c r="AF42" s="24">
        <f t="shared" si="9"/>
        <v>1397844</v>
      </c>
      <c r="AG42" s="24">
        <f t="shared" si="9"/>
        <v>1555804</v>
      </c>
      <c r="AH42" s="22">
        <f t="shared" si="9"/>
        <v>16746</v>
      </c>
      <c r="AI42" s="22">
        <f t="shared" si="9"/>
        <v>18390</v>
      </c>
      <c r="AJ42" s="24">
        <f t="shared" si="9"/>
        <v>1741870</v>
      </c>
      <c r="AK42" s="24">
        <f t="shared" si="9"/>
        <v>1997774</v>
      </c>
      <c r="AL42" s="22">
        <f t="shared" si="9"/>
        <v>21936</v>
      </c>
      <c r="AM42" s="22">
        <f t="shared" si="9"/>
        <v>21937</v>
      </c>
      <c r="AN42" s="24">
        <f t="shared" si="9"/>
        <v>1032012</v>
      </c>
      <c r="AO42" s="24">
        <f t="shared" si="9"/>
        <v>1344174</v>
      </c>
      <c r="AP42" s="22">
        <f t="shared" si="9"/>
        <v>550436</v>
      </c>
      <c r="AQ42" s="22">
        <f t="shared" si="9"/>
        <v>541027</v>
      </c>
      <c r="AR42" s="24">
        <f t="shared" si="9"/>
        <v>1233377</v>
      </c>
      <c r="AS42" s="24">
        <f t="shared" si="9"/>
        <v>1873379</v>
      </c>
      <c r="AT42" s="22">
        <f t="shared" si="9"/>
        <v>4196519.5</v>
      </c>
      <c r="AU42" s="22">
        <f t="shared" si="9"/>
        <v>6165059</v>
      </c>
      <c r="AV42" s="24">
        <f t="shared" si="9"/>
        <v>207829</v>
      </c>
      <c r="AW42" s="24">
        <f t="shared" si="9"/>
        <v>256537</v>
      </c>
      <c r="AX42" s="22">
        <f t="shared" si="9"/>
        <v>316946</v>
      </c>
      <c r="AY42" s="22">
        <f t="shared" si="9"/>
        <v>313204</v>
      </c>
      <c r="AZ42" s="24">
        <f t="shared" si="9"/>
        <v>1336419</v>
      </c>
      <c r="BA42" s="24">
        <f t="shared" si="9"/>
        <v>1840559</v>
      </c>
      <c r="BB42" s="22">
        <f t="shared" si="9"/>
        <v>67724</v>
      </c>
      <c r="BC42" s="22">
        <f t="shared" si="9"/>
        <v>69744</v>
      </c>
      <c r="BD42" s="24">
        <f t="shared" si="9"/>
        <v>10174</v>
      </c>
      <c r="BE42" s="24">
        <f t="shared" si="9"/>
        <v>10174</v>
      </c>
      <c r="BF42" s="22">
        <f t="shared" si="9"/>
        <v>30259</v>
      </c>
      <c r="BG42" s="22">
        <f t="shared" si="9"/>
        <v>29804</v>
      </c>
      <c r="BH42" s="24">
        <f t="shared" si="9"/>
        <v>545685</v>
      </c>
      <c r="BI42" s="24">
        <f t="shared" si="9"/>
        <v>708963</v>
      </c>
      <c r="BJ42" s="22">
        <f t="shared" si="9"/>
        <v>5109916</v>
      </c>
      <c r="BK42" s="22">
        <f t="shared" si="9"/>
        <v>5795571</v>
      </c>
      <c r="BL42" s="24">
        <f t="shared" si="9"/>
        <v>274394</v>
      </c>
      <c r="BM42" s="24">
        <f t="shared" si="9"/>
        <v>721450</v>
      </c>
      <c r="BN42" s="22">
        <f t="shared" si="9"/>
        <v>907314</v>
      </c>
      <c r="BO42" s="22">
        <f t="shared" ref="BO42:DZ42" si="10">BO40+BO41</f>
        <v>1167315</v>
      </c>
      <c r="BP42" s="24">
        <f t="shared" si="10"/>
        <v>157509</v>
      </c>
      <c r="BQ42" s="24">
        <f t="shared" si="10"/>
        <v>306071</v>
      </c>
      <c r="BR42" s="22">
        <f t="shared" si="10"/>
        <v>4174.7</v>
      </c>
      <c r="BS42" s="22">
        <f t="shared" si="10"/>
        <v>18661.199999999997</v>
      </c>
      <c r="BT42" s="24">
        <f t="shared" si="10"/>
        <v>144319</v>
      </c>
      <c r="BU42" s="24">
        <f t="shared" si="10"/>
        <v>331778</v>
      </c>
      <c r="BV42" s="22">
        <f t="shared" si="10"/>
        <v>31530.799999999999</v>
      </c>
      <c r="BW42" s="22">
        <f t="shared" si="10"/>
        <v>31530.799999999999</v>
      </c>
      <c r="BX42" s="24">
        <f t="shared" si="10"/>
        <v>15804759</v>
      </c>
      <c r="BY42" s="24">
        <f t="shared" si="10"/>
        <v>25072681</v>
      </c>
      <c r="BZ42" s="22">
        <f t="shared" si="10"/>
        <v>2688209</v>
      </c>
      <c r="CA42" s="22">
        <f t="shared" si="10"/>
        <v>4943982</v>
      </c>
      <c r="CB42" s="24">
        <f t="shared" si="10"/>
        <v>623138</v>
      </c>
      <c r="CC42" s="24">
        <f t="shared" si="10"/>
        <v>838304</v>
      </c>
      <c r="CD42" s="22">
        <f t="shared" si="10"/>
        <v>1028701</v>
      </c>
      <c r="CE42" s="22">
        <f t="shared" si="10"/>
        <v>1191358</v>
      </c>
      <c r="CF42" s="24">
        <f t="shared" si="10"/>
        <v>178887</v>
      </c>
      <c r="CG42" s="24">
        <f t="shared" si="10"/>
        <v>255240</v>
      </c>
      <c r="CH42" s="22">
        <f t="shared" si="10"/>
        <v>233213</v>
      </c>
      <c r="CI42" s="22">
        <f t="shared" si="10"/>
        <v>233213</v>
      </c>
      <c r="CJ42" s="24">
        <f t="shared" si="10"/>
        <v>41730</v>
      </c>
      <c r="CK42" s="24">
        <f t="shared" si="10"/>
        <v>48856</v>
      </c>
      <c r="CL42" s="22">
        <f t="shared" si="10"/>
        <v>91233.645000000004</v>
      </c>
      <c r="CM42" s="22">
        <f t="shared" si="10"/>
        <v>192799.65000000002</v>
      </c>
      <c r="CN42" s="24">
        <f t="shared" si="10"/>
        <v>204934</v>
      </c>
      <c r="CO42" s="24">
        <f t="shared" si="10"/>
        <v>217067</v>
      </c>
      <c r="CP42" s="22">
        <f t="shared" si="10"/>
        <v>2011.6</v>
      </c>
      <c r="CQ42" s="22">
        <f t="shared" si="10"/>
        <v>2012</v>
      </c>
      <c r="CR42" s="24">
        <f t="shared" si="10"/>
        <v>414618</v>
      </c>
      <c r="CS42" s="24">
        <f t="shared" si="10"/>
        <v>591649</v>
      </c>
      <c r="CT42" s="22">
        <f t="shared" si="10"/>
        <v>32046</v>
      </c>
      <c r="CU42" s="22">
        <f t="shared" si="10"/>
        <v>68798</v>
      </c>
      <c r="CV42" s="24">
        <f t="shared" si="10"/>
        <v>859339</v>
      </c>
      <c r="CW42" s="24">
        <f t="shared" si="10"/>
        <v>742381</v>
      </c>
      <c r="CX42" s="22">
        <f t="shared" si="10"/>
        <v>427468</v>
      </c>
      <c r="CY42" s="22">
        <f t="shared" si="10"/>
        <v>735541</v>
      </c>
      <c r="CZ42" s="24">
        <f t="shared" si="10"/>
        <v>6611734</v>
      </c>
      <c r="DA42" s="24">
        <f t="shared" si="10"/>
        <v>6736350</v>
      </c>
      <c r="DB42" s="22">
        <f t="shared" si="10"/>
        <v>782846</v>
      </c>
      <c r="DC42" s="22">
        <f t="shared" si="10"/>
        <v>573404</v>
      </c>
      <c r="DD42" s="24">
        <f t="shared" si="10"/>
        <v>83169</v>
      </c>
      <c r="DE42" s="24">
        <f t="shared" si="10"/>
        <v>91420</v>
      </c>
      <c r="DF42" s="22">
        <f t="shared" si="10"/>
        <v>38629</v>
      </c>
      <c r="DG42" s="22">
        <f t="shared" si="10"/>
        <v>95418</v>
      </c>
      <c r="DH42" s="24">
        <f t="shared" si="10"/>
        <v>712806</v>
      </c>
      <c r="DI42" s="24">
        <f t="shared" si="10"/>
        <v>432767</v>
      </c>
      <c r="DJ42" s="22">
        <f t="shared" si="10"/>
        <v>4478391</v>
      </c>
      <c r="DK42" s="22">
        <f t="shared" si="10"/>
        <v>7491580</v>
      </c>
      <c r="DL42" s="24">
        <f t="shared" si="10"/>
        <v>658757</v>
      </c>
      <c r="DM42" s="24">
        <f t="shared" si="10"/>
        <v>964674</v>
      </c>
      <c r="DN42" s="22">
        <f t="shared" si="10"/>
        <v>1273359</v>
      </c>
      <c r="DO42" s="22">
        <f t="shared" si="10"/>
        <v>1290697</v>
      </c>
      <c r="DP42" s="24">
        <f t="shared" si="10"/>
        <v>10653081</v>
      </c>
      <c r="DQ42" s="24">
        <f t="shared" si="10"/>
        <v>10957277</v>
      </c>
      <c r="DR42" s="22">
        <f t="shared" si="10"/>
        <v>430166</v>
      </c>
      <c r="DS42" s="22">
        <f t="shared" si="10"/>
        <v>565540</v>
      </c>
      <c r="DT42" s="24">
        <f t="shared" si="10"/>
        <v>249785</v>
      </c>
      <c r="DU42" s="24">
        <f t="shared" si="10"/>
        <v>226529</v>
      </c>
      <c r="DV42" s="22">
        <f t="shared" si="10"/>
        <v>31596</v>
      </c>
      <c r="DW42" s="22">
        <f t="shared" si="10"/>
        <v>61289</v>
      </c>
      <c r="DX42" s="24">
        <f t="shared" si="10"/>
        <v>675040</v>
      </c>
      <c r="DY42" s="24">
        <f t="shared" si="10"/>
        <v>846090</v>
      </c>
      <c r="DZ42" s="22">
        <f t="shared" si="10"/>
        <v>1203078</v>
      </c>
      <c r="EA42" s="22">
        <f t="shared" ref="EA42:EO42" si="11">EA40+EA41</f>
        <v>1732998</v>
      </c>
      <c r="EB42" s="24">
        <f t="shared" si="11"/>
        <v>630949</v>
      </c>
      <c r="EC42" s="24">
        <f t="shared" si="11"/>
        <v>818037</v>
      </c>
      <c r="ED42" s="22">
        <f t="shared" si="11"/>
        <v>3269134</v>
      </c>
      <c r="EE42" s="22">
        <f t="shared" si="11"/>
        <v>3340143</v>
      </c>
      <c r="EF42" s="24">
        <f t="shared" si="11"/>
        <v>1442994</v>
      </c>
      <c r="EG42" s="24">
        <f t="shared" si="11"/>
        <v>1786787</v>
      </c>
      <c r="EH42" s="22">
        <f t="shared" si="11"/>
        <v>792061</v>
      </c>
      <c r="EI42" s="22">
        <f t="shared" si="11"/>
        <v>986150</v>
      </c>
      <c r="EJ42" s="24">
        <f t="shared" si="11"/>
        <v>303804</v>
      </c>
      <c r="EK42" s="24">
        <f t="shared" si="11"/>
        <v>330200</v>
      </c>
      <c r="EL42" s="22">
        <f t="shared" si="11"/>
        <v>1207141</v>
      </c>
      <c r="EM42" s="22">
        <f t="shared" si="11"/>
        <v>1193565</v>
      </c>
      <c r="EN42" s="24">
        <f t="shared" si="11"/>
        <v>182708</v>
      </c>
      <c r="EO42" s="24">
        <f t="shared" si="11"/>
        <v>238615</v>
      </c>
    </row>
    <row r="43" spans="1:145" s="23" customFormat="1">
      <c r="A43" s="15" t="s">
        <v>51</v>
      </c>
      <c r="B43" s="22">
        <f>B42+B39</f>
        <v>112201390.3</v>
      </c>
      <c r="C43" s="22">
        <f t="shared" ref="C43:BN43" si="12">C42+C39</f>
        <v>345022394.77000004</v>
      </c>
      <c r="D43" s="24">
        <f t="shared" si="12"/>
        <v>39712843</v>
      </c>
      <c r="E43" s="24">
        <f t="shared" si="12"/>
        <v>45515028</v>
      </c>
      <c r="F43" s="22">
        <f t="shared" si="12"/>
        <v>5022914.8999999994</v>
      </c>
      <c r="G43" s="22">
        <f t="shared" si="12"/>
        <v>5060924.5999999996</v>
      </c>
      <c r="H43" s="24">
        <f t="shared" si="12"/>
        <v>15715458</v>
      </c>
      <c r="I43" s="24">
        <f t="shared" si="12"/>
        <v>16471607</v>
      </c>
      <c r="J43" s="22">
        <f t="shared" si="12"/>
        <v>41130992</v>
      </c>
      <c r="K43" s="22">
        <f t="shared" si="12"/>
        <v>45299951</v>
      </c>
      <c r="L43" s="24">
        <f t="shared" si="12"/>
        <v>13165571</v>
      </c>
      <c r="M43" s="24">
        <f t="shared" si="12"/>
        <v>14059282</v>
      </c>
      <c r="N43" s="22">
        <f t="shared" si="12"/>
        <v>61210</v>
      </c>
      <c r="O43" s="22">
        <f t="shared" si="12"/>
        <v>544980</v>
      </c>
      <c r="P43" s="24">
        <f t="shared" si="12"/>
        <v>26472412</v>
      </c>
      <c r="Q43" s="24">
        <f t="shared" si="12"/>
        <v>43974543</v>
      </c>
      <c r="R43" s="22">
        <f t="shared" si="12"/>
        <v>1482711</v>
      </c>
      <c r="S43" s="22">
        <f t="shared" si="12"/>
        <v>1747855</v>
      </c>
      <c r="T43" s="24">
        <f t="shared" si="12"/>
        <v>1171003</v>
      </c>
      <c r="U43" s="24">
        <f t="shared" si="12"/>
        <v>1106837</v>
      </c>
      <c r="V43" s="22">
        <f t="shared" si="12"/>
        <v>3043108</v>
      </c>
      <c r="W43" s="22">
        <f t="shared" si="12"/>
        <v>4086593</v>
      </c>
      <c r="X43" s="24">
        <f t="shared" si="12"/>
        <v>6303303.2999999998</v>
      </c>
      <c r="Y43" s="24">
        <f t="shared" si="12"/>
        <v>6759597.0999999996</v>
      </c>
      <c r="Z43" s="22">
        <f t="shared" si="12"/>
        <v>53177</v>
      </c>
      <c r="AA43" s="22">
        <f t="shared" si="12"/>
        <v>90481</v>
      </c>
      <c r="AB43" s="24">
        <f t="shared" si="12"/>
        <v>183658</v>
      </c>
      <c r="AC43" s="24">
        <f t="shared" si="12"/>
        <v>182741</v>
      </c>
      <c r="AD43" s="22">
        <f t="shared" si="12"/>
        <v>2393050</v>
      </c>
      <c r="AE43" s="22">
        <f t="shared" si="12"/>
        <v>4223930</v>
      </c>
      <c r="AF43" s="24">
        <f t="shared" si="12"/>
        <v>1480822</v>
      </c>
      <c r="AG43" s="24">
        <f t="shared" si="12"/>
        <v>1705499</v>
      </c>
      <c r="AH43" s="22">
        <f t="shared" si="12"/>
        <v>16746</v>
      </c>
      <c r="AI43" s="22">
        <f t="shared" si="12"/>
        <v>18390</v>
      </c>
      <c r="AJ43" s="24">
        <f t="shared" si="12"/>
        <v>1986515</v>
      </c>
      <c r="AK43" s="24">
        <f t="shared" si="12"/>
        <v>2311500</v>
      </c>
      <c r="AL43" s="22">
        <f t="shared" si="12"/>
        <v>21936</v>
      </c>
      <c r="AM43" s="22">
        <f t="shared" si="12"/>
        <v>21937</v>
      </c>
      <c r="AN43" s="24">
        <f t="shared" si="12"/>
        <v>1473162</v>
      </c>
      <c r="AO43" s="24">
        <f t="shared" si="12"/>
        <v>1796250</v>
      </c>
      <c r="AP43" s="22">
        <f t="shared" si="12"/>
        <v>660651</v>
      </c>
      <c r="AQ43" s="22">
        <f t="shared" si="12"/>
        <v>651242</v>
      </c>
      <c r="AR43" s="24">
        <f t="shared" si="12"/>
        <v>1356668</v>
      </c>
      <c r="AS43" s="24">
        <f t="shared" si="12"/>
        <v>1996670</v>
      </c>
      <c r="AT43" s="22">
        <f t="shared" si="12"/>
        <v>5858651</v>
      </c>
      <c r="AU43" s="22">
        <f t="shared" si="12"/>
        <v>7827190.5</v>
      </c>
      <c r="AV43" s="24">
        <f t="shared" si="12"/>
        <v>207829</v>
      </c>
      <c r="AW43" s="24">
        <f t="shared" si="12"/>
        <v>256537</v>
      </c>
      <c r="AX43" s="22">
        <f t="shared" si="12"/>
        <v>316946</v>
      </c>
      <c r="AY43" s="22">
        <f t="shared" si="12"/>
        <v>313204</v>
      </c>
      <c r="AZ43" s="24">
        <f t="shared" si="12"/>
        <v>1514239</v>
      </c>
      <c r="BA43" s="24">
        <f t="shared" si="12"/>
        <v>2018379</v>
      </c>
      <c r="BB43" s="22">
        <f t="shared" si="12"/>
        <v>67724</v>
      </c>
      <c r="BC43" s="22">
        <f t="shared" si="12"/>
        <v>69744</v>
      </c>
      <c r="BD43" s="24">
        <f t="shared" si="12"/>
        <v>10174</v>
      </c>
      <c r="BE43" s="24">
        <f t="shared" si="12"/>
        <v>10174</v>
      </c>
      <c r="BF43" s="22">
        <f t="shared" si="12"/>
        <v>30259</v>
      </c>
      <c r="BG43" s="22">
        <f t="shared" si="12"/>
        <v>29804</v>
      </c>
      <c r="BH43" s="24">
        <f t="shared" si="12"/>
        <v>585655</v>
      </c>
      <c r="BI43" s="24">
        <f t="shared" si="12"/>
        <v>748933</v>
      </c>
      <c r="BJ43" s="22">
        <f t="shared" si="12"/>
        <v>6204527</v>
      </c>
      <c r="BK43" s="22">
        <f t="shared" si="12"/>
        <v>6999008</v>
      </c>
      <c r="BL43" s="24">
        <f t="shared" si="12"/>
        <v>450786</v>
      </c>
      <c r="BM43" s="24">
        <f t="shared" si="12"/>
        <v>897842</v>
      </c>
      <c r="BN43" s="22">
        <f t="shared" si="12"/>
        <v>1188662</v>
      </c>
      <c r="BO43" s="22">
        <f t="shared" ref="BO43:DZ43" si="13">BO42+BO39</f>
        <v>1448663</v>
      </c>
      <c r="BP43" s="24">
        <f t="shared" si="13"/>
        <v>335515</v>
      </c>
      <c r="BQ43" s="24">
        <f t="shared" si="13"/>
        <v>484077</v>
      </c>
      <c r="BR43" s="22">
        <f t="shared" si="13"/>
        <v>4174.7</v>
      </c>
      <c r="BS43" s="22">
        <f t="shared" si="13"/>
        <v>18661.199999999997</v>
      </c>
      <c r="BT43" s="24">
        <f t="shared" si="13"/>
        <v>144319</v>
      </c>
      <c r="BU43" s="24">
        <f t="shared" si="13"/>
        <v>331778</v>
      </c>
      <c r="BV43" s="22">
        <f t="shared" si="13"/>
        <v>31530.799999999999</v>
      </c>
      <c r="BW43" s="22">
        <f t="shared" si="13"/>
        <v>31530.799999999999</v>
      </c>
      <c r="BX43" s="24">
        <f t="shared" si="13"/>
        <v>19734788</v>
      </c>
      <c r="BY43" s="24">
        <f t="shared" si="13"/>
        <v>30005378</v>
      </c>
      <c r="BZ43" s="22">
        <f t="shared" si="13"/>
        <v>4695287</v>
      </c>
      <c r="CA43" s="22">
        <f t="shared" si="13"/>
        <v>7025940</v>
      </c>
      <c r="CB43" s="24">
        <f t="shared" si="13"/>
        <v>1824532</v>
      </c>
      <c r="CC43" s="24">
        <f t="shared" si="13"/>
        <v>2084962</v>
      </c>
      <c r="CD43" s="22">
        <f t="shared" si="13"/>
        <v>1549928</v>
      </c>
      <c r="CE43" s="22">
        <f t="shared" si="13"/>
        <v>1788488</v>
      </c>
      <c r="CF43" s="24">
        <f t="shared" si="13"/>
        <v>178887</v>
      </c>
      <c r="CG43" s="24">
        <f t="shared" si="13"/>
        <v>255240</v>
      </c>
      <c r="CH43" s="22">
        <f t="shared" si="13"/>
        <v>233213</v>
      </c>
      <c r="CI43" s="22">
        <f t="shared" si="13"/>
        <v>233213</v>
      </c>
      <c r="CJ43" s="24">
        <f t="shared" si="13"/>
        <v>41730</v>
      </c>
      <c r="CK43" s="24">
        <f t="shared" si="13"/>
        <v>48856</v>
      </c>
      <c r="CL43" s="22">
        <f t="shared" si="13"/>
        <v>172451.87400000001</v>
      </c>
      <c r="CM43" s="22">
        <f t="shared" si="13"/>
        <v>274017.87900000002</v>
      </c>
      <c r="CN43" s="24">
        <f t="shared" si="13"/>
        <v>287554</v>
      </c>
      <c r="CO43" s="24">
        <f t="shared" si="13"/>
        <v>299687</v>
      </c>
      <c r="CP43" s="22">
        <f t="shared" si="13"/>
        <v>2011.6</v>
      </c>
      <c r="CQ43" s="22">
        <f t="shared" si="13"/>
        <v>2012</v>
      </c>
      <c r="CR43" s="24">
        <f t="shared" si="13"/>
        <v>414618</v>
      </c>
      <c r="CS43" s="24">
        <f t="shared" si="13"/>
        <v>591649</v>
      </c>
      <c r="CT43" s="22">
        <f t="shared" si="13"/>
        <v>32046</v>
      </c>
      <c r="CU43" s="22">
        <f t="shared" si="13"/>
        <v>68798</v>
      </c>
      <c r="CV43" s="24">
        <f t="shared" si="13"/>
        <v>904059</v>
      </c>
      <c r="CW43" s="24">
        <f t="shared" si="13"/>
        <v>787101</v>
      </c>
      <c r="CX43" s="22">
        <f t="shared" si="13"/>
        <v>780147</v>
      </c>
      <c r="CY43" s="22">
        <f t="shared" si="13"/>
        <v>1088220</v>
      </c>
      <c r="CZ43" s="24">
        <f t="shared" si="13"/>
        <v>9061588</v>
      </c>
      <c r="DA43" s="24">
        <f t="shared" si="13"/>
        <v>9341021</v>
      </c>
      <c r="DB43" s="22">
        <f t="shared" si="13"/>
        <v>869832</v>
      </c>
      <c r="DC43" s="22">
        <f t="shared" si="13"/>
        <v>660390</v>
      </c>
      <c r="DD43" s="24">
        <f t="shared" si="13"/>
        <v>83169</v>
      </c>
      <c r="DE43" s="24">
        <f t="shared" si="13"/>
        <v>91420</v>
      </c>
      <c r="DF43" s="22">
        <f t="shared" si="13"/>
        <v>40026</v>
      </c>
      <c r="DG43" s="22">
        <f t="shared" si="13"/>
        <v>96815</v>
      </c>
      <c r="DH43" s="24">
        <f t="shared" si="13"/>
        <v>723643</v>
      </c>
      <c r="DI43" s="24">
        <f t="shared" si="13"/>
        <v>446918</v>
      </c>
      <c r="DJ43" s="22">
        <f t="shared" si="13"/>
        <v>5025777</v>
      </c>
      <c r="DK43" s="22">
        <f t="shared" si="13"/>
        <v>8048924</v>
      </c>
      <c r="DL43" s="24">
        <f t="shared" si="13"/>
        <v>1077189</v>
      </c>
      <c r="DM43" s="24">
        <f t="shared" si="13"/>
        <v>1452740</v>
      </c>
      <c r="DN43" s="22">
        <f t="shared" si="13"/>
        <v>5040900</v>
      </c>
      <c r="DO43" s="22">
        <f t="shared" si="13"/>
        <v>5256298</v>
      </c>
      <c r="DP43" s="24">
        <f t="shared" si="13"/>
        <v>12630196</v>
      </c>
      <c r="DQ43" s="24">
        <f t="shared" si="13"/>
        <v>13284788</v>
      </c>
      <c r="DR43" s="22">
        <f t="shared" si="13"/>
        <v>511200</v>
      </c>
      <c r="DS43" s="22">
        <f t="shared" si="13"/>
        <v>646574</v>
      </c>
      <c r="DT43" s="24">
        <f t="shared" si="13"/>
        <v>258348</v>
      </c>
      <c r="DU43" s="24">
        <f t="shared" si="13"/>
        <v>235092</v>
      </c>
      <c r="DV43" s="22">
        <f t="shared" si="13"/>
        <v>31596</v>
      </c>
      <c r="DW43" s="22">
        <f t="shared" si="13"/>
        <v>61289</v>
      </c>
      <c r="DX43" s="24">
        <f t="shared" si="13"/>
        <v>822540</v>
      </c>
      <c r="DY43" s="24">
        <f t="shared" si="13"/>
        <v>993590</v>
      </c>
      <c r="DZ43" s="22">
        <f t="shared" si="13"/>
        <v>1239056</v>
      </c>
      <c r="EA43" s="22">
        <f t="shared" ref="EA43:EO43" si="14">EA42+EA39</f>
        <v>1768976</v>
      </c>
      <c r="EB43" s="24">
        <f t="shared" si="14"/>
        <v>630949</v>
      </c>
      <c r="EC43" s="24">
        <f t="shared" si="14"/>
        <v>828937</v>
      </c>
      <c r="ED43" s="22">
        <f t="shared" si="14"/>
        <v>3872571</v>
      </c>
      <c r="EE43" s="22">
        <f t="shared" si="14"/>
        <v>3943580</v>
      </c>
      <c r="EF43" s="24">
        <f t="shared" si="14"/>
        <v>1889043</v>
      </c>
      <c r="EG43" s="24">
        <f t="shared" si="14"/>
        <v>2253420</v>
      </c>
      <c r="EH43" s="22">
        <f t="shared" si="14"/>
        <v>792061</v>
      </c>
      <c r="EI43" s="22">
        <f t="shared" si="14"/>
        <v>986150</v>
      </c>
      <c r="EJ43" s="24">
        <f t="shared" si="14"/>
        <v>303804</v>
      </c>
      <c r="EK43" s="24">
        <f t="shared" si="14"/>
        <v>330200</v>
      </c>
      <c r="EL43" s="22">
        <f t="shared" si="14"/>
        <v>1207141</v>
      </c>
      <c r="EM43" s="22">
        <f t="shared" si="14"/>
        <v>1193565</v>
      </c>
      <c r="EN43" s="24">
        <f t="shared" si="14"/>
        <v>182708</v>
      </c>
      <c r="EO43" s="24">
        <f t="shared" si="14"/>
        <v>238615</v>
      </c>
    </row>
    <row r="44" spans="1:145" s="23" customFormat="1">
      <c r="A44" s="15" t="s">
        <v>52</v>
      </c>
      <c r="B44" s="22">
        <v>209867764.70000005</v>
      </c>
      <c r="C44" s="22">
        <v>688914922.17000008</v>
      </c>
      <c r="D44" s="24">
        <v>59788795</v>
      </c>
      <c r="E44" s="24">
        <v>75827791</v>
      </c>
      <c r="F44" s="22">
        <v>9294875.8999999985</v>
      </c>
      <c r="G44" s="22">
        <v>9475769.5999999996</v>
      </c>
      <c r="H44" s="24">
        <v>31275993</v>
      </c>
      <c r="I44" s="24">
        <v>34243706</v>
      </c>
      <c r="J44" s="22">
        <v>48368967</v>
      </c>
      <c r="K44" s="22">
        <v>59536132</v>
      </c>
      <c r="L44" s="24">
        <v>19133777</v>
      </c>
      <c r="M44" s="24">
        <v>21256747</v>
      </c>
      <c r="N44" s="22">
        <v>440605</v>
      </c>
      <c r="O44" s="22">
        <v>846504</v>
      </c>
      <c r="P44" s="24">
        <v>36165790</v>
      </c>
      <c r="Q44" s="24">
        <v>68818634</v>
      </c>
      <c r="R44" s="22">
        <v>10246274</v>
      </c>
      <c r="S44" s="22">
        <v>10649603</v>
      </c>
      <c r="T44" s="24">
        <v>2265517</v>
      </c>
      <c r="U44" s="24">
        <v>2396527</v>
      </c>
      <c r="V44" s="22">
        <v>7429490</v>
      </c>
      <c r="W44" s="22">
        <v>8154300</v>
      </c>
      <c r="X44" s="24">
        <v>14643067.100000001</v>
      </c>
      <c r="Y44" s="24">
        <v>15038254.499999998</v>
      </c>
      <c r="Z44" s="22">
        <v>194951</v>
      </c>
      <c r="AA44" s="22">
        <v>225987</v>
      </c>
      <c r="AB44" s="24">
        <v>3290548</v>
      </c>
      <c r="AC44" s="24">
        <v>3310177</v>
      </c>
      <c r="AD44" s="22">
        <v>6643549</v>
      </c>
      <c r="AE44" s="22">
        <v>8507781</v>
      </c>
      <c r="AF44" s="24">
        <v>2271398</v>
      </c>
      <c r="AG44" s="24">
        <v>2638567</v>
      </c>
      <c r="AH44" s="22">
        <v>120698</v>
      </c>
      <c r="AI44" s="22">
        <v>94696</v>
      </c>
      <c r="AJ44" s="24">
        <v>3037989</v>
      </c>
      <c r="AK44" s="24">
        <v>3238323</v>
      </c>
      <c r="AL44" s="22">
        <v>265416</v>
      </c>
      <c r="AM44" s="22">
        <v>256181</v>
      </c>
      <c r="AN44" s="24">
        <v>4432369</v>
      </c>
      <c r="AO44" s="24">
        <v>5697167</v>
      </c>
      <c r="AP44" s="22">
        <v>1350939</v>
      </c>
      <c r="AQ44" s="22">
        <v>1495577</v>
      </c>
      <c r="AR44" s="24">
        <v>1792729</v>
      </c>
      <c r="AS44" s="24">
        <v>2460135</v>
      </c>
      <c r="AT44" s="22">
        <v>6985897.1000000015</v>
      </c>
      <c r="AU44" s="22">
        <v>9696878.4999999981</v>
      </c>
      <c r="AV44" s="24">
        <v>582972</v>
      </c>
      <c r="AW44" s="24">
        <v>706039</v>
      </c>
      <c r="AX44" s="22">
        <v>531170</v>
      </c>
      <c r="AY44" s="22">
        <v>590542</v>
      </c>
      <c r="AZ44" s="24">
        <v>1894458</v>
      </c>
      <c r="BA44" s="24">
        <v>2550917</v>
      </c>
      <c r="BB44" s="22">
        <v>627174</v>
      </c>
      <c r="BC44" s="22">
        <v>615671</v>
      </c>
      <c r="BD44" s="24">
        <v>101100</v>
      </c>
      <c r="BE44" s="24">
        <v>100234</v>
      </c>
      <c r="BF44" s="22">
        <v>336121</v>
      </c>
      <c r="BG44" s="22">
        <v>318477</v>
      </c>
      <c r="BH44" s="24">
        <v>956962</v>
      </c>
      <c r="BI44" s="24">
        <v>1042147</v>
      </c>
      <c r="BJ44" s="22">
        <v>8039892</v>
      </c>
      <c r="BK44" s="22">
        <v>10102205</v>
      </c>
      <c r="BL44" s="24">
        <v>2298892</v>
      </c>
      <c r="BM44" s="24">
        <v>2534973</v>
      </c>
      <c r="BN44" s="22">
        <v>2160377</v>
      </c>
      <c r="BO44" s="22">
        <v>2284847</v>
      </c>
      <c r="BP44" s="24">
        <v>1501866</v>
      </c>
      <c r="BQ44" s="24">
        <v>1831089</v>
      </c>
      <c r="BR44" s="22">
        <v>125119.59999999999</v>
      </c>
      <c r="BS44" s="22">
        <v>133781.80000000002</v>
      </c>
      <c r="BT44" s="24">
        <v>574175</v>
      </c>
      <c r="BU44" s="24">
        <v>721981</v>
      </c>
      <c r="BV44" s="22">
        <v>326394.59999999998</v>
      </c>
      <c r="BW44" s="22">
        <v>326394.59999999998</v>
      </c>
      <c r="BX44" s="24">
        <v>34085642</v>
      </c>
      <c r="BY44" s="24">
        <v>56438998</v>
      </c>
      <c r="BZ44" s="22">
        <v>5597757</v>
      </c>
      <c r="CA44" s="22">
        <v>9238800</v>
      </c>
      <c r="CB44" s="24">
        <v>5238868</v>
      </c>
      <c r="CC44" s="24">
        <v>5905783</v>
      </c>
      <c r="CD44" s="22">
        <v>4041408</v>
      </c>
      <c r="CE44" s="22">
        <v>5072083</v>
      </c>
      <c r="CF44" s="24">
        <v>1296949</v>
      </c>
      <c r="CG44" s="24">
        <v>1252523</v>
      </c>
      <c r="CH44" s="22">
        <v>951786</v>
      </c>
      <c r="CI44" s="22">
        <v>973545</v>
      </c>
      <c r="CJ44" s="24">
        <v>818496</v>
      </c>
      <c r="CK44" s="24">
        <v>835329</v>
      </c>
      <c r="CL44" s="22">
        <v>632047.8940000002</v>
      </c>
      <c r="CM44" s="22">
        <v>728736.071</v>
      </c>
      <c r="CN44" s="24">
        <v>761038</v>
      </c>
      <c r="CO44" s="24">
        <v>931232</v>
      </c>
      <c r="CP44" s="22">
        <v>112819.6</v>
      </c>
      <c r="CQ44" s="22">
        <v>112820</v>
      </c>
      <c r="CR44" s="24">
        <v>823115</v>
      </c>
      <c r="CS44" s="24">
        <v>945178</v>
      </c>
      <c r="CT44" s="22">
        <v>256678</v>
      </c>
      <c r="CU44" s="22">
        <v>291101</v>
      </c>
      <c r="CV44" s="24">
        <v>1449258</v>
      </c>
      <c r="CW44" s="24">
        <v>1593121</v>
      </c>
      <c r="CX44" s="22">
        <v>1182405</v>
      </c>
      <c r="CY44" s="22">
        <v>1616553</v>
      </c>
      <c r="CZ44" s="24">
        <v>10038503</v>
      </c>
      <c r="DA44" s="24">
        <v>15213068</v>
      </c>
      <c r="DB44" s="22">
        <v>1306441</v>
      </c>
      <c r="DC44" s="22">
        <v>1618517</v>
      </c>
      <c r="DD44" s="24">
        <v>975262</v>
      </c>
      <c r="DE44" s="24">
        <v>974057</v>
      </c>
      <c r="DF44" s="22">
        <v>359204</v>
      </c>
      <c r="DG44" s="22">
        <v>428620</v>
      </c>
      <c r="DH44" s="24">
        <v>777619</v>
      </c>
      <c r="DI44" s="24">
        <v>1046915</v>
      </c>
      <c r="DJ44" s="22">
        <v>5927390</v>
      </c>
      <c r="DK44" s="22">
        <v>9368390</v>
      </c>
      <c r="DL44" s="24">
        <v>5679402</v>
      </c>
      <c r="DM44" s="24">
        <v>6632068</v>
      </c>
      <c r="DN44" s="22">
        <v>11920124</v>
      </c>
      <c r="DO44" s="22">
        <v>14297245</v>
      </c>
      <c r="DP44" s="24">
        <v>15227103</v>
      </c>
      <c r="DQ44" s="24">
        <v>18768820</v>
      </c>
      <c r="DR44" s="22">
        <v>1446241</v>
      </c>
      <c r="DS44" s="22">
        <v>1478609</v>
      </c>
      <c r="DT44" s="24">
        <v>781339</v>
      </c>
      <c r="DU44" s="24">
        <v>758094</v>
      </c>
      <c r="DV44" s="22">
        <v>593140</v>
      </c>
      <c r="DW44" s="22">
        <v>624836</v>
      </c>
      <c r="DX44" s="24">
        <v>3142473</v>
      </c>
      <c r="DY44" s="24">
        <v>3245527</v>
      </c>
      <c r="DZ44" s="22">
        <v>3202055</v>
      </c>
      <c r="EA44" s="22">
        <v>3908893</v>
      </c>
      <c r="EB44" s="24">
        <v>1354262</v>
      </c>
      <c r="EC44" s="24">
        <v>1559331</v>
      </c>
      <c r="ED44" s="22">
        <v>4937407</v>
      </c>
      <c r="EE44" s="22">
        <v>5286848</v>
      </c>
      <c r="EF44" s="24">
        <v>3916385</v>
      </c>
      <c r="EG44" s="24">
        <v>5217331</v>
      </c>
      <c r="EH44" s="22">
        <v>2502114</v>
      </c>
      <c r="EI44" s="22">
        <v>2343199</v>
      </c>
      <c r="EJ44" s="24">
        <v>1056895</v>
      </c>
      <c r="EK44" s="24">
        <v>1056821</v>
      </c>
      <c r="EL44" s="22">
        <v>2264627</v>
      </c>
      <c r="EM44" s="22">
        <v>2467193</v>
      </c>
      <c r="EN44" s="24">
        <v>929566</v>
      </c>
      <c r="EO44" s="24">
        <v>951020</v>
      </c>
    </row>
    <row r="45" spans="1:145" ht="7.95" customHeight="1">
      <c r="B45" s="16"/>
      <c r="C45" s="16"/>
      <c r="D45" s="17"/>
      <c r="E45" s="17"/>
      <c r="F45" s="16"/>
      <c r="G45" s="16"/>
      <c r="H45" s="17"/>
      <c r="I45" s="17"/>
      <c r="J45" s="16"/>
      <c r="K45" s="16"/>
      <c r="L45" s="17"/>
      <c r="M45" s="17"/>
      <c r="N45" s="16"/>
      <c r="O45" s="16"/>
      <c r="P45" s="17"/>
      <c r="Q45" s="17"/>
      <c r="R45" s="16"/>
      <c r="S45" s="16"/>
      <c r="T45" s="17"/>
      <c r="U45" s="17"/>
      <c r="V45" s="16"/>
      <c r="W45" s="16"/>
      <c r="X45" s="17"/>
      <c r="Y45" s="17"/>
      <c r="Z45" s="16"/>
      <c r="AA45" s="16"/>
      <c r="AB45" s="17"/>
      <c r="AC45" s="17"/>
      <c r="AD45" s="16"/>
      <c r="AE45" s="16"/>
      <c r="AF45" s="17"/>
      <c r="AG45" s="17"/>
      <c r="AH45" s="16"/>
      <c r="AI45" s="16"/>
      <c r="AJ45" s="17"/>
      <c r="AK45" s="17"/>
      <c r="AL45" s="16"/>
      <c r="AM45" s="16"/>
      <c r="AN45" s="17"/>
      <c r="AO45" s="17"/>
      <c r="AP45" s="16"/>
      <c r="AQ45" s="16"/>
      <c r="AR45" s="17"/>
      <c r="AS45" s="17"/>
      <c r="AT45" s="16"/>
      <c r="AU45" s="16"/>
      <c r="AV45" s="17"/>
      <c r="AW45" s="17"/>
      <c r="AX45" s="16"/>
      <c r="AY45" s="16"/>
      <c r="AZ45" s="17"/>
      <c r="BA45" s="17"/>
      <c r="BB45" s="16"/>
      <c r="BC45" s="16"/>
      <c r="BD45" s="17"/>
      <c r="BE45" s="17"/>
      <c r="BF45" s="16"/>
      <c r="BG45" s="16"/>
      <c r="BH45" s="17"/>
      <c r="BI45" s="17"/>
      <c r="BJ45" s="16"/>
      <c r="BK45" s="16"/>
      <c r="BL45" s="17"/>
      <c r="BM45" s="17"/>
      <c r="BN45" s="16"/>
      <c r="BO45" s="16"/>
      <c r="BP45" s="17"/>
      <c r="BQ45" s="17"/>
      <c r="BR45" s="16"/>
      <c r="BS45" s="16"/>
      <c r="BT45" s="17"/>
      <c r="BU45" s="17"/>
      <c r="BV45" s="16"/>
      <c r="BW45" s="16"/>
      <c r="BX45" s="17"/>
      <c r="BY45" s="17"/>
      <c r="BZ45" s="16"/>
      <c r="CA45" s="16"/>
      <c r="CB45" s="17"/>
      <c r="CC45" s="17"/>
      <c r="CD45" s="16"/>
      <c r="CE45" s="16"/>
      <c r="CF45" s="17"/>
      <c r="CG45" s="17"/>
      <c r="CH45" s="16"/>
      <c r="CI45" s="16"/>
      <c r="CJ45" s="17"/>
      <c r="CK45" s="17"/>
      <c r="CL45" s="16"/>
      <c r="CM45" s="16"/>
      <c r="CN45" s="17"/>
      <c r="CO45" s="17"/>
      <c r="CP45" s="16"/>
      <c r="CQ45" s="16"/>
      <c r="CR45" s="17"/>
      <c r="CS45" s="17"/>
      <c r="CT45" s="16"/>
      <c r="CU45" s="16"/>
      <c r="CV45" s="17"/>
      <c r="CW45" s="17"/>
      <c r="CX45" s="16"/>
      <c r="CY45" s="16"/>
      <c r="CZ45" s="17"/>
      <c r="DA45" s="17"/>
      <c r="DB45" s="16"/>
      <c r="DC45" s="16"/>
      <c r="DD45" s="17"/>
      <c r="DE45" s="17"/>
      <c r="DF45" s="16"/>
      <c r="DG45" s="16"/>
      <c r="DH45" s="17"/>
      <c r="DI45" s="17"/>
      <c r="DJ45" s="16"/>
      <c r="DK45" s="16"/>
      <c r="DL45" s="17"/>
      <c r="DM45" s="17"/>
      <c r="DN45" s="16"/>
      <c r="DO45" s="16"/>
      <c r="DP45" s="17"/>
      <c r="DQ45" s="17"/>
      <c r="DR45" s="16"/>
      <c r="DS45" s="16"/>
      <c r="DT45" s="17"/>
      <c r="DU45" s="17"/>
      <c r="DV45" s="16"/>
      <c r="DW45" s="16"/>
      <c r="DX45" s="17"/>
      <c r="DY45" s="17"/>
      <c r="DZ45" s="16"/>
      <c r="EA45" s="16"/>
      <c r="EB45" s="17"/>
      <c r="EC45" s="17"/>
      <c r="ED45" s="16"/>
      <c r="EE45" s="16"/>
      <c r="EF45" s="17"/>
      <c r="EG45" s="17"/>
      <c r="EH45" s="16"/>
      <c r="EI45" s="16"/>
      <c r="EJ45" s="17"/>
      <c r="EK45" s="17"/>
      <c r="EL45" s="16"/>
      <c r="EM45" s="16"/>
      <c r="EN45" s="17"/>
      <c r="EO45" s="17"/>
    </row>
    <row r="46" spans="1:145">
      <c r="A46" s="15" t="s">
        <v>53</v>
      </c>
      <c r="B46" s="16"/>
      <c r="C46" s="16"/>
      <c r="D46" s="17"/>
      <c r="E46" s="17"/>
      <c r="F46" s="16"/>
      <c r="G46" s="16"/>
      <c r="H46" s="17"/>
      <c r="I46" s="17"/>
      <c r="J46" s="16"/>
      <c r="K46" s="16"/>
      <c r="L46" s="17"/>
      <c r="M46" s="17"/>
      <c r="N46" s="16"/>
      <c r="O46" s="16"/>
      <c r="P46" s="17"/>
      <c r="Q46" s="17"/>
      <c r="R46" s="16"/>
      <c r="S46" s="16"/>
      <c r="T46" s="17"/>
      <c r="U46" s="17"/>
      <c r="V46" s="16"/>
      <c r="W46" s="16"/>
      <c r="X46" s="17"/>
      <c r="Y46" s="17"/>
      <c r="Z46" s="16"/>
      <c r="AA46" s="16"/>
      <c r="AB46" s="17"/>
      <c r="AC46" s="17"/>
      <c r="AD46" s="16"/>
      <c r="AE46" s="16"/>
      <c r="AF46" s="17"/>
      <c r="AG46" s="17"/>
      <c r="AH46" s="16"/>
      <c r="AI46" s="16"/>
      <c r="AJ46" s="17"/>
      <c r="AK46" s="17"/>
      <c r="AL46" s="16"/>
      <c r="AM46" s="16"/>
      <c r="AN46" s="17"/>
      <c r="AO46" s="17"/>
      <c r="AP46" s="16"/>
      <c r="AQ46" s="16"/>
      <c r="AR46" s="17"/>
      <c r="AS46" s="17"/>
      <c r="AT46" s="16"/>
      <c r="AU46" s="16"/>
      <c r="AV46" s="17"/>
      <c r="AW46" s="17"/>
      <c r="AX46" s="16"/>
      <c r="AY46" s="16"/>
      <c r="AZ46" s="17"/>
      <c r="BA46" s="17"/>
      <c r="BB46" s="16"/>
      <c r="BC46" s="16"/>
      <c r="BD46" s="17"/>
      <c r="BE46" s="17"/>
      <c r="BF46" s="16"/>
      <c r="BG46" s="16"/>
      <c r="BH46" s="17"/>
      <c r="BI46" s="17"/>
      <c r="BJ46" s="16"/>
      <c r="BK46" s="16"/>
      <c r="BL46" s="17"/>
      <c r="BM46" s="17"/>
      <c r="BN46" s="16"/>
      <c r="BO46" s="16"/>
      <c r="BP46" s="17"/>
      <c r="BQ46" s="17"/>
      <c r="BR46" s="16"/>
      <c r="BS46" s="16"/>
      <c r="BT46" s="17"/>
      <c r="BU46" s="17"/>
      <c r="BV46" s="16"/>
      <c r="BW46" s="16"/>
      <c r="BX46" s="17"/>
      <c r="BY46" s="17"/>
      <c r="BZ46" s="16"/>
      <c r="CA46" s="16"/>
      <c r="CB46" s="17"/>
      <c r="CC46" s="17"/>
      <c r="CD46" s="16"/>
      <c r="CE46" s="16"/>
      <c r="CF46" s="17"/>
      <c r="CG46" s="17"/>
      <c r="CH46" s="16"/>
      <c r="CI46" s="16"/>
      <c r="CJ46" s="17"/>
      <c r="CK46" s="17"/>
      <c r="CL46" s="16"/>
      <c r="CM46" s="16"/>
      <c r="CN46" s="17"/>
      <c r="CO46" s="17"/>
      <c r="CP46" s="16"/>
      <c r="CQ46" s="16"/>
      <c r="CR46" s="17"/>
      <c r="CS46" s="17"/>
      <c r="CT46" s="16"/>
      <c r="CU46" s="16"/>
      <c r="CV46" s="17"/>
      <c r="CW46" s="17"/>
      <c r="CX46" s="16"/>
      <c r="CY46" s="16"/>
      <c r="CZ46" s="17"/>
      <c r="DA46" s="17"/>
      <c r="DB46" s="16"/>
      <c r="DC46" s="16"/>
      <c r="DD46" s="17"/>
      <c r="DE46" s="17"/>
      <c r="DF46" s="16"/>
      <c r="DG46" s="16"/>
      <c r="DH46" s="17"/>
      <c r="DI46" s="17"/>
      <c r="DJ46" s="16"/>
      <c r="DK46" s="16"/>
      <c r="DL46" s="17"/>
      <c r="DM46" s="17"/>
      <c r="DN46" s="16"/>
      <c r="DO46" s="16"/>
      <c r="DP46" s="17"/>
      <c r="DQ46" s="17"/>
      <c r="DR46" s="16"/>
      <c r="DS46" s="16"/>
      <c r="DT46" s="17"/>
      <c r="DU46" s="17"/>
      <c r="DV46" s="16"/>
      <c r="DW46" s="16"/>
      <c r="DX46" s="17"/>
      <c r="DY46" s="17"/>
      <c r="DZ46" s="16"/>
      <c r="EA46" s="16"/>
      <c r="EB46" s="17"/>
      <c r="EC46" s="17"/>
      <c r="ED46" s="16"/>
      <c r="EE46" s="16"/>
      <c r="EF46" s="17"/>
      <c r="EG46" s="17"/>
      <c r="EH46" s="16"/>
      <c r="EI46" s="16"/>
      <c r="EJ46" s="17"/>
      <c r="EK46" s="17"/>
      <c r="EL46" s="16"/>
      <c r="EM46" s="16"/>
      <c r="EN46" s="17"/>
      <c r="EO46" s="17"/>
    </row>
    <row r="47" spans="1:145">
      <c r="A47" s="3" t="s">
        <v>54</v>
      </c>
      <c r="B47" s="16">
        <v>1358284.9</v>
      </c>
      <c r="C47" s="16">
        <v>11199384.199999999</v>
      </c>
      <c r="D47" s="17">
        <v>1497146</v>
      </c>
      <c r="E47" s="17">
        <v>1738869</v>
      </c>
      <c r="F47" s="16">
        <v>-95493</v>
      </c>
      <c r="G47" s="16">
        <v>6886</v>
      </c>
      <c r="H47" s="17">
        <v>97572</v>
      </c>
      <c r="I47" s="17">
        <v>512770</v>
      </c>
      <c r="J47" s="16">
        <v>426296</v>
      </c>
      <c r="K47" s="16">
        <v>1235839</v>
      </c>
      <c r="L47" s="17">
        <v>313594</v>
      </c>
      <c r="M47" s="17">
        <v>415823</v>
      </c>
      <c r="N47" s="16">
        <v>41786</v>
      </c>
      <c r="O47" s="16">
        <v>24785</v>
      </c>
      <c r="P47" s="17">
        <v>5313231</v>
      </c>
      <c r="Q47" s="17">
        <v>5553388</v>
      </c>
      <c r="R47" s="16">
        <v>453769</v>
      </c>
      <c r="S47" s="16">
        <v>496016</v>
      </c>
      <c r="T47" s="17">
        <v>-39175</v>
      </c>
      <c r="U47" s="17">
        <v>-32956</v>
      </c>
      <c r="V47" s="16">
        <v>46377</v>
      </c>
      <c r="W47" s="16">
        <v>37225</v>
      </c>
      <c r="X47" s="17">
        <v>657551.5</v>
      </c>
      <c r="Y47" s="17">
        <v>655569.30000000005</v>
      </c>
      <c r="Z47" s="16">
        <v>-3385</v>
      </c>
      <c r="AA47" s="16">
        <v>-5800</v>
      </c>
      <c r="AB47" s="17">
        <v>906525</v>
      </c>
      <c r="AC47" s="17">
        <v>906582</v>
      </c>
      <c r="AD47" s="16">
        <v>404312</v>
      </c>
      <c r="AE47" s="16">
        <v>428636</v>
      </c>
      <c r="AF47" s="17">
        <v>39307</v>
      </c>
      <c r="AG47" s="17">
        <v>83296</v>
      </c>
      <c r="AH47" s="16">
        <v>10790</v>
      </c>
      <c r="AI47" s="16">
        <v>8460</v>
      </c>
      <c r="AJ47" s="17">
        <v>32792</v>
      </c>
      <c r="AK47" s="17">
        <v>80527</v>
      </c>
      <c r="AL47" s="16">
        <v>21371</v>
      </c>
      <c r="AM47" s="16">
        <v>19137</v>
      </c>
      <c r="AN47" s="17">
        <v>218260</v>
      </c>
      <c r="AO47" s="17">
        <v>325032</v>
      </c>
      <c r="AP47" s="16">
        <v>-220117</v>
      </c>
      <c r="AQ47" s="16">
        <v>64483</v>
      </c>
      <c r="AR47" s="17">
        <v>-15572</v>
      </c>
      <c r="AS47" s="17">
        <v>17613</v>
      </c>
      <c r="AT47" s="16">
        <v>13729.5</v>
      </c>
      <c r="AU47" s="16">
        <v>238351.4</v>
      </c>
      <c r="AV47" s="17">
        <v>-53197</v>
      </c>
      <c r="AW47" s="17">
        <v>-52223</v>
      </c>
      <c r="AX47" s="16">
        <v>-26350</v>
      </c>
      <c r="AY47" s="16">
        <v>-13372</v>
      </c>
      <c r="AZ47" s="17">
        <v>-69265</v>
      </c>
      <c r="BA47" s="17">
        <v>10146</v>
      </c>
      <c r="BB47" s="16">
        <v>25483</v>
      </c>
      <c r="BC47" s="16">
        <v>27396</v>
      </c>
      <c r="BD47" s="17">
        <v>1856</v>
      </c>
      <c r="BE47" s="17">
        <v>1328</v>
      </c>
      <c r="BF47" s="16">
        <v>6649</v>
      </c>
      <c r="BG47" s="16">
        <v>8573</v>
      </c>
      <c r="BH47" s="17">
        <v>-38783</v>
      </c>
      <c r="BI47" s="17">
        <v>-46706</v>
      </c>
      <c r="BJ47" s="16">
        <v>114687</v>
      </c>
      <c r="BK47" s="16">
        <v>230581</v>
      </c>
      <c r="BL47" s="17">
        <v>92636</v>
      </c>
      <c r="BM47" s="17">
        <v>102920</v>
      </c>
      <c r="BN47" s="16">
        <v>11106</v>
      </c>
      <c r="BO47" s="16">
        <v>23254</v>
      </c>
      <c r="BP47" s="17">
        <v>-2791</v>
      </c>
      <c r="BQ47" s="17">
        <v>22719</v>
      </c>
      <c r="BR47" s="16">
        <v>25707.200000000001</v>
      </c>
      <c r="BS47" s="16">
        <v>24147.3</v>
      </c>
      <c r="BT47" s="17">
        <v>-11689</v>
      </c>
      <c r="BU47" s="17">
        <v>-17611</v>
      </c>
      <c r="BV47" s="16">
        <v>21732.5</v>
      </c>
      <c r="BW47" s="16">
        <v>21733</v>
      </c>
      <c r="BX47" s="17">
        <v>57212</v>
      </c>
      <c r="BY47" s="17">
        <v>463454</v>
      </c>
      <c r="BZ47" s="16">
        <v>61160</v>
      </c>
      <c r="CA47" s="16">
        <v>151817</v>
      </c>
      <c r="CB47" s="17">
        <v>266714</v>
      </c>
      <c r="CC47" s="17">
        <v>391714</v>
      </c>
      <c r="CD47" s="16">
        <v>155977</v>
      </c>
      <c r="CE47" s="16">
        <v>204426</v>
      </c>
      <c r="CF47" s="17">
        <v>91227</v>
      </c>
      <c r="CG47" s="17">
        <v>89588</v>
      </c>
      <c r="CH47" s="16">
        <v>65817</v>
      </c>
      <c r="CI47" s="16">
        <v>62384</v>
      </c>
      <c r="CJ47" s="17">
        <v>47671</v>
      </c>
      <c r="CK47" s="17">
        <v>56733</v>
      </c>
      <c r="CL47" s="16">
        <v>-12335.326999999999</v>
      </c>
      <c r="CM47" s="16">
        <v>7120.8450000000003</v>
      </c>
      <c r="CN47" s="17">
        <v>-17638</v>
      </c>
      <c r="CO47" s="17">
        <v>28402</v>
      </c>
      <c r="CP47" s="16">
        <v>18889</v>
      </c>
      <c r="CQ47" s="16">
        <v>18889</v>
      </c>
      <c r="CR47" s="17">
        <v>4785</v>
      </c>
      <c r="CS47" s="17">
        <v>13191</v>
      </c>
      <c r="CT47" s="16">
        <v>11995</v>
      </c>
      <c r="CU47" s="16">
        <v>9788</v>
      </c>
      <c r="CV47" s="17">
        <v>55580</v>
      </c>
      <c r="CW47" s="17">
        <v>54260</v>
      </c>
      <c r="CX47" s="16">
        <v>-4347</v>
      </c>
      <c r="CY47" s="16">
        <v>91487</v>
      </c>
      <c r="CZ47" s="17">
        <v>66552</v>
      </c>
      <c r="DA47" s="17">
        <v>579554</v>
      </c>
      <c r="DB47" s="16">
        <v>-97860</v>
      </c>
      <c r="DC47" s="16">
        <v>-104669</v>
      </c>
      <c r="DD47" s="17">
        <v>1255</v>
      </c>
      <c r="DE47" s="17">
        <v>896</v>
      </c>
      <c r="DF47" s="16">
        <v>12171</v>
      </c>
      <c r="DG47" s="16">
        <v>6372</v>
      </c>
      <c r="DH47" s="17">
        <v>-21989</v>
      </c>
      <c r="DI47" s="17">
        <v>74649</v>
      </c>
      <c r="DJ47" s="16">
        <v>131212</v>
      </c>
      <c r="DK47" s="16">
        <v>254193</v>
      </c>
      <c r="DL47" s="17">
        <v>407609</v>
      </c>
      <c r="DM47" s="17">
        <v>468048</v>
      </c>
      <c r="DN47" s="16">
        <v>455456</v>
      </c>
      <c r="DO47" s="16">
        <v>665918</v>
      </c>
      <c r="DP47" s="17">
        <v>-136113</v>
      </c>
      <c r="DQ47" s="17">
        <v>111103</v>
      </c>
      <c r="DR47" s="16">
        <v>128216</v>
      </c>
      <c r="DS47" s="16">
        <v>95980</v>
      </c>
      <c r="DT47" s="17">
        <v>-5419</v>
      </c>
      <c r="DU47" s="17">
        <v>-2386</v>
      </c>
      <c r="DV47" s="16">
        <v>175015</v>
      </c>
      <c r="DW47" s="16">
        <v>178136</v>
      </c>
      <c r="DX47" s="17">
        <v>125403</v>
      </c>
      <c r="DY47" s="17">
        <v>165580</v>
      </c>
      <c r="DZ47" s="16">
        <v>160788</v>
      </c>
      <c r="EA47" s="16">
        <v>163707</v>
      </c>
      <c r="EB47" s="17">
        <v>36319</v>
      </c>
      <c r="EC47" s="17">
        <v>45140</v>
      </c>
      <c r="ED47" s="16">
        <v>-11413</v>
      </c>
      <c r="EE47" s="16">
        <v>6283</v>
      </c>
      <c r="EF47" s="17">
        <v>195306</v>
      </c>
      <c r="EG47" s="17">
        <v>300315</v>
      </c>
      <c r="EH47" s="16">
        <v>564792</v>
      </c>
      <c r="EI47" s="16">
        <v>607426</v>
      </c>
      <c r="EJ47" s="17">
        <v>-28046</v>
      </c>
      <c r="EK47" s="17">
        <v>-36567</v>
      </c>
      <c r="EL47" s="16">
        <v>36678</v>
      </c>
      <c r="EM47" s="16">
        <v>48755</v>
      </c>
      <c r="EN47" s="17">
        <v>34747</v>
      </c>
      <c r="EO47" s="17">
        <v>23626</v>
      </c>
    </row>
    <row r="48" spans="1:145">
      <c r="A48" s="18" t="s">
        <v>55</v>
      </c>
      <c r="B48" s="19">
        <v>11045403.699999999</v>
      </c>
      <c r="C48" s="19">
        <v>24968274.100000001</v>
      </c>
      <c r="D48" s="21">
        <v>1675523</v>
      </c>
      <c r="E48" s="21">
        <v>2109594</v>
      </c>
      <c r="F48" s="19">
        <v>299573</v>
      </c>
      <c r="G48" s="19">
        <v>378647</v>
      </c>
      <c r="H48" s="21">
        <v>1326166</v>
      </c>
      <c r="I48" s="21">
        <v>1466293</v>
      </c>
      <c r="J48" s="19">
        <v>1712046</v>
      </c>
      <c r="K48" s="19">
        <v>2159710</v>
      </c>
      <c r="L48" s="21">
        <v>720894</v>
      </c>
      <c r="M48" s="21">
        <v>822800</v>
      </c>
      <c r="N48" s="19">
        <v>3097</v>
      </c>
      <c r="O48" s="19">
        <v>25394</v>
      </c>
      <c r="P48" s="21">
        <v>-4504263</v>
      </c>
      <c r="Q48" s="21">
        <v>-2852877</v>
      </c>
      <c r="R48" s="19">
        <v>248142</v>
      </c>
      <c r="S48" s="19">
        <v>332126</v>
      </c>
      <c r="T48" s="21">
        <v>76755</v>
      </c>
      <c r="U48" s="21">
        <v>86886</v>
      </c>
      <c r="V48" s="19">
        <v>308285</v>
      </c>
      <c r="W48" s="19">
        <v>385128</v>
      </c>
      <c r="X48" s="21">
        <v>535409.5</v>
      </c>
      <c r="Y48" s="21">
        <v>572486.19999999995</v>
      </c>
      <c r="Z48" s="19">
        <v>894</v>
      </c>
      <c r="AA48" s="19">
        <v>2002</v>
      </c>
      <c r="AB48" s="21">
        <v>41531</v>
      </c>
      <c r="AC48" s="21">
        <v>42967</v>
      </c>
      <c r="AD48" s="19">
        <v>179337</v>
      </c>
      <c r="AE48" s="19">
        <v>211018</v>
      </c>
      <c r="AF48" s="21">
        <v>69207</v>
      </c>
      <c r="AG48" s="21">
        <v>92185</v>
      </c>
      <c r="AH48" s="19">
        <v>208</v>
      </c>
      <c r="AI48" s="19">
        <v>3884</v>
      </c>
      <c r="AJ48" s="21">
        <v>108961</v>
      </c>
      <c r="AK48" s="21">
        <v>114729</v>
      </c>
      <c r="AL48" s="19">
        <v>-169</v>
      </c>
      <c r="AM48" s="19">
        <v>2493</v>
      </c>
      <c r="AN48" s="21">
        <v>133757</v>
      </c>
      <c r="AO48" s="21">
        <v>199532</v>
      </c>
      <c r="AP48" s="19">
        <v>46073</v>
      </c>
      <c r="AQ48" s="19">
        <v>64461</v>
      </c>
      <c r="AR48" s="21">
        <v>40243</v>
      </c>
      <c r="AS48" s="21">
        <v>72798</v>
      </c>
      <c r="AT48" s="19">
        <v>429229.5</v>
      </c>
      <c r="AU48" s="19">
        <v>488644.59999999992</v>
      </c>
      <c r="AV48" s="21">
        <v>12584</v>
      </c>
      <c r="AW48" s="21">
        <v>22181</v>
      </c>
      <c r="AX48" s="19">
        <v>15435</v>
      </c>
      <c r="AY48" s="19">
        <v>20261</v>
      </c>
      <c r="AZ48" s="21">
        <v>82919</v>
      </c>
      <c r="BA48" s="21">
        <v>127856</v>
      </c>
      <c r="BB48" s="19">
        <v>13959</v>
      </c>
      <c r="BC48" s="19">
        <v>24475</v>
      </c>
      <c r="BD48" s="21">
        <v>465</v>
      </c>
      <c r="BE48" s="21">
        <v>1953</v>
      </c>
      <c r="BF48" s="19">
        <v>5234</v>
      </c>
      <c r="BG48" s="19">
        <v>8863</v>
      </c>
      <c r="BH48" s="21">
        <v>36417</v>
      </c>
      <c r="BI48" s="21">
        <v>46224</v>
      </c>
      <c r="BJ48" s="19">
        <v>305588</v>
      </c>
      <c r="BK48" s="19">
        <v>436108</v>
      </c>
      <c r="BL48" s="21">
        <v>42375</v>
      </c>
      <c r="BM48" s="21">
        <v>86587</v>
      </c>
      <c r="BN48" s="19">
        <v>86466</v>
      </c>
      <c r="BO48" s="19">
        <v>97779</v>
      </c>
      <c r="BP48" s="21">
        <v>46248</v>
      </c>
      <c r="BQ48" s="21">
        <v>57887</v>
      </c>
      <c r="BR48" s="19">
        <v>516.79999999999995</v>
      </c>
      <c r="BS48" s="19">
        <v>5081.8999999999996</v>
      </c>
      <c r="BT48" s="21">
        <v>17143</v>
      </c>
      <c r="BU48" s="21">
        <v>27527</v>
      </c>
      <c r="BV48" s="19">
        <v>6248.7</v>
      </c>
      <c r="BW48" s="19">
        <v>6249</v>
      </c>
      <c r="BX48" s="21">
        <v>1362771</v>
      </c>
      <c r="BY48" s="21">
        <v>2510601</v>
      </c>
      <c r="BZ48" s="19">
        <v>314070</v>
      </c>
      <c r="CA48" s="19">
        <v>523013</v>
      </c>
      <c r="CB48" s="21">
        <v>243483</v>
      </c>
      <c r="CC48" s="21">
        <v>278872</v>
      </c>
      <c r="CD48" s="19">
        <v>162147</v>
      </c>
      <c r="CE48" s="19">
        <v>195826</v>
      </c>
      <c r="CF48" s="21">
        <v>32979</v>
      </c>
      <c r="CG48" s="21">
        <v>41452</v>
      </c>
      <c r="CH48" s="19">
        <v>15917</v>
      </c>
      <c r="CI48" s="19">
        <v>17968</v>
      </c>
      <c r="CJ48" s="21">
        <v>21607</v>
      </c>
      <c r="CK48" s="21">
        <v>13087</v>
      </c>
      <c r="CL48" s="19">
        <v>28476.481999999996</v>
      </c>
      <c r="CM48" s="19">
        <v>20596.141999999996</v>
      </c>
      <c r="CN48" s="21">
        <v>29646</v>
      </c>
      <c r="CO48" s="21">
        <v>9163</v>
      </c>
      <c r="CP48" s="19">
        <v>2007.9</v>
      </c>
      <c r="CQ48" s="19">
        <v>2007.6</v>
      </c>
      <c r="CR48" s="21">
        <v>25569</v>
      </c>
      <c r="CS48" s="21">
        <v>27790</v>
      </c>
      <c r="CT48" s="19">
        <v>5250.7</v>
      </c>
      <c r="CU48" s="19">
        <v>9840.9000000000015</v>
      </c>
      <c r="CV48" s="21">
        <v>57574</v>
      </c>
      <c r="CW48" s="21">
        <v>73546</v>
      </c>
      <c r="CX48" s="19">
        <v>71881</v>
      </c>
      <c r="CY48" s="19">
        <v>121009</v>
      </c>
      <c r="CZ48" s="21">
        <v>559469</v>
      </c>
      <c r="DA48" s="21">
        <v>813624</v>
      </c>
      <c r="DB48" s="19">
        <v>43535</v>
      </c>
      <c r="DC48" s="19">
        <v>70827</v>
      </c>
      <c r="DD48" s="21">
        <v>28348</v>
      </c>
      <c r="DE48" s="21">
        <v>28752</v>
      </c>
      <c r="DF48" s="19">
        <v>4799</v>
      </c>
      <c r="DG48" s="19">
        <v>10509</v>
      </c>
      <c r="DH48" s="21">
        <v>26021</v>
      </c>
      <c r="DI48" s="21">
        <v>30740</v>
      </c>
      <c r="DJ48" s="19">
        <v>357420</v>
      </c>
      <c r="DK48" s="19">
        <v>518774</v>
      </c>
      <c r="DL48" s="21">
        <v>159801</v>
      </c>
      <c r="DM48" s="21">
        <v>248706</v>
      </c>
      <c r="DN48" s="19">
        <v>461992</v>
      </c>
      <c r="DO48" s="19">
        <v>531958</v>
      </c>
      <c r="DP48" s="21">
        <v>502263</v>
      </c>
      <c r="DQ48" s="21">
        <v>987201</v>
      </c>
      <c r="DR48" s="19">
        <v>23631</v>
      </c>
      <c r="DS48" s="19">
        <v>56085</v>
      </c>
      <c r="DT48" s="21">
        <v>23090</v>
      </c>
      <c r="DU48" s="21">
        <v>28044</v>
      </c>
      <c r="DV48" s="19">
        <v>10251</v>
      </c>
      <c r="DW48" s="19">
        <v>16304</v>
      </c>
      <c r="DX48" s="21">
        <v>108234</v>
      </c>
      <c r="DY48" s="21">
        <v>125718</v>
      </c>
      <c r="DZ48" s="19">
        <v>90767</v>
      </c>
      <c r="EA48" s="19">
        <v>153379</v>
      </c>
      <c r="EB48" s="21">
        <v>23505</v>
      </c>
      <c r="EC48" s="21">
        <v>69035</v>
      </c>
      <c r="ED48" s="19">
        <v>206623</v>
      </c>
      <c r="EE48" s="19">
        <v>233050</v>
      </c>
      <c r="EF48" s="21">
        <v>145422</v>
      </c>
      <c r="EG48" s="21">
        <v>229936</v>
      </c>
      <c r="EH48" s="19">
        <v>-391021</v>
      </c>
      <c r="EI48" s="19">
        <v>-359883</v>
      </c>
      <c r="EJ48" s="21">
        <v>17358</v>
      </c>
      <c r="EK48" s="21">
        <v>32433</v>
      </c>
      <c r="EL48" s="19">
        <v>44013</v>
      </c>
      <c r="EM48" s="19">
        <v>81302</v>
      </c>
      <c r="EN48" s="21">
        <v>14899</v>
      </c>
      <c r="EO48" s="21">
        <v>23035</v>
      </c>
    </row>
    <row r="49" spans="1:145" s="23" customFormat="1">
      <c r="A49" s="15" t="s">
        <v>56</v>
      </c>
      <c r="B49" s="22">
        <v>12403688.6</v>
      </c>
      <c r="C49" s="22">
        <v>36167658.300000004</v>
      </c>
      <c r="D49" s="24">
        <v>3172669</v>
      </c>
      <c r="E49" s="24">
        <v>3848463</v>
      </c>
      <c r="F49" s="22">
        <v>204080</v>
      </c>
      <c r="G49" s="22">
        <v>385533</v>
      </c>
      <c r="H49" s="24">
        <v>1423738</v>
      </c>
      <c r="I49" s="24">
        <v>1979063</v>
      </c>
      <c r="J49" s="22">
        <v>2138342</v>
      </c>
      <c r="K49" s="22">
        <v>3395549</v>
      </c>
      <c r="L49" s="24">
        <v>1034488</v>
      </c>
      <c r="M49" s="24">
        <v>1238623</v>
      </c>
      <c r="N49" s="22">
        <v>44883</v>
      </c>
      <c r="O49" s="22">
        <v>50179</v>
      </c>
      <c r="P49" s="24">
        <v>808968</v>
      </c>
      <c r="Q49" s="24">
        <v>2700511</v>
      </c>
      <c r="R49" s="22">
        <v>701911</v>
      </c>
      <c r="S49" s="22">
        <v>828142</v>
      </c>
      <c r="T49" s="24">
        <v>37580</v>
      </c>
      <c r="U49" s="24">
        <v>53930</v>
      </c>
      <c r="V49" s="22">
        <v>354662</v>
      </c>
      <c r="W49" s="22">
        <v>422353</v>
      </c>
      <c r="X49" s="24">
        <v>1192961</v>
      </c>
      <c r="Y49" s="24">
        <v>1228055.5</v>
      </c>
      <c r="Z49" s="22">
        <v>-2491</v>
      </c>
      <c r="AA49" s="22">
        <v>-3798</v>
      </c>
      <c r="AB49" s="24">
        <v>948056</v>
      </c>
      <c r="AC49" s="24">
        <v>949549</v>
      </c>
      <c r="AD49" s="22">
        <v>583649</v>
      </c>
      <c r="AE49" s="22">
        <v>639654</v>
      </c>
      <c r="AF49" s="24">
        <v>108514</v>
      </c>
      <c r="AG49" s="24">
        <v>175481</v>
      </c>
      <c r="AH49" s="22">
        <v>10998</v>
      </c>
      <c r="AI49" s="22">
        <v>12344</v>
      </c>
      <c r="AJ49" s="24">
        <v>141753</v>
      </c>
      <c r="AK49" s="24">
        <v>195256</v>
      </c>
      <c r="AL49" s="22">
        <v>21202</v>
      </c>
      <c r="AM49" s="22">
        <v>21630</v>
      </c>
      <c r="AN49" s="24">
        <v>352017</v>
      </c>
      <c r="AO49" s="24">
        <v>524564</v>
      </c>
      <c r="AP49" s="22">
        <v>-174044</v>
      </c>
      <c r="AQ49" s="22">
        <v>128944</v>
      </c>
      <c r="AR49" s="24">
        <v>24671</v>
      </c>
      <c r="AS49" s="24">
        <v>90411</v>
      </c>
      <c r="AT49" s="22">
        <v>442959</v>
      </c>
      <c r="AU49" s="22">
        <v>726995.99999999988</v>
      </c>
      <c r="AV49" s="24">
        <v>-40613</v>
      </c>
      <c r="AW49" s="24">
        <v>-30042</v>
      </c>
      <c r="AX49" s="22">
        <v>-10915</v>
      </c>
      <c r="AY49" s="22">
        <v>6889</v>
      </c>
      <c r="AZ49" s="24">
        <v>13654</v>
      </c>
      <c r="BA49" s="24">
        <v>138002</v>
      </c>
      <c r="BB49" s="22">
        <v>39442</v>
      </c>
      <c r="BC49" s="22">
        <v>51871</v>
      </c>
      <c r="BD49" s="24">
        <v>2321</v>
      </c>
      <c r="BE49" s="24">
        <v>3281</v>
      </c>
      <c r="BF49" s="22">
        <v>11883</v>
      </c>
      <c r="BG49" s="22">
        <v>17436</v>
      </c>
      <c r="BH49" s="24">
        <v>-2366</v>
      </c>
      <c r="BI49" s="24">
        <v>-482</v>
      </c>
      <c r="BJ49" s="22">
        <v>420275</v>
      </c>
      <c r="BK49" s="22">
        <v>666689</v>
      </c>
      <c r="BL49" s="24">
        <v>135011</v>
      </c>
      <c r="BM49" s="24">
        <v>189507</v>
      </c>
      <c r="BN49" s="22">
        <v>97572</v>
      </c>
      <c r="BO49" s="22">
        <v>121033</v>
      </c>
      <c r="BP49" s="24">
        <v>43457</v>
      </c>
      <c r="BQ49" s="24">
        <v>80606</v>
      </c>
      <c r="BR49" s="22">
        <v>26224</v>
      </c>
      <c r="BS49" s="22">
        <v>29229.200000000001</v>
      </c>
      <c r="BT49" s="24">
        <v>5454</v>
      </c>
      <c r="BU49" s="24">
        <v>9916</v>
      </c>
      <c r="BV49" s="22">
        <v>27981.200000000001</v>
      </c>
      <c r="BW49" s="22">
        <v>27982</v>
      </c>
      <c r="BX49" s="24">
        <v>1419983</v>
      </c>
      <c r="BY49" s="24">
        <v>2974055</v>
      </c>
      <c r="BZ49" s="22">
        <v>375230</v>
      </c>
      <c r="CA49" s="22">
        <v>674830</v>
      </c>
      <c r="CB49" s="24">
        <v>510197</v>
      </c>
      <c r="CC49" s="24">
        <v>670586</v>
      </c>
      <c r="CD49" s="22">
        <v>318124</v>
      </c>
      <c r="CE49" s="22">
        <v>400252</v>
      </c>
      <c r="CF49" s="24">
        <v>124206</v>
      </c>
      <c r="CG49" s="24">
        <v>131040</v>
      </c>
      <c r="CH49" s="22">
        <v>81734</v>
      </c>
      <c r="CI49" s="22">
        <v>80352</v>
      </c>
      <c r="CJ49" s="24">
        <v>69278</v>
      </c>
      <c r="CK49" s="24">
        <v>69820</v>
      </c>
      <c r="CL49" s="22">
        <v>16141.154999999999</v>
      </c>
      <c r="CM49" s="22">
        <v>27716.987000000005</v>
      </c>
      <c r="CN49" s="24">
        <v>12008</v>
      </c>
      <c r="CO49" s="24">
        <v>37565</v>
      </c>
      <c r="CP49" s="22">
        <v>20896.899999999998</v>
      </c>
      <c r="CQ49" s="22">
        <v>20896.599999999999</v>
      </c>
      <c r="CR49" s="24">
        <v>30354</v>
      </c>
      <c r="CS49" s="24">
        <v>40981</v>
      </c>
      <c r="CT49" s="22">
        <v>17245.7</v>
      </c>
      <c r="CU49" s="22">
        <v>19628.900000000001</v>
      </c>
      <c r="CV49" s="24">
        <v>113154</v>
      </c>
      <c r="CW49" s="24">
        <v>127806</v>
      </c>
      <c r="CX49" s="22">
        <v>67534</v>
      </c>
      <c r="CY49" s="22">
        <v>212496</v>
      </c>
      <c r="CZ49" s="24">
        <v>626021</v>
      </c>
      <c r="DA49" s="24">
        <v>1393178</v>
      </c>
      <c r="DB49" s="22">
        <v>-54325</v>
      </c>
      <c r="DC49" s="22">
        <v>-33842</v>
      </c>
      <c r="DD49" s="24">
        <v>29603</v>
      </c>
      <c r="DE49" s="24">
        <v>29648</v>
      </c>
      <c r="DF49" s="22">
        <v>16970</v>
      </c>
      <c r="DG49" s="22">
        <v>16881</v>
      </c>
      <c r="DH49" s="24">
        <v>4032</v>
      </c>
      <c r="DI49" s="24">
        <v>105389</v>
      </c>
      <c r="DJ49" s="22">
        <v>488632</v>
      </c>
      <c r="DK49" s="22">
        <v>772967</v>
      </c>
      <c r="DL49" s="24">
        <v>567410</v>
      </c>
      <c r="DM49" s="24">
        <v>716754</v>
      </c>
      <c r="DN49" s="22">
        <v>917448</v>
      </c>
      <c r="DO49" s="22">
        <v>1197876</v>
      </c>
      <c r="DP49" s="24">
        <v>366150</v>
      </c>
      <c r="DQ49" s="24">
        <v>1098304</v>
      </c>
      <c r="DR49" s="22">
        <v>151847</v>
      </c>
      <c r="DS49" s="22">
        <v>152065</v>
      </c>
      <c r="DT49" s="24">
        <v>17671</v>
      </c>
      <c r="DU49" s="24">
        <v>25658</v>
      </c>
      <c r="DV49" s="22">
        <v>185266</v>
      </c>
      <c r="DW49" s="22">
        <v>194440</v>
      </c>
      <c r="DX49" s="24">
        <v>233637</v>
      </c>
      <c r="DY49" s="24">
        <v>291298</v>
      </c>
      <c r="DZ49" s="22">
        <v>251555</v>
      </c>
      <c r="EA49" s="22">
        <v>317086</v>
      </c>
      <c r="EB49" s="24">
        <v>59824</v>
      </c>
      <c r="EC49" s="24">
        <v>114175</v>
      </c>
      <c r="ED49" s="22">
        <v>195210</v>
      </c>
      <c r="EE49" s="22">
        <v>239333</v>
      </c>
      <c r="EF49" s="24">
        <v>340728</v>
      </c>
      <c r="EG49" s="24">
        <v>530251</v>
      </c>
      <c r="EH49" s="22">
        <v>173771</v>
      </c>
      <c r="EI49" s="22">
        <v>247543</v>
      </c>
      <c r="EJ49" s="24">
        <v>-10688</v>
      </c>
      <c r="EK49" s="24">
        <v>-4134</v>
      </c>
      <c r="EL49" s="22">
        <v>80691</v>
      </c>
      <c r="EM49" s="22">
        <v>130057</v>
      </c>
      <c r="EN49" s="24">
        <v>49646</v>
      </c>
      <c r="EO49" s="24">
        <v>46661</v>
      </c>
    </row>
    <row r="50" spans="1:145">
      <c r="A50" s="18" t="s">
        <v>57</v>
      </c>
      <c r="B50" s="19">
        <v>1156839.1000000001</v>
      </c>
      <c r="C50" s="19">
        <v>2615558.7000000002</v>
      </c>
      <c r="D50" s="21">
        <v>-503782</v>
      </c>
      <c r="E50" s="21">
        <v>-505185</v>
      </c>
      <c r="F50" s="19">
        <v>-80480</v>
      </c>
      <c r="G50" s="19">
        <v>-90715</v>
      </c>
      <c r="H50" s="21">
        <v>-509110</v>
      </c>
      <c r="I50" s="21">
        <v>-509149</v>
      </c>
      <c r="J50" s="19">
        <v>644597</v>
      </c>
      <c r="K50" s="19">
        <v>114329</v>
      </c>
      <c r="L50" s="21">
        <v>-79414</v>
      </c>
      <c r="M50" s="21">
        <v>-24724</v>
      </c>
      <c r="N50" s="19">
        <v>8803</v>
      </c>
      <c r="O50" s="19">
        <v>21633</v>
      </c>
      <c r="P50" s="21">
        <v>-57805</v>
      </c>
      <c r="Q50" s="21">
        <v>-824160</v>
      </c>
      <c r="R50" s="19">
        <v>19111</v>
      </c>
      <c r="S50" s="19">
        <v>68058</v>
      </c>
      <c r="T50" s="21">
        <v>21573</v>
      </c>
      <c r="U50" s="21">
        <v>21502</v>
      </c>
      <c r="V50" s="19">
        <v>-108519</v>
      </c>
      <c r="W50" s="19">
        <v>-92128</v>
      </c>
      <c r="X50" s="21">
        <v>242130.9</v>
      </c>
      <c r="Y50" s="21">
        <v>227749</v>
      </c>
      <c r="Z50" s="19">
        <v>82433</v>
      </c>
      <c r="AA50" s="19">
        <v>73718</v>
      </c>
      <c r="AB50" s="21">
        <v>43021</v>
      </c>
      <c r="AC50" s="21">
        <v>43021</v>
      </c>
      <c r="AD50" s="19">
        <v>27922</v>
      </c>
      <c r="AE50" s="19">
        <v>-21842</v>
      </c>
      <c r="AF50" s="21">
        <v>-95315</v>
      </c>
      <c r="AG50" s="21">
        <v>-98942</v>
      </c>
      <c r="AH50" s="19">
        <v>6932</v>
      </c>
      <c r="AI50" s="19">
        <v>7576</v>
      </c>
      <c r="AJ50" s="21">
        <v>-1697</v>
      </c>
      <c r="AK50" s="21">
        <v>1417</v>
      </c>
      <c r="AL50" s="19">
        <v>2877</v>
      </c>
      <c r="AM50" s="19">
        <v>2878</v>
      </c>
      <c r="AN50" s="21">
        <v>17954</v>
      </c>
      <c r="AO50" s="21">
        <v>16344</v>
      </c>
      <c r="AP50" s="19">
        <v>-15974</v>
      </c>
      <c r="AQ50" s="19">
        <v>-34678</v>
      </c>
      <c r="AR50" s="21">
        <v>-40299</v>
      </c>
      <c r="AS50" s="21">
        <v>-51840</v>
      </c>
      <c r="AT50" s="19">
        <v>-319278.3</v>
      </c>
      <c r="AU50" s="19">
        <v>-316612.59999999998</v>
      </c>
      <c r="AV50" s="21">
        <v>74077</v>
      </c>
      <c r="AW50" s="21">
        <v>71899</v>
      </c>
      <c r="AX50" s="19">
        <v>16635</v>
      </c>
      <c r="AY50" s="19">
        <v>18766</v>
      </c>
      <c r="AZ50" s="21">
        <v>22648</v>
      </c>
      <c r="BA50" s="21">
        <v>-9151</v>
      </c>
      <c r="BB50" s="19">
        <v>15265</v>
      </c>
      <c r="BC50" s="19">
        <v>16523</v>
      </c>
      <c r="BD50" s="21">
        <v>-4000</v>
      </c>
      <c r="BE50" s="21">
        <v>-4000</v>
      </c>
      <c r="BF50" s="19">
        <v>3049</v>
      </c>
      <c r="BG50" s="19">
        <v>571</v>
      </c>
      <c r="BH50" s="21">
        <v>28147</v>
      </c>
      <c r="BI50" s="21">
        <v>40908</v>
      </c>
      <c r="BJ50" s="19">
        <v>-180034</v>
      </c>
      <c r="BK50" s="19">
        <v>-185751</v>
      </c>
      <c r="BL50" s="21">
        <v>7716</v>
      </c>
      <c r="BM50" s="21">
        <v>199549</v>
      </c>
      <c r="BN50" s="19">
        <v>69720</v>
      </c>
      <c r="BO50" s="19">
        <v>68270</v>
      </c>
      <c r="BP50" s="21">
        <v>-29024</v>
      </c>
      <c r="BQ50" s="21">
        <v>-27446</v>
      </c>
      <c r="BR50" s="19">
        <v>6677.9000000000005</v>
      </c>
      <c r="BS50" s="19">
        <v>6570</v>
      </c>
      <c r="BT50" s="21">
        <v>16968</v>
      </c>
      <c r="BU50" s="21">
        <v>19676</v>
      </c>
      <c r="BV50" s="19">
        <v>10029.900000000001</v>
      </c>
      <c r="BW50" s="19">
        <v>10029.900000000001</v>
      </c>
      <c r="BX50" s="21">
        <v>-56975</v>
      </c>
      <c r="BY50" s="21">
        <v>-44280</v>
      </c>
      <c r="BZ50" s="19">
        <v>-21514</v>
      </c>
      <c r="CA50" s="19">
        <v>-24428</v>
      </c>
      <c r="CB50" s="21">
        <v>31245</v>
      </c>
      <c r="CC50" s="21">
        <v>22032</v>
      </c>
      <c r="CD50" s="19">
        <v>53155</v>
      </c>
      <c r="CE50" s="19">
        <v>68835</v>
      </c>
      <c r="CF50" s="21">
        <v>17521</v>
      </c>
      <c r="CG50" s="21">
        <v>17519</v>
      </c>
      <c r="CH50" s="19">
        <v>-2045</v>
      </c>
      <c r="CI50" s="19">
        <v>-2045</v>
      </c>
      <c r="CJ50" s="21">
        <v>-5330</v>
      </c>
      <c r="CK50" s="21">
        <v>-5330</v>
      </c>
      <c r="CL50" s="19">
        <v>27344.013999999999</v>
      </c>
      <c r="CM50" s="19">
        <v>26295.634999999998</v>
      </c>
      <c r="CN50" s="21">
        <v>16247</v>
      </c>
      <c r="CO50" s="21">
        <v>18183</v>
      </c>
      <c r="CP50" s="19">
        <v>790.8</v>
      </c>
      <c r="CQ50" s="19">
        <v>791</v>
      </c>
      <c r="CR50" s="21">
        <v>-9399</v>
      </c>
      <c r="CS50" s="21">
        <v>-10425</v>
      </c>
      <c r="CT50" s="19">
        <v>9711.1</v>
      </c>
      <c r="CU50" s="19">
        <v>-4977.3999999999996</v>
      </c>
      <c r="CV50" s="21">
        <v>-11493</v>
      </c>
      <c r="CW50" s="21">
        <v>965</v>
      </c>
      <c r="CX50" s="19">
        <v>-25680</v>
      </c>
      <c r="CY50" s="19">
        <v>-26269</v>
      </c>
      <c r="CZ50" s="21">
        <v>79607</v>
      </c>
      <c r="DA50" s="21">
        <v>154206</v>
      </c>
      <c r="DB50" s="19">
        <v>-26213</v>
      </c>
      <c r="DC50" s="19">
        <v>-25210</v>
      </c>
      <c r="DD50" s="21">
        <v>66913</v>
      </c>
      <c r="DE50" s="21">
        <v>66913</v>
      </c>
      <c r="DF50" s="19">
        <v>-9466</v>
      </c>
      <c r="DG50" s="19">
        <v>-10290</v>
      </c>
      <c r="DH50" s="21">
        <v>12311</v>
      </c>
      <c r="DI50" s="21">
        <v>2904</v>
      </c>
      <c r="DJ50" s="19">
        <v>-12097</v>
      </c>
      <c r="DK50" s="19">
        <v>1834</v>
      </c>
      <c r="DL50" s="21">
        <v>-67406</v>
      </c>
      <c r="DM50" s="21">
        <v>-74026</v>
      </c>
      <c r="DN50" s="19">
        <v>30594</v>
      </c>
      <c r="DO50" s="19">
        <v>5422</v>
      </c>
      <c r="DP50" s="21">
        <v>-28198</v>
      </c>
      <c r="DQ50" s="21">
        <v>-117398</v>
      </c>
      <c r="DR50" s="19">
        <v>9180</v>
      </c>
      <c r="DS50" s="19">
        <v>8642</v>
      </c>
      <c r="DT50" s="21">
        <v>-14688</v>
      </c>
      <c r="DU50" s="21">
        <v>-14686</v>
      </c>
      <c r="DV50" s="19">
        <v>-7077</v>
      </c>
      <c r="DW50" s="19">
        <v>-5841</v>
      </c>
      <c r="DX50" s="21">
        <v>38405</v>
      </c>
      <c r="DY50" s="21">
        <v>34806</v>
      </c>
      <c r="DZ50" s="19">
        <v>96080</v>
      </c>
      <c r="EA50" s="19">
        <v>124772</v>
      </c>
      <c r="EB50" s="21">
        <v>23739</v>
      </c>
      <c r="EC50" s="21">
        <v>17427</v>
      </c>
      <c r="ED50" s="19">
        <v>29167</v>
      </c>
      <c r="EE50" s="19">
        <v>19675</v>
      </c>
      <c r="EF50" s="21">
        <v>-7550</v>
      </c>
      <c r="EG50" s="21">
        <v>469</v>
      </c>
      <c r="EH50" s="19">
        <v>-5171</v>
      </c>
      <c r="EI50" s="19">
        <v>255</v>
      </c>
      <c r="EJ50" s="21">
        <v>-4958</v>
      </c>
      <c r="EK50" s="21">
        <v>-6419</v>
      </c>
      <c r="EL50" s="19">
        <v>44409</v>
      </c>
      <c r="EM50" s="19">
        <v>45381</v>
      </c>
      <c r="EN50" s="21">
        <v>2355</v>
      </c>
      <c r="EO50" s="21">
        <v>1248</v>
      </c>
    </row>
    <row r="51" spans="1:145" s="23" customFormat="1">
      <c r="A51" s="15" t="s">
        <v>58</v>
      </c>
      <c r="B51" s="22">
        <v>13560527.699999999</v>
      </c>
      <c r="C51" s="22">
        <v>38783217.000000007</v>
      </c>
      <c r="D51" s="24">
        <v>2668887</v>
      </c>
      <c r="E51" s="24">
        <v>3343278</v>
      </c>
      <c r="F51" s="22">
        <v>123600</v>
      </c>
      <c r="G51" s="22">
        <v>294818</v>
      </c>
      <c r="H51" s="24">
        <v>914628</v>
      </c>
      <c r="I51" s="24">
        <v>1469914</v>
      </c>
      <c r="J51" s="22">
        <v>2782939</v>
      </c>
      <c r="K51" s="22">
        <v>3509878</v>
      </c>
      <c r="L51" s="24">
        <v>955074</v>
      </c>
      <c r="M51" s="24">
        <v>1213899</v>
      </c>
      <c r="N51" s="22">
        <v>53686</v>
      </c>
      <c r="O51" s="22">
        <v>71812</v>
      </c>
      <c r="P51" s="24">
        <v>751163</v>
      </c>
      <c r="Q51" s="24">
        <v>1876351</v>
      </c>
      <c r="R51" s="22">
        <v>721022</v>
      </c>
      <c r="S51" s="22">
        <v>896200</v>
      </c>
      <c r="T51" s="24">
        <v>59153</v>
      </c>
      <c r="U51" s="24">
        <v>75432</v>
      </c>
      <c r="V51" s="22">
        <v>246143</v>
      </c>
      <c r="W51" s="22">
        <v>330225</v>
      </c>
      <c r="X51" s="24">
        <v>1435091.9</v>
      </c>
      <c r="Y51" s="24">
        <v>1455804.5</v>
      </c>
      <c r="Z51" s="22">
        <v>79942</v>
      </c>
      <c r="AA51" s="22">
        <v>69920</v>
      </c>
      <c r="AB51" s="24">
        <v>991077</v>
      </c>
      <c r="AC51" s="24">
        <v>992570</v>
      </c>
      <c r="AD51" s="22">
        <v>611571</v>
      </c>
      <c r="AE51" s="22">
        <v>617812</v>
      </c>
      <c r="AF51" s="24">
        <v>13199</v>
      </c>
      <c r="AG51" s="24">
        <v>76539</v>
      </c>
      <c r="AH51" s="22">
        <v>17930</v>
      </c>
      <c r="AI51" s="22">
        <v>19920</v>
      </c>
      <c r="AJ51" s="24">
        <v>140056</v>
      </c>
      <c r="AK51" s="24">
        <v>196673</v>
      </c>
      <c r="AL51" s="22">
        <v>24079</v>
      </c>
      <c r="AM51" s="22">
        <v>24508</v>
      </c>
      <c r="AN51" s="24">
        <v>369971</v>
      </c>
      <c r="AO51" s="24">
        <v>540908</v>
      </c>
      <c r="AP51" s="22">
        <v>-190018</v>
      </c>
      <c r="AQ51" s="22">
        <v>94266</v>
      </c>
      <c r="AR51" s="24">
        <v>-15628</v>
      </c>
      <c r="AS51" s="24">
        <v>38571</v>
      </c>
      <c r="AT51" s="22">
        <v>123680.70000000003</v>
      </c>
      <c r="AU51" s="22">
        <v>410383.39999999991</v>
      </c>
      <c r="AV51" s="24">
        <v>33464</v>
      </c>
      <c r="AW51" s="24">
        <v>41857</v>
      </c>
      <c r="AX51" s="22">
        <v>5720</v>
      </c>
      <c r="AY51" s="22">
        <v>25655</v>
      </c>
      <c r="AZ51" s="24">
        <v>36302</v>
      </c>
      <c r="BA51" s="24">
        <v>128851</v>
      </c>
      <c r="BB51" s="22">
        <v>54707</v>
      </c>
      <c r="BC51" s="22">
        <v>68394</v>
      </c>
      <c r="BD51" s="24">
        <v>-1679</v>
      </c>
      <c r="BE51" s="24">
        <v>-719</v>
      </c>
      <c r="BF51" s="22">
        <v>14932</v>
      </c>
      <c r="BG51" s="22">
        <v>18007</v>
      </c>
      <c r="BH51" s="24">
        <v>25781</v>
      </c>
      <c r="BI51" s="24">
        <v>40426</v>
      </c>
      <c r="BJ51" s="22">
        <v>240241</v>
      </c>
      <c r="BK51" s="22">
        <v>480938</v>
      </c>
      <c r="BL51" s="24">
        <v>142727</v>
      </c>
      <c r="BM51" s="24">
        <v>389056</v>
      </c>
      <c r="BN51" s="22">
        <v>167292</v>
      </c>
      <c r="BO51" s="22">
        <v>189303</v>
      </c>
      <c r="BP51" s="24">
        <v>14433</v>
      </c>
      <c r="BQ51" s="24">
        <v>53160</v>
      </c>
      <c r="BR51" s="22">
        <v>32901.9</v>
      </c>
      <c r="BS51" s="22">
        <v>35799.200000000004</v>
      </c>
      <c r="BT51" s="24">
        <v>22422</v>
      </c>
      <c r="BU51" s="24">
        <v>29592</v>
      </c>
      <c r="BV51" s="22">
        <v>38011.1</v>
      </c>
      <c r="BW51" s="22">
        <v>38011.899999999994</v>
      </c>
      <c r="BX51" s="24">
        <v>1363008</v>
      </c>
      <c r="BY51" s="24">
        <v>2929775</v>
      </c>
      <c r="BZ51" s="22">
        <v>353716</v>
      </c>
      <c r="CA51" s="22">
        <v>650402</v>
      </c>
      <c r="CB51" s="24">
        <v>541442</v>
      </c>
      <c r="CC51" s="24">
        <v>692618</v>
      </c>
      <c r="CD51" s="22">
        <v>371279</v>
      </c>
      <c r="CE51" s="22">
        <v>469087</v>
      </c>
      <c r="CF51" s="24">
        <v>141727</v>
      </c>
      <c r="CG51" s="24">
        <v>148559</v>
      </c>
      <c r="CH51" s="22">
        <v>79689</v>
      </c>
      <c r="CI51" s="22">
        <v>78307</v>
      </c>
      <c r="CJ51" s="24">
        <v>63948</v>
      </c>
      <c r="CK51" s="24">
        <v>64490</v>
      </c>
      <c r="CL51" s="22">
        <v>43485.169000000002</v>
      </c>
      <c r="CM51" s="22">
        <v>54012.622000000003</v>
      </c>
      <c r="CN51" s="24">
        <v>28255</v>
      </c>
      <c r="CO51" s="24">
        <v>55748</v>
      </c>
      <c r="CP51" s="22">
        <v>21687.7</v>
      </c>
      <c r="CQ51" s="22">
        <v>21687.599999999999</v>
      </c>
      <c r="CR51" s="24">
        <v>20955</v>
      </c>
      <c r="CS51" s="24">
        <v>30556</v>
      </c>
      <c r="CT51" s="22">
        <v>26956.800000000003</v>
      </c>
      <c r="CU51" s="22">
        <v>14651.500000000004</v>
      </c>
      <c r="CV51" s="24">
        <v>101661</v>
      </c>
      <c r="CW51" s="24">
        <v>128771</v>
      </c>
      <c r="CX51" s="22">
        <v>41854</v>
      </c>
      <c r="CY51" s="22">
        <v>186227</v>
      </c>
      <c r="CZ51" s="24">
        <v>705628</v>
      </c>
      <c r="DA51" s="24">
        <v>1547384</v>
      </c>
      <c r="DB51" s="22">
        <v>-80538</v>
      </c>
      <c r="DC51" s="22">
        <v>-59052</v>
      </c>
      <c r="DD51" s="24">
        <v>96516</v>
      </c>
      <c r="DE51" s="24">
        <v>96561</v>
      </c>
      <c r="DF51" s="22">
        <v>7504</v>
      </c>
      <c r="DG51" s="22">
        <v>6591</v>
      </c>
      <c r="DH51" s="24">
        <v>16343</v>
      </c>
      <c r="DI51" s="24">
        <v>108293</v>
      </c>
      <c r="DJ51" s="22">
        <v>476535</v>
      </c>
      <c r="DK51" s="22">
        <v>774801</v>
      </c>
      <c r="DL51" s="24">
        <v>500004</v>
      </c>
      <c r="DM51" s="24">
        <v>642728</v>
      </c>
      <c r="DN51" s="22">
        <v>948042</v>
      </c>
      <c r="DO51" s="22">
        <v>1203298</v>
      </c>
      <c r="DP51" s="24">
        <v>337952</v>
      </c>
      <c r="DQ51" s="24">
        <v>980906</v>
      </c>
      <c r="DR51" s="22">
        <v>161027</v>
      </c>
      <c r="DS51" s="22">
        <v>160707</v>
      </c>
      <c r="DT51" s="24">
        <v>2983</v>
      </c>
      <c r="DU51" s="24">
        <v>10972</v>
      </c>
      <c r="DV51" s="22">
        <v>178189</v>
      </c>
      <c r="DW51" s="22">
        <v>188599</v>
      </c>
      <c r="DX51" s="24">
        <v>272042</v>
      </c>
      <c r="DY51" s="24">
        <v>326104</v>
      </c>
      <c r="DZ51" s="22">
        <v>347635</v>
      </c>
      <c r="EA51" s="22">
        <v>441858</v>
      </c>
      <c r="EB51" s="24">
        <v>83563</v>
      </c>
      <c r="EC51" s="24">
        <v>131602</v>
      </c>
      <c r="ED51" s="22">
        <v>224377</v>
      </c>
      <c r="EE51" s="22">
        <v>259008</v>
      </c>
      <c r="EF51" s="24">
        <v>333178</v>
      </c>
      <c r="EG51" s="24">
        <v>530720</v>
      </c>
      <c r="EH51" s="22">
        <v>168600</v>
      </c>
      <c r="EI51" s="22">
        <v>247798</v>
      </c>
      <c r="EJ51" s="24">
        <v>-15646</v>
      </c>
      <c r="EK51" s="24">
        <v>-10553</v>
      </c>
      <c r="EL51" s="22">
        <v>125100</v>
      </c>
      <c r="EM51" s="22">
        <v>175438</v>
      </c>
      <c r="EN51" s="24">
        <v>52001</v>
      </c>
      <c r="EO51" s="24">
        <v>47909</v>
      </c>
    </row>
    <row r="52" spans="1:145">
      <c r="A52" s="3" t="s">
        <v>59</v>
      </c>
      <c r="B52" s="16">
        <v>-13914544.199999999</v>
      </c>
      <c r="C52" s="16">
        <v>-48811242</v>
      </c>
      <c r="D52" s="17">
        <v>-2845696</v>
      </c>
      <c r="E52" s="17">
        <v>-2871089</v>
      </c>
      <c r="F52" s="16">
        <v>-500154</v>
      </c>
      <c r="G52" s="16">
        <v>-645309</v>
      </c>
      <c r="H52" s="17">
        <v>-2835226</v>
      </c>
      <c r="I52" s="17">
        <v>-3661950</v>
      </c>
      <c r="J52" s="16">
        <v>-3274529</v>
      </c>
      <c r="K52" s="16">
        <v>-3667733</v>
      </c>
      <c r="L52" s="17">
        <v>-2422394</v>
      </c>
      <c r="M52" s="17">
        <v>-2679092</v>
      </c>
      <c r="N52" s="16">
        <v>-49406</v>
      </c>
      <c r="O52" s="16">
        <v>9461</v>
      </c>
      <c r="P52" s="17">
        <v>1937129</v>
      </c>
      <c r="Q52" s="17">
        <v>209610</v>
      </c>
      <c r="R52" s="16">
        <v>-680306</v>
      </c>
      <c r="S52" s="16">
        <v>-824467</v>
      </c>
      <c r="T52" s="17">
        <v>-213724</v>
      </c>
      <c r="U52" s="17">
        <v>-259236</v>
      </c>
      <c r="V52" s="16">
        <v>-268641</v>
      </c>
      <c r="W52" s="16">
        <v>-367351</v>
      </c>
      <c r="X52" s="17">
        <v>-852845.09999999986</v>
      </c>
      <c r="Y52" s="17">
        <v>-854858.7</v>
      </c>
      <c r="Z52" s="16">
        <v>116</v>
      </c>
      <c r="AA52" s="16">
        <v>-3682</v>
      </c>
      <c r="AB52" s="17">
        <v>37015</v>
      </c>
      <c r="AC52" s="17">
        <v>34801</v>
      </c>
      <c r="AD52" s="16">
        <v>-798429</v>
      </c>
      <c r="AE52" s="16">
        <v>-832493</v>
      </c>
      <c r="AF52" s="17">
        <v>-70123</v>
      </c>
      <c r="AG52" s="17">
        <v>-204079</v>
      </c>
      <c r="AH52" s="16">
        <v>1910</v>
      </c>
      <c r="AI52" s="16">
        <v>-40</v>
      </c>
      <c r="AJ52" s="17">
        <v>-103268</v>
      </c>
      <c r="AK52" s="17">
        <v>-109485</v>
      </c>
      <c r="AL52" s="16">
        <v>-16496</v>
      </c>
      <c r="AM52" s="16">
        <v>-18653</v>
      </c>
      <c r="AN52" s="17">
        <v>-327589</v>
      </c>
      <c r="AO52" s="17">
        <v>-401979</v>
      </c>
      <c r="AP52" s="16">
        <v>99489</v>
      </c>
      <c r="AQ52" s="16">
        <v>-28935</v>
      </c>
      <c r="AR52" s="17">
        <v>-196250</v>
      </c>
      <c r="AS52" s="17">
        <v>-237857</v>
      </c>
      <c r="AT52" s="16">
        <v>-217300.1</v>
      </c>
      <c r="AU52" s="16">
        <v>-163475.40000000002</v>
      </c>
      <c r="AV52" s="17">
        <v>-118240</v>
      </c>
      <c r="AW52" s="17">
        <v>-131631</v>
      </c>
      <c r="AX52" s="16">
        <v>2493</v>
      </c>
      <c r="AY52" s="16">
        <v>-9069</v>
      </c>
      <c r="AZ52" s="17">
        <v>-55868</v>
      </c>
      <c r="BA52" s="17">
        <v>-96227</v>
      </c>
      <c r="BB52" s="16">
        <v>-33252</v>
      </c>
      <c r="BC52" s="16">
        <v>-33252</v>
      </c>
      <c r="BD52" s="17">
        <v>2652</v>
      </c>
      <c r="BE52" s="17">
        <v>-100</v>
      </c>
      <c r="BF52" s="16">
        <v>-26637</v>
      </c>
      <c r="BG52" s="16">
        <v>-50305</v>
      </c>
      <c r="BH52" s="17">
        <v>-48164</v>
      </c>
      <c r="BI52" s="17">
        <v>-60010</v>
      </c>
      <c r="BJ52" s="16">
        <v>-489974</v>
      </c>
      <c r="BK52" s="16">
        <v>-563181</v>
      </c>
      <c r="BL52" s="17">
        <v>-292256</v>
      </c>
      <c r="BM52" s="17">
        <v>-346941</v>
      </c>
      <c r="BN52" s="16">
        <v>-64911</v>
      </c>
      <c r="BO52" s="16">
        <v>-114548</v>
      </c>
      <c r="BP52" s="17">
        <v>-32325</v>
      </c>
      <c r="BQ52" s="17">
        <v>-24178</v>
      </c>
      <c r="BR52" s="16">
        <v>0</v>
      </c>
      <c r="BS52" s="16">
        <v>0</v>
      </c>
      <c r="BT52" s="17">
        <v>-83962</v>
      </c>
      <c r="BU52" s="17">
        <v>-100240</v>
      </c>
      <c r="BV52" s="16">
        <v>-1048.5</v>
      </c>
      <c r="BW52" s="16">
        <v>-1048.5</v>
      </c>
      <c r="BX52" s="17">
        <v>-1056501</v>
      </c>
      <c r="BY52" s="17">
        <v>-3814375</v>
      </c>
      <c r="BZ52" s="16">
        <v>-480056</v>
      </c>
      <c r="CA52" s="16">
        <v>-626136</v>
      </c>
      <c r="CB52" s="17">
        <v>-241164</v>
      </c>
      <c r="CC52" s="17">
        <v>-317456</v>
      </c>
      <c r="CD52" s="16">
        <v>-375562</v>
      </c>
      <c r="CE52" s="16">
        <v>-448889</v>
      </c>
      <c r="CF52" s="17">
        <v>-45767</v>
      </c>
      <c r="CG52" s="17">
        <v>-50866</v>
      </c>
      <c r="CH52" s="16">
        <v>-71418</v>
      </c>
      <c r="CI52" s="16">
        <v>-73565</v>
      </c>
      <c r="CJ52" s="17">
        <v>-33239</v>
      </c>
      <c r="CK52" s="17">
        <v>-58232</v>
      </c>
      <c r="CL52" s="16">
        <v>-17137.45</v>
      </c>
      <c r="CM52" s="16">
        <v>4810.5840000000007</v>
      </c>
      <c r="CN52" s="17">
        <v>-100399</v>
      </c>
      <c r="CO52" s="17">
        <v>-184434</v>
      </c>
      <c r="CP52" s="16">
        <v>161.6</v>
      </c>
      <c r="CQ52" s="16">
        <v>162</v>
      </c>
      <c r="CR52" s="17">
        <v>-111989</v>
      </c>
      <c r="CS52" s="17">
        <v>-93920</v>
      </c>
      <c r="CT52" s="16">
        <v>-52164.4</v>
      </c>
      <c r="CU52" s="16">
        <v>-42777</v>
      </c>
      <c r="CV52" s="17">
        <v>-249209</v>
      </c>
      <c r="CW52" s="17">
        <v>-262389</v>
      </c>
      <c r="CX52" s="16">
        <v>-46261</v>
      </c>
      <c r="CY52" s="16">
        <v>-113352</v>
      </c>
      <c r="CZ52" s="17">
        <v>-761826</v>
      </c>
      <c r="DA52" s="17">
        <v>-1299218</v>
      </c>
      <c r="DB52" s="16">
        <v>-103426</v>
      </c>
      <c r="DC52" s="16">
        <v>-89514</v>
      </c>
      <c r="DD52" s="17">
        <v>-4500</v>
      </c>
      <c r="DE52" s="17">
        <v>-4500</v>
      </c>
      <c r="DF52" s="16">
        <v>-31681</v>
      </c>
      <c r="DG52" s="16">
        <v>-43277</v>
      </c>
      <c r="DH52" s="17">
        <v>-71515</v>
      </c>
      <c r="DI52" s="17">
        <v>-66104</v>
      </c>
      <c r="DJ52" s="16">
        <v>-266334</v>
      </c>
      <c r="DK52" s="16">
        <v>-363375</v>
      </c>
      <c r="DL52" s="17">
        <v>-410138</v>
      </c>
      <c r="DM52" s="17">
        <v>-629525</v>
      </c>
      <c r="DN52" s="16">
        <v>-435779</v>
      </c>
      <c r="DO52" s="16">
        <v>-818428</v>
      </c>
      <c r="DP52" s="17">
        <v>-534134</v>
      </c>
      <c r="DQ52" s="17">
        <v>-1502567</v>
      </c>
      <c r="DR52" s="16">
        <v>-109684</v>
      </c>
      <c r="DS52" s="16">
        <v>-68912</v>
      </c>
      <c r="DT52" s="17">
        <v>-105158</v>
      </c>
      <c r="DU52" s="17">
        <v>-113319</v>
      </c>
      <c r="DV52" s="16">
        <v>381</v>
      </c>
      <c r="DW52" s="16">
        <v>-3163</v>
      </c>
      <c r="DX52" s="17">
        <v>-100268</v>
      </c>
      <c r="DY52" s="17">
        <v>-112135</v>
      </c>
      <c r="DZ52" s="16">
        <v>-243293</v>
      </c>
      <c r="EA52" s="16">
        <v>-476617</v>
      </c>
      <c r="EB52" s="17">
        <v>-102973</v>
      </c>
      <c r="EC52" s="17">
        <v>-89286</v>
      </c>
      <c r="ED52" s="16">
        <v>-252643</v>
      </c>
      <c r="EE52" s="16">
        <v>-438120</v>
      </c>
      <c r="EF52" s="17">
        <v>-88758</v>
      </c>
      <c r="EG52" s="17">
        <v>-245339</v>
      </c>
      <c r="EH52" s="16">
        <v>-48033</v>
      </c>
      <c r="EI52" s="16">
        <v>-109799</v>
      </c>
      <c r="EJ52" s="17">
        <v>-96267</v>
      </c>
      <c r="EK52" s="17">
        <v>-89573</v>
      </c>
      <c r="EL52" s="16">
        <v>-616991</v>
      </c>
      <c r="EM52" s="16">
        <v>-609676</v>
      </c>
      <c r="EN52" s="17">
        <v>-76187</v>
      </c>
      <c r="EO52" s="17">
        <v>-148490</v>
      </c>
    </row>
    <row r="53" spans="1:145">
      <c r="A53" s="18" t="s">
        <v>60</v>
      </c>
      <c r="B53" s="19">
        <v>-845993</v>
      </c>
      <c r="C53" s="19">
        <v>5806732.3000000026</v>
      </c>
      <c r="D53" s="21">
        <v>219004</v>
      </c>
      <c r="E53" s="21">
        <v>-415079</v>
      </c>
      <c r="F53" s="19">
        <v>91245.200000000012</v>
      </c>
      <c r="G53" s="19">
        <v>62988.200000000012</v>
      </c>
      <c r="H53" s="21">
        <v>1918834</v>
      </c>
      <c r="I53" s="21">
        <v>2190272</v>
      </c>
      <c r="J53" s="19">
        <v>486680</v>
      </c>
      <c r="K53" s="19">
        <v>123378</v>
      </c>
      <c r="L53" s="21">
        <v>1295825</v>
      </c>
      <c r="M53" s="21">
        <v>1293457</v>
      </c>
      <c r="N53" s="19">
        <v>-3739</v>
      </c>
      <c r="O53" s="19">
        <v>-29935</v>
      </c>
      <c r="P53" s="21">
        <v>-998609</v>
      </c>
      <c r="Q53" s="21">
        <v>-2035279</v>
      </c>
      <c r="R53" s="19">
        <v>22983</v>
      </c>
      <c r="S53" s="19">
        <v>-8035</v>
      </c>
      <c r="T53" s="21">
        <v>125849</v>
      </c>
      <c r="U53" s="21">
        <v>155082</v>
      </c>
      <c r="V53" s="19">
        <v>-208130</v>
      </c>
      <c r="W53" s="19">
        <v>-210089</v>
      </c>
      <c r="X53" s="21">
        <v>-478144.6</v>
      </c>
      <c r="Y53" s="21">
        <v>-487783.5</v>
      </c>
      <c r="Z53" s="19">
        <v>-13268</v>
      </c>
      <c r="AA53" s="19">
        <v>-343</v>
      </c>
      <c r="AB53" s="21">
        <v>-56433</v>
      </c>
      <c r="AC53" s="21">
        <v>-55713</v>
      </c>
      <c r="AD53" s="19">
        <v>-320179</v>
      </c>
      <c r="AE53" s="19">
        <v>-275179</v>
      </c>
      <c r="AF53" s="21">
        <v>-28397</v>
      </c>
      <c r="AG53" s="21">
        <v>39416</v>
      </c>
      <c r="AH53" s="19">
        <v>0</v>
      </c>
      <c r="AI53" s="19">
        <v>0</v>
      </c>
      <c r="AJ53" s="21">
        <v>-30183</v>
      </c>
      <c r="AK53" s="21">
        <v>-80455</v>
      </c>
      <c r="AL53" s="19">
        <v>-1728</v>
      </c>
      <c r="AM53" s="19">
        <v>0</v>
      </c>
      <c r="AN53" s="21">
        <v>-129442</v>
      </c>
      <c r="AO53" s="21">
        <v>-214035</v>
      </c>
      <c r="AP53" s="19">
        <v>108704</v>
      </c>
      <c r="AQ53" s="19">
        <v>-35471</v>
      </c>
      <c r="AR53" s="21">
        <v>215099</v>
      </c>
      <c r="AS53" s="21">
        <v>202509</v>
      </c>
      <c r="AT53" s="19">
        <v>416459.6</v>
      </c>
      <c r="AU53" s="19">
        <v>74400.7</v>
      </c>
      <c r="AV53" s="21">
        <v>14125</v>
      </c>
      <c r="AW53" s="21">
        <v>17651</v>
      </c>
      <c r="AX53" s="19">
        <v>-24423</v>
      </c>
      <c r="AY53" s="19">
        <v>-32796</v>
      </c>
      <c r="AZ53" s="21">
        <v>19958</v>
      </c>
      <c r="BA53" s="21">
        <v>-30557</v>
      </c>
      <c r="BB53" s="19">
        <v>2346</v>
      </c>
      <c r="BC53" s="19">
        <v>-5103</v>
      </c>
      <c r="BD53" s="21">
        <v>-735</v>
      </c>
      <c r="BE53" s="21">
        <v>-434</v>
      </c>
      <c r="BF53" s="19">
        <v>-24062</v>
      </c>
      <c r="BG53" s="19">
        <v>-3469</v>
      </c>
      <c r="BH53" s="21">
        <v>22358</v>
      </c>
      <c r="BI53" s="21">
        <v>16486</v>
      </c>
      <c r="BJ53" s="19">
        <v>185199</v>
      </c>
      <c r="BK53" s="19">
        <v>10194</v>
      </c>
      <c r="BL53" s="21">
        <v>201287</v>
      </c>
      <c r="BM53" s="21">
        <v>10619</v>
      </c>
      <c r="BN53" s="19">
        <v>-71595</v>
      </c>
      <c r="BO53" s="19">
        <v>-45051</v>
      </c>
      <c r="BP53" s="21">
        <v>19206</v>
      </c>
      <c r="BQ53" s="21">
        <v>-28697</v>
      </c>
      <c r="BR53" s="19">
        <v>102.5</v>
      </c>
      <c r="BS53" s="19">
        <v>-2794.9</v>
      </c>
      <c r="BT53" s="21">
        <v>60889</v>
      </c>
      <c r="BU53" s="21">
        <v>68984</v>
      </c>
      <c r="BV53" s="19">
        <v>0</v>
      </c>
      <c r="BW53" s="19">
        <v>0</v>
      </c>
      <c r="BX53" s="21">
        <v>-1155076</v>
      </c>
      <c r="BY53" s="21">
        <v>-253532</v>
      </c>
      <c r="BZ53" s="19">
        <v>-2055</v>
      </c>
      <c r="CA53" s="19">
        <v>-243696</v>
      </c>
      <c r="CB53" s="21">
        <v>-237965</v>
      </c>
      <c r="CC53" s="21">
        <v>-221831</v>
      </c>
      <c r="CD53" s="19">
        <v>43597</v>
      </c>
      <c r="CE53" s="19">
        <v>19116</v>
      </c>
      <c r="CF53" s="21">
        <v>-15388</v>
      </c>
      <c r="CG53" s="21">
        <v>-17121</v>
      </c>
      <c r="CH53" s="19">
        <v>22862</v>
      </c>
      <c r="CI53" s="19">
        <v>26391</v>
      </c>
      <c r="CJ53" s="21">
        <v>-24381</v>
      </c>
      <c r="CK53" s="21">
        <v>70</v>
      </c>
      <c r="CL53" s="19">
        <v>-21309.473000000002</v>
      </c>
      <c r="CM53" s="19">
        <v>-53784.864999999998</v>
      </c>
      <c r="CN53" s="21">
        <v>3068</v>
      </c>
      <c r="CO53" s="21">
        <v>55849</v>
      </c>
      <c r="CP53" s="19">
        <v>-2701</v>
      </c>
      <c r="CQ53" s="19">
        <v>-2733</v>
      </c>
      <c r="CR53" s="21">
        <v>81274</v>
      </c>
      <c r="CS53" s="21">
        <v>52897</v>
      </c>
      <c r="CT53" s="19">
        <v>0</v>
      </c>
      <c r="CU53" s="19">
        <v>0</v>
      </c>
      <c r="CV53" s="21">
        <v>132871</v>
      </c>
      <c r="CW53" s="21">
        <v>118942</v>
      </c>
      <c r="CX53" s="19">
        <v>18107</v>
      </c>
      <c r="CY53" s="19">
        <v>-59175</v>
      </c>
      <c r="CZ53" s="21">
        <v>-178333</v>
      </c>
      <c r="DA53" s="21">
        <v>-485689</v>
      </c>
      <c r="DB53" s="19">
        <v>205641</v>
      </c>
      <c r="DC53" s="19">
        <v>170243</v>
      </c>
      <c r="DD53" s="21">
        <v>-159</v>
      </c>
      <c r="DE53" s="21">
        <v>-204</v>
      </c>
      <c r="DF53" s="19">
        <v>-12235</v>
      </c>
      <c r="DG53" s="19">
        <v>-1835</v>
      </c>
      <c r="DH53" s="21">
        <v>80801</v>
      </c>
      <c r="DI53" s="21">
        <v>-6214</v>
      </c>
      <c r="DJ53" s="19">
        <v>-209876</v>
      </c>
      <c r="DK53" s="19">
        <v>-344921</v>
      </c>
      <c r="DL53" s="21">
        <v>-106771</v>
      </c>
      <c r="DM53" s="21">
        <v>-31472</v>
      </c>
      <c r="DN53" s="19">
        <v>-402047</v>
      </c>
      <c r="DO53" s="19">
        <v>-316653</v>
      </c>
      <c r="DP53" s="21">
        <v>174159</v>
      </c>
      <c r="DQ53" s="21">
        <v>495517</v>
      </c>
      <c r="DR53" s="19">
        <v>-2557</v>
      </c>
      <c r="DS53" s="19">
        <v>-43009</v>
      </c>
      <c r="DT53" s="21">
        <v>-17580</v>
      </c>
      <c r="DU53" s="21">
        <v>-17407</v>
      </c>
      <c r="DV53" s="19">
        <v>2353</v>
      </c>
      <c r="DW53" s="19">
        <v>-955</v>
      </c>
      <c r="DX53" s="21">
        <v>-87756</v>
      </c>
      <c r="DY53" s="21">
        <v>-129952</v>
      </c>
      <c r="DZ53" s="19">
        <v>-165730</v>
      </c>
      <c r="EA53" s="19">
        <v>-104462</v>
      </c>
      <c r="EB53" s="21">
        <v>32267</v>
      </c>
      <c r="EC53" s="21">
        <v>-35395</v>
      </c>
      <c r="ED53" s="19">
        <v>24281</v>
      </c>
      <c r="EE53" s="19">
        <v>175126</v>
      </c>
      <c r="EF53" s="21">
        <v>-183236</v>
      </c>
      <c r="EG53" s="21">
        <v>-171549</v>
      </c>
      <c r="EH53" s="19">
        <v>397701</v>
      </c>
      <c r="EI53" s="19">
        <v>403222</v>
      </c>
      <c r="EJ53" s="21">
        <v>97230</v>
      </c>
      <c r="EK53" s="21">
        <v>87036</v>
      </c>
      <c r="EL53" s="19">
        <v>227968</v>
      </c>
      <c r="EM53" s="19">
        <v>190020</v>
      </c>
      <c r="EN53" s="21">
        <v>-23711</v>
      </c>
      <c r="EO53" s="21">
        <v>44599</v>
      </c>
    </row>
    <row r="54" spans="1:145" s="23" customFormat="1">
      <c r="A54" s="15" t="s">
        <v>61</v>
      </c>
      <c r="B54" s="22">
        <v>-1200009.5000000005</v>
      </c>
      <c r="C54" s="22">
        <v>-4221292.6999999899</v>
      </c>
      <c r="D54" s="24">
        <v>42195</v>
      </c>
      <c r="E54" s="24">
        <v>57110</v>
      </c>
      <c r="F54" s="22">
        <v>-285308.79999999999</v>
      </c>
      <c r="G54" s="22">
        <v>-287502.8</v>
      </c>
      <c r="H54" s="24">
        <v>-1764</v>
      </c>
      <c r="I54" s="24">
        <v>-1764</v>
      </c>
      <c r="J54" s="22">
        <v>-4910</v>
      </c>
      <c r="K54" s="22">
        <v>-34477</v>
      </c>
      <c r="L54" s="24">
        <v>-171495</v>
      </c>
      <c r="M54" s="24">
        <v>-171736</v>
      </c>
      <c r="N54" s="22">
        <v>541</v>
      </c>
      <c r="O54" s="22">
        <v>51338</v>
      </c>
      <c r="P54" s="24">
        <v>1689683</v>
      </c>
      <c r="Q54" s="24">
        <v>50682</v>
      </c>
      <c r="R54" s="22">
        <v>63699</v>
      </c>
      <c r="S54" s="22">
        <v>63698</v>
      </c>
      <c r="T54" s="24">
        <v>-28722</v>
      </c>
      <c r="U54" s="24">
        <v>-28722</v>
      </c>
      <c r="V54" s="22">
        <v>-230628</v>
      </c>
      <c r="W54" s="22">
        <v>-247215</v>
      </c>
      <c r="X54" s="24">
        <v>104102.19999999995</v>
      </c>
      <c r="Y54" s="24">
        <v>113162.30000000002</v>
      </c>
      <c r="Z54" s="22">
        <v>66790</v>
      </c>
      <c r="AA54" s="22">
        <v>65895</v>
      </c>
      <c r="AB54" s="24">
        <v>971659</v>
      </c>
      <c r="AC54" s="24">
        <v>971658</v>
      </c>
      <c r="AD54" s="22">
        <v>-507037</v>
      </c>
      <c r="AE54" s="22">
        <v>-489860</v>
      </c>
      <c r="AF54" s="24">
        <v>-85321</v>
      </c>
      <c r="AG54" s="24">
        <v>-88124</v>
      </c>
      <c r="AH54" s="22">
        <v>19840</v>
      </c>
      <c r="AI54" s="22">
        <v>19880</v>
      </c>
      <c r="AJ54" s="24">
        <v>6605</v>
      </c>
      <c r="AK54" s="24">
        <v>6733</v>
      </c>
      <c r="AL54" s="22">
        <v>5855</v>
      </c>
      <c r="AM54" s="22">
        <v>5855</v>
      </c>
      <c r="AN54" s="24">
        <v>-87060</v>
      </c>
      <c r="AO54" s="24">
        <v>-75106</v>
      </c>
      <c r="AP54" s="22">
        <v>18175</v>
      </c>
      <c r="AQ54" s="22">
        <v>29860</v>
      </c>
      <c r="AR54" s="24">
        <v>3221</v>
      </c>
      <c r="AS54" s="24">
        <v>3223</v>
      </c>
      <c r="AT54" s="22">
        <v>322840.20000000007</v>
      </c>
      <c r="AU54" s="22">
        <v>321308.6999999999</v>
      </c>
      <c r="AV54" s="24">
        <v>-70651</v>
      </c>
      <c r="AW54" s="24">
        <v>-72123</v>
      </c>
      <c r="AX54" s="22">
        <v>-16210</v>
      </c>
      <c r="AY54" s="22">
        <v>-16210</v>
      </c>
      <c r="AZ54" s="24">
        <v>392</v>
      </c>
      <c r="BA54" s="24">
        <v>2067</v>
      </c>
      <c r="BB54" s="22">
        <v>23801</v>
      </c>
      <c r="BC54" s="22">
        <v>30039</v>
      </c>
      <c r="BD54" s="24">
        <v>238</v>
      </c>
      <c r="BE54" s="24">
        <v>-1253</v>
      </c>
      <c r="BF54" s="22">
        <v>-35767</v>
      </c>
      <c r="BG54" s="22">
        <v>-35767</v>
      </c>
      <c r="BH54" s="24">
        <v>-25</v>
      </c>
      <c r="BI54" s="24">
        <v>-3098</v>
      </c>
      <c r="BJ54" s="22">
        <v>-64534</v>
      </c>
      <c r="BK54" s="22">
        <v>-72049</v>
      </c>
      <c r="BL54" s="24">
        <v>51758</v>
      </c>
      <c r="BM54" s="24">
        <v>52734</v>
      </c>
      <c r="BN54" s="22">
        <v>30786</v>
      </c>
      <c r="BO54" s="22">
        <v>29704</v>
      </c>
      <c r="BP54" s="24">
        <v>1314</v>
      </c>
      <c r="BQ54" s="24">
        <v>285</v>
      </c>
      <c r="BR54" s="22">
        <v>33004.400000000001</v>
      </c>
      <c r="BS54" s="22">
        <v>33004.300000000003</v>
      </c>
      <c r="BT54" s="24">
        <v>-651</v>
      </c>
      <c r="BU54" s="24">
        <v>-1664</v>
      </c>
      <c r="BV54" s="22">
        <v>36962.6</v>
      </c>
      <c r="BW54" s="22">
        <v>36963.399999999994</v>
      </c>
      <c r="BX54" s="24">
        <v>-848569</v>
      </c>
      <c r="BY54" s="24">
        <v>-1138132</v>
      </c>
      <c r="BZ54" s="22">
        <v>-128395</v>
      </c>
      <c r="CA54" s="22">
        <v>-219430</v>
      </c>
      <c r="CB54" s="24">
        <v>62313</v>
      </c>
      <c r="CC54" s="24">
        <v>153331</v>
      </c>
      <c r="CD54" s="22">
        <v>39314</v>
      </c>
      <c r="CE54" s="22">
        <v>39314</v>
      </c>
      <c r="CF54" s="24">
        <v>80572</v>
      </c>
      <c r="CG54" s="24">
        <v>80572</v>
      </c>
      <c r="CH54" s="22">
        <v>31133</v>
      </c>
      <c r="CI54" s="22">
        <v>31133</v>
      </c>
      <c r="CJ54" s="24">
        <v>6328</v>
      </c>
      <c r="CK54" s="24">
        <v>6328</v>
      </c>
      <c r="CL54" s="22">
        <v>5038.2459999999992</v>
      </c>
      <c r="CM54" s="22">
        <v>5038.3410000000076</v>
      </c>
      <c r="CN54" s="24">
        <v>-69076</v>
      </c>
      <c r="CO54" s="24">
        <v>-72837</v>
      </c>
      <c r="CP54" s="22">
        <v>19148.3</v>
      </c>
      <c r="CQ54" s="22">
        <v>19116.599999999999</v>
      </c>
      <c r="CR54" s="24">
        <v>-9760</v>
      </c>
      <c r="CS54" s="24">
        <v>-10467</v>
      </c>
      <c r="CT54" s="22">
        <v>-25207.599999999999</v>
      </c>
      <c r="CU54" s="22">
        <v>-28125.5</v>
      </c>
      <c r="CV54" s="24">
        <v>-14677</v>
      </c>
      <c r="CW54" s="24">
        <v>-14676</v>
      </c>
      <c r="CX54" s="22">
        <v>13700</v>
      </c>
      <c r="CY54" s="22">
        <v>13700</v>
      </c>
      <c r="CZ54" s="24">
        <v>-234531</v>
      </c>
      <c r="DA54" s="24">
        <v>-237523</v>
      </c>
      <c r="DB54" s="22">
        <v>21677</v>
      </c>
      <c r="DC54" s="22">
        <v>21677</v>
      </c>
      <c r="DD54" s="24">
        <v>91857</v>
      </c>
      <c r="DE54" s="24">
        <v>91857</v>
      </c>
      <c r="DF54" s="22">
        <v>-36412</v>
      </c>
      <c r="DG54" s="22">
        <v>-38521</v>
      </c>
      <c r="DH54" s="24">
        <v>25629</v>
      </c>
      <c r="DI54" s="24">
        <v>35975</v>
      </c>
      <c r="DJ54" s="22">
        <v>325</v>
      </c>
      <c r="DK54" s="22">
        <v>66505</v>
      </c>
      <c r="DL54" s="24">
        <v>-16905</v>
      </c>
      <c r="DM54" s="24">
        <v>-18269</v>
      </c>
      <c r="DN54" s="22">
        <v>110216</v>
      </c>
      <c r="DO54" s="22">
        <v>68217</v>
      </c>
      <c r="DP54" s="24">
        <v>-22023</v>
      </c>
      <c r="DQ54" s="24">
        <v>-26144</v>
      </c>
      <c r="DR54" s="22">
        <v>48786</v>
      </c>
      <c r="DS54" s="22">
        <v>48786</v>
      </c>
      <c r="DT54" s="24">
        <v>-119755</v>
      </c>
      <c r="DU54" s="24">
        <v>-119754</v>
      </c>
      <c r="DV54" s="22">
        <v>180923</v>
      </c>
      <c r="DW54" s="22">
        <v>184481</v>
      </c>
      <c r="DX54" s="24">
        <v>84018</v>
      </c>
      <c r="DY54" s="24">
        <v>84017</v>
      </c>
      <c r="DZ54" s="22">
        <v>-61388</v>
      </c>
      <c r="EA54" s="22">
        <v>-139221</v>
      </c>
      <c r="EB54" s="24">
        <v>12857</v>
      </c>
      <c r="EC54" s="24">
        <v>6921</v>
      </c>
      <c r="ED54" s="22">
        <v>-3985</v>
      </c>
      <c r="EE54" s="22">
        <v>-3986</v>
      </c>
      <c r="EF54" s="24">
        <v>61184</v>
      </c>
      <c r="EG54" s="24">
        <v>113832</v>
      </c>
      <c r="EH54" s="22">
        <v>518268</v>
      </c>
      <c r="EI54" s="22">
        <v>541221</v>
      </c>
      <c r="EJ54" s="24">
        <v>-14683</v>
      </c>
      <c r="EK54" s="24">
        <v>-13090</v>
      </c>
      <c r="EL54" s="22">
        <v>-263923</v>
      </c>
      <c r="EM54" s="22">
        <v>-244218</v>
      </c>
      <c r="EN54" s="24">
        <v>-47897</v>
      </c>
      <c r="EO54" s="24">
        <v>-55982</v>
      </c>
    </row>
  </sheetData>
  <mergeCells count="144"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AL3:AM3"/>
    <mergeCell ref="AN3:AO3"/>
    <mergeCell ref="AP3:AQ3"/>
    <mergeCell ref="AR3:AS3"/>
    <mergeCell ref="AT3:AU3"/>
    <mergeCell ref="AV3:AW3"/>
    <mergeCell ref="Z3:AA3"/>
    <mergeCell ref="AB3:AC3"/>
    <mergeCell ref="AD3:AE3"/>
    <mergeCell ref="AF3:AG3"/>
    <mergeCell ref="AH3:AI3"/>
    <mergeCell ref="AJ3:AK3"/>
    <mergeCell ref="BJ3:BK3"/>
    <mergeCell ref="BL3:BM3"/>
    <mergeCell ref="BN3:BO3"/>
    <mergeCell ref="BP3:BQ3"/>
    <mergeCell ref="BR3:BS3"/>
    <mergeCell ref="BT3:BU3"/>
    <mergeCell ref="AX3:AY3"/>
    <mergeCell ref="AZ3:BA3"/>
    <mergeCell ref="BB3:BC3"/>
    <mergeCell ref="BD3:BE3"/>
    <mergeCell ref="BF3:BG3"/>
    <mergeCell ref="BH3:BI3"/>
    <mergeCell ref="CH3:CI3"/>
    <mergeCell ref="CJ3:CK3"/>
    <mergeCell ref="CL3:CM3"/>
    <mergeCell ref="CN3:CO3"/>
    <mergeCell ref="CP3:CQ3"/>
    <mergeCell ref="CR3:CS3"/>
    <mergeCell ref="BV3:BW3"/>
    <mergeCell ref="BX3:BY3"/>
    <mergeCell ref="BZ3:CA3"/>
    <mergeCell ref="CB3:CC3"/>
    <mergeCell ref="CD3:CE3"/>
    <mergeCell ref="CF3:CG3"/>
    <mergeCell ref="DF3:DG3"/>
    <mergeCell ref="DH3:DI3"/>
    <mergeCell ref="DJ3:DK3"/>
    <mergeCell ref="DL3:DM3"/>
    <mergeCell ref="DN3:DO3"/>
    <mergeCell ref="DP3:DQ3"/>
    <mergeCell ref="CT3:CU3"/>
    <mergeCell ref="CV3:CW3"/>
    <mergeCell ref="CX3:CY3"/>
    <mergeCell ref="CZ3:DA3"/>
    <mergeCell ref="DB3:DC3"/>
    <mergeCell ref="DD3:DE3"/>
    <mergeCell ref="ED3:EE3"/>
    <mergeCell ref="EF3:EG3"/>
    <mergeCell ref="EH3:EI3"/>
    <mergeCell ref="EJ3:EK3"/>
    <mergeCell ref="EL3:EM3"/>
    <mergeCell ref="EN3:EO3"/>
    <mergeCell ref="DR3:DS3"/>
    <mergeCell ref="DT3:DU3"/>
    <mergeCell ref="DV3:DW3"/>
    <mergeCell ref="DX3:DY3"/>
    <mergeCell ref="DZ3:EA3"/>
    <mergeCell ref="EB3:EC3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</mergeCells>
  <hyperlinks>
    <hyperlink ref="A1" location="Efnisyfirlit!A1" display="Efnisyfirlit" xr:uid="{31EF63DF-F699-42DC-91E5-1FAF2DCB594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1F05-D7D2-4D1A-94B4-1F879DCDFED6}">
  <dimension ref="A1:N81"/>
  <sheetViews>
    <sheetView topLeftCell="C1" workbookViewId="0">
      <selection activeCell="C1" sqref="C1"/>
    </sheetView>
  </sheetViews>
  <sheetFormatPr defaultRowHeight="14.4"/>
  <cols>
    <col min="1" max="1" width="6.6640625" hidden="1" customWidth="1"/>
    <col min="2" max="2" width="8.33203125" hidden="1" customWidth="1"/>
    <col min="3" max="3" width="26.5546875" customWidth="1"/>
    <col min="4" max="4" width="8.33203125" customWidth="1"/>
    <col min="5" max="9" width="8.88671875" hidden="1" customWidth="1"/>
    <col min="10" max="10" width="10.88671875" customWidth="1"/>
    <col min="11" max="11" width="12.109375" customWidth="1"/>
    <col min="12" max="12" width="11.109375" customWidth="1"/>
    <col min="13" max="13" width="9.33203125" customWidth="1"/>
    <col min="14" max="14" width="11.33203125" customWidth="1"/>
  </cols>
  <sheetData>
    <row r="1" spans="1:14">
      <c r="C1" s="311" t="s">
        <v>1293</v>
      </c>
    </row>
    <row r="2" spans="1:14" ht="15.6">
      <c r="C2" s="1" t="s">
        <v>299</v>
      </c>
    </row>
    <row r="3" spans="1:14">
      <c r="C3" s="15" t="s">
        <v>300</v>
      </c>
    </row>
    <row r="5" spans="1:14">
      <c r="J5" s="117"/>
      <c r="K5" s="118" t="s">
        <v>141</v>
      </c>
      <c r="L5" s="118" t="s">
        <v>301</v>
      </c>
      <c r="M5" s="118" t="s">
        <v>302</v>
      </c>
      <c r="N5" s="119" t="s">
        <v>82</v>
      </c>
    </row>
    <row r="6" spans="1:14">
      <c r="A6" t="s">
        <v>303</v>
      </c>
      <c r="B6" t="s">
        <v>304</v>
      </c>
      <c r="D6" t="s">
        <v>305</v>
      </c>
      <c r="E6" t="s">
        <v>306</v>
      </c>
      <c r="F6" t="s">
        <v>307</v>
      </c>
      <c r="G6" t="s">
        <v>308</v>
      </c>
      <c r="H6" t="s">
        <v>309</v>
      </c>
      <c r="I6" t="s">
        <v>310</v>
      </c>
      <c r="J6" s="120" t="s">
        <v>78</v>
      </c>
      <c r="K6" s="121" t="s">
        <v>311</v>
      </c>
      <c r="L6" s="121" t="s">
        <v>312</v>
      </c>
      <c r="M6" s="121" t="s">
        <v>313</v>
      </c>
      <c r="N6" s="122" t="s">
        <v>73</v>
      </c>
    </row>
    <row r="8" spans="1:14">
      <c r="A8" s="14">
        <v>0</v>
      </c>
      <c r="B8" s="14" t="s">
        <v>314</v>
      </c>
      <c r="C8" s="14" t="s">
        <v>19</v>
      </c>
      <c r="D8" s="16">
        <v>131136</v>
      </c>
      <c r="E8" s="16">
        <v>78103693.418000013</v>
      </c>
      <c r="F8" s="16">
        <v>21147327.983999997</v>
      </c>
      <c r="G8" s="16">
        <v>7493930.7699999996</v>
      </c>
      <c r="H8" s="16">
        <v>1971213.743</v>
      </c>
      <c r="I8" s="16">
        <v>108716165.91500001</v>
      </c>
      <c r="J8" s="16">
        <f t="shared" ref="J8:N39" si="0">(E8/$D8)*1000</f>
        <v>595593.0745028063</v>
      </c>
      <c r="K8" s="16">
        <f t="shared" si="0"/>
        <v>161262.56698389456</v>
      </c>
      <c r="L8" s="16">
        <f t="shared" si="0"/>
        <v>57146.250991337234</v>
      </c>
      <c r="M8" s="16">
        <f t="shared" si="0"/>
        <v>15031.827591203026</v>
      </c>
      <c r="N8" s="16">
        <f t="shared" si="0"/>
        <v>829033.72006924113</v>
      </c>
    </row>
    <row r="9" spans="1:14">
      <c r="A9">
        <v>1000</v>
      </c>
      <c r="B9" t="s">
        <v>315</v>
      </c>
      <c r="C9" t="s">
        <v>167</v>
      </c>
      <c r="D9" s="17">
        <v>37959</v>
      </c>
      <c r="E9" s="17">
        <v>23265590.752</v>
      </c>
      <c r="F9" s="17">
        <v>3982701.145</v>
      </c>
      <c r="G9" s="17">
        <v>1748305.996</v>
      </c>
      <c r="H9" s="17">
        <v>355865.85600000003</v>
      </c>
      <c r="I9" s="17">
        <v>29352463.748999998</v>
      </c>
      <c r="J9" s="17">
        <f t="shared" si="0"/>
        <v>612913.68982323038</v>
      </c>
      <c r="K9" s="17">
        <f t="shared" si="0"/>
        <v>104921.1292447114</v>
      </c>
      <c r="L9" s="17">
        <f t="shared" si="0"/>
        <v>46057.746410600914</v>
      </c>
      <c r="M9" s="17">
        <f t="shared" si="0"/>
        <v>9375.0060855133179</v>
      </c>
      <c r="N9" s="17">
        <f t="shared" si="0"/>
        <v>773267.57156405586</v>
      </c>
    </row>
    <row r="10" spans="1:14">
      <c r="A10" s="14">
        <v>1400</v>
      </c>
      <c r="B10" s="14" t="s">
        <v>316</v>
      </c>
      <c r="C10" s="14" t="s">
        <v>170</v>
      </c>
      <c r="D10" s="16">
        <v>29971</v>
      </c>
      <c r="E10" s="16">
        <v>17471794.758000001</v>
      </c>
      <c r="F10" s="16">
        <v>3452769.6969999997</v>
      </c>
      <c r="G10" s="16">
        <v>2759218.3739999998</v>
      </c>
      <c r="H10" s="16">
        <v>606704.022</v>
      </c>
      <c r="I10" s="16">
        <v>24290486.851000004</v>
      </c>
      <c r="J10" s="16">
        <f t="shared" si="0"/>
        <v>582956.68339394755</v>
      </c>
      <c r="K10" s="16">
        <f t="shared" si="0"/>
        <v>115203.68679723733</v>
      </c>
      <c r="L10" s="16">
        <f t="shared" si="0"/>
        <v>92062.939975309462</v>
      </c>
      <c r="M10" s="16">
        <f t="shared" si="0"/>
        <v>20243.035667812219</v>
      </c>
      <c r="N10" s="16">
        <f t="shared" si="0"/>
        <v>810466.34583430656</v>
      </c>
    </row>
    <row r="11" spans="1:14">
      <c r="A11">
        <v>2000</v>
      </c>
      <c r="B11" t="s">
        <v>317</v>
      </c>
      <c r="C11" t="s">
        <v>173</v>
      </c>
      <c r="D11" s="17">
        <v>19421</v>
      </c>
      <c r="E11" s="17">
        <v>10328547.016999999</v>
      </c>
      <c r="F11" s="17">
        <v>1784104.496</v>
      </c>
      <c r="G11" s="17">
        <v>2626015.108</v>
      </c>
      <c r="H11" s="17">
        <v>293807.86799999996</v>
      </c>
      <c r="I11" s="17">
        <v>15032474.489</v>
      </c>
      <c r="J11" s="17">
        <f t="shared" si="0"/>
        <v>531823.64538386278</v>
      </c>
      <c r="K11" s="17">
        <f t="shared" si="0"/>
        <v>91864.708099479947</v>
      </c>
      <c r="L11" s="17">
        <f t="shared" si="0"/>
        <v>135215.23649657588</v>
      </c>
      <c r="M11" s="17">
        <f t="shared" si="0"/>
        <v>15128.359404768033</v>
      </c>
      <c r="N11" s="17">
        <f t="shared" si="0"/>
        <v>774031.94938468665</v>
      </c>
    </row>
    <row r="12" spans="1:14">
      <c r="A12" s="14">
        <v>6000</v>
      </c>
      <c r="B12" s="14" t="s">
        <v>318</v>
      </c>
      <c r="C12" s="14" t="s">
        <v>203</v>
      </c>
      <c r="D12" s="16">
        <v>19025</v>
      </c>
      <c r="E12" s="16">
        <v>10536037.831</v>
      </c>
      <c r="F12" s="16">
        <v>2202902.7289999998</v>
      </c>
      <c r="G12" s="16">
        <v>3712028.2009999999</v>
      </c>
      <c r="H12" s="16">
        <v>481974.63799999998</v>
      </c>
      <c r="I12" s="16">
        <v>16932943.399</v>
      </c>
      <c r="J12" s="16">
        <f t="shared" si="0"/>
        <v>553799.6231800263</v>
      </c>
      <c r="K12" s="16">
        <f t="shared" si="0"/>
        <v>115789.89377135348</v>
      </c>
      <c r="L12" s="16">
        <f t="shared" si="0"/>
        <v>195113.17745072272</v>
      </c>
      <c r="M12" s="16">
        <f t="shared" si="0"/>
        <v>25333.752325886991</v>
      </c>
      <c r="N12" s="16">
        <f t="shared" si="0"/>
        <v>890036.44672798947</v>
      </c>
    </row>
    <row r="13" spans="1:14">
      <c r="A13">
        <v>1300</v>
      </c>
      <c r="B13" t="s">
        <v>319</v>
      </c>
      <c r="C13" t="s">
        <v>169</v>
      </c>
      <c r="D13" s="17">
        <v>16924</v>
      </c>
      <c r="E13" s="17">
        <v>10689764.444</v>
      </c>
      <c r="F13" s="17">
        <v>1687428.0519999999</v>
      </c>
      <c r="G13" s="17">
        <v>978433.25199999998</v>
      </c>
      <c r="H13" s="17">
        <v>300087.78399999999</v>
      </c>
      <c r="I13" s="17">
        <v>13655713.532</v>
      </c>
      <c r="J13" s="17">
        <f t="shared" si="0"/>
        <v>631633.44623020571</v>
      </c>
      <c r="K13" s="17">
        <f t="shared" si="0"/>
        <v>99706.219097140143</v>
      </c>
      <c r="L13" s="17">
        <f t="shared" si="0"/>
        <v>57813.3568896242</v>
      </c>
      <c r="M13" s="17">
        <f t="shared" si="0"/>
        <v>17731.492791302291</v>
      </c>
      <c r="N13" s="17">
        <f t="shared" si="0"/>
        <v>806884.51500827225</v>
      </c>
    </row>
    <row r="14" spans="1:14">
      <c r="A14" s="14">
        <v>1604</v>
      </c>
      <c r="B14" s="14" t="s">
        <v>320</v>
      </c>
      <c r="C14" s="14" t="s">
        <v>171</v>
      </c>
      <c r="D14" s="16">
        <v>12073</v>
      </c>
      <c r="E14" s="16">
        <v>6864247.8229999999</v>
      </c>
      <c r="F14" s="16">
        <v>1005209.535</v>
      </c>
      <c r="G14" s="16">
        <v>1999906.3419999999</v>
      </c>
      <c r="H14" s="16">
        <v>143779.016</v>
      </c>
      <c r="I14" s="16">
        <v>10013142.716</v>
      </c>
      <c r="J14" s="16">
        <f t="shared" si="0"/>
        <v>568561.90035616665</v>
      </c>
      <c r="K14" s="16">
        <f t="shared" si="0"/>
        <v>83260.957094342753</v>
      </c>
      <c r="L14" s="16">
        <f t="shared" si="0"/>
        <v>165651.1506667771</v>
      </c>
      <c r="M14" s="16">
        <f t="shared" si="0"/>
        <v>11909.13741406444</v>
      </c>
      <c r="N14" s="16">
        <f t="shared" si="0"/>
        <v>829383.14553135086</v>
      </c>
    </row>
    <row r="15" spans="1:14">
      <c r="A15">
        <v>8200</v>
      </c>
      <c r="B15" t="s">
        <v>321</v>
      </c>
      <c r="C15" t="s">
        <v>225</v>
      </c>
      <c r="D15" s="17">
        <v>10055</v>
      </c>
      <c r="E15" s="17">
        <v>5219019.2560000001</v>
      </c>
      <c r="F15" s="17">
        <v>875667.603</v>
      </c>
      <c r="G15" s="17">
        <v>1685316.7080000001</v>
      </c>
      <c r="H15" s="17">
        <v>167481.64199999999</v>
      </c>
      <c r="I15" s="17">
        <v>7947485.2089999998</v>
      </c>
      <c r="J15" s="17">
        <f t="shared" si="0"/>
        <v>519047.16618597717</v>
      </c>
      <c r="K15" s="17">
        <f t="shared" si="0"/>
        <v>87087.777523620083</v>
      </c>
      <c r="L15" s="17">
        <f t="shared" si="0"/>
        <v>167609.81680755844</v>
      </c>
      <c r="M15" s="17">
        <f t="shared" si="0"/>
        <v>16656.553157633018</v>
      </c>
      <c r="N15" s="17">
        <f t="shared" si="0"/>
        <v>790401.31367478869</v>
      </c>
    </row>
    <row r="16" spans="1:14">
      <c r="A16" s="14">
        <v>3000</v>
      </c>
      <c r="B16" s="14" t="s">
        <v>322</v>
      </c>
      <c r="C16" s="14" t="s">
        <v>177</v>
      </c>
      <c r="D16" s="16">
        <v>7534</v>
      </c>
      <c r="E16" s="16">
        <v>4321071.7939999998</v>
      </c>
      <c r="F16" s="16">
        <v>590098.81299999997</v>
      </c>
      <c r="G16" s="16">
        <v>1381267.2139999999</v>
      </c>
      <c r="H16" s="16">
        <v>44594.205000000002</v>
      </c>
      <c r="I16" s="16">
        <v>6337032.0259999996</v>
      </c>
      <c r="J16" s="16">
        <f t="shared" si="0"/>
        <v>573542.84496947168</v>
      </c>
      <c r="K16" s="16">
        <f t="shared" si="0"/>
        <v>78324.769445181839</v>
      </c>
      <c r="L16" s="16">
        <f t="shared" si="0"/>
        <v>183337.83036899389</v>
      </c>
      <c r="M16" s="16">
        <f t="shared" si="0"/>
        <v>5919.0609238120524</v>
      </c>
      <c r="N16" s="16">
        <f t="shared" si="0"/>
        <v>841124.50570745941</v>
      </c>
    </row>
    <row r="17" spans="1:14">
      <c r="A17">
        <v>7300</v>
      </c>
      <c r="B17" t="s">
        <v>323</v>
      </c>
      <c r="C17" t="s">
        <v>217</v>
      </c>
      <c r="D17" s="17">
        <v>5072</v>
      </c>
      <c r="E17" s="17">
        <v>3174084.463</v>
      </c>
      <c r="F17" s="17">
        <v>872354.71900000004</v>
      </c>
      <c r="G17" s="17">
        <v>1384853.4950000001</v>
      </c>
      <c r="H17" s="17">
        <v>87624.46</v>
      </c>
      <c r="I17" s="17">
        <v>5518917.1370000001</v>
      </c>
      <c r="J17" s="17">
        <f t="shared" si="0"/>
        <v>625805.29633280751</v>
      </c>
      <c r="K17" s="17">
        <f t="shared" si="0"/>
        <v>171994.22693217668</v>
      </c>
      <c r="L17" s="17">
        <f t="shared" si="0"/>
        <v>273038.93828864361</v>
      </c>
      <c r="M17" s="17">
        <f t="shared" si="0"/>
        <v>17276.115930599371</v>
      </c>
      <c r="N17" s="17">
        <f t="shared" si="0"/>
        <v>1088114.577484227</v>
      </c>
    </row>
    <row r="18" spans="1:14">
      <c r="A18" s="14">
        <v>1100</v>
      </c>
      <c r="B18" s="14" t="s">
        <v>324</v>
      </c>
      <c r="C18" s="14" t="s">
        <v>294</v>
      </c>
      <c r="D18" s="16">
        <v>4726</v>
      </c>
      <c r="E18" s="16">
        <v>2990758.872</v>
      </c>
      <c r="F18" s="16">
        <v>311306.67</v>
      </c>
      <c r="G18" s="16">
        <v>351026.49099999998</v>
      </c>
      <c r="H18" s="16">
        <v>33750.235000000001</v>
      </c>
      <c r="I18" s="16">
        <v>3686842.2679999997</v>
      </c>
      <c r="J18" s="16">
        <f t="shared" si="0"/>
        <v>632830.90816758364</v>
      </c>
      <c r="K18" s="16">
        <f t="shared" si="0"/>
        <v>65871.06855691917</v>
      </c>
      <c r="L18" s="16">
        <f t="shared" si="0"/>
        <v>74275.601142615313</v>
      </c>
      <c r="M18" s="16">
        <f t="shared" si="0"/>
        <v>7141.3954718578079</v>
      </c>
      <c r="N18" s="16">
        <f t="shared" si="0"/>
        <v>780118.9733389758</v>
      </c>
    </row>
    <row r="19" spans="1:14">
      <c r="A19">
        <v>8000</v>
      </c>
      <c r="B19" t="s">
        <v>325</v>
      </c>
      <c r="C19" t="s">
        <v>224</v>
      </c>
      <c r="D19" s="17">
        <v>4355</v>
      </c>
      <c r="E19" s="17">
        <v>2588764.0360000003</v>
      </c>
      <c r="F19" s="17">
        <v>368113.962</v>
      </c>
      <c r="G19" s="17">
        <v>712551.652</v>
      </c>
      <c r="H19" s="17">
        <v>78423.864000000001</v>
      </c>
      <c r="I19" s="17">
        <v>3747853.5140000004</v>
      </c>
      <c r="J19" s="17">
        <f t="shared" si="0"/>
        <v>594434.91067738237</v>
      </c>
      <c r="K19" s="17">
        <f t="shared" si="0"/>
        <v>84526.742135476467</v>
      </c>
      <c r="L19" s="17">
        <f t="shared" si="0"/>
        <v>163616.91205510907</v>
      </c>
      <c r="M19" s="17">
        <f t="shared" si="0"/>
        <v>18007.77588978186</v>
      </c>
      <c r="N19" s="17">
        <f t="shared" si="0"/>
        <v>860586.34075774974</v>
      </c>
    </row>
    <row r="20" spans="1:14">
      <c r="A20" s="14">
        <v>5200</v>
      </c>
      <c r="B20" s="14" t="s">
        <v>326</v>
      </c>
      <c r="C20" s="14" t="s">
        <v>196</v>
      </c>
      <c r="D20" s="16">
        <v>4034</v>
      </c>
      <c r="E20" s="16">
        <v>2228353.0729999999</v>
      </c>
      <c r="F20" s="16">
        <v>481918.41600000003</v>
      </c>
      <c r="G20" s="16">
        <v>1586208.6159999999</v>
      </c>
      <c r="H20" s="16">
        <v>83953.87</v>
      </c>
      <c r="I20" s="16">
        <v>4380433.9750000006</v>
      </c>
      <c r="J20" s="16">
        <f t="shared" si="0"/>
        <v>552392.92835894891</v>
      </c>
      <c r="K20" s="16">
        <f t="shared" si="0"/>
        <v>119464.15865146257</v>
      </c>
      <c r="L20" s="16">
        <f t="shared" si="0"/>
        <v>393209.87010411499</v>
      </c>
      <c r="M20" s="16">
        <f t="shared" si="0"/>
        <v>20811.569162121963</v>
      </c>
      <c r="N20" s="16">
        <f t="shared" si="0"/>
        <v>1085878.5262766487</v>
      </c>
    </row>
    <row r="21" spans="1:14">
      <c r="A21">
        <v>3609</v>
      </c>
      <c r="B21" t="s">
        <v>327</v>
      </c>
      <c r="C21" t="s">
        <v>180</v>
      </c>
      <c r="D21" s="17">
        <v>3852</v>
      </c>
      <c r="E21" s="17">
        <v>1998507.3529999999</v>
      </c>
      <c r="F21" s="17">
        <v>507365.62699999998</v>
      </c>
      <c r="G21" s="17">
        <v>1127682.24</v>
      </c>
      <c r="H21" s="17">
        <v>78116.065000000002</v>
      </c>
      <c r="I21" s="17">
        <v>3711671.2849999997</v>
      </c>
      <c r="J21" s="17">
        <f t="shared" si="0"/>
        <v>518823.30036344752</v>
      </c>
      <c r="K21" s="17">
        <f t="shared" si="0"/>
        <v>131714.8564382139</v>
      </c>
      <c r="L21" s="17">
        <f t="shared" si="0"/>
        <v>292752.39875389403</v>
      </c>
      <c r="M21" s="17">
        <f t="shared" si="0"/>
        <v>20279.352284527518</v>
      </c>
      <c r="N21" s="17">
        <f t="shared" si="0"/>
        <v>963569.907840083</v>
      </c>
    </row>
    <row r="22" spans="1:14">
      <c r="A22" s="14">
        <v>4200</v>
      </c>
      <c r="B22" s="14" t="s">
        <v>328</v>
      </c>
      <c r="C22" s="14" t="s">
        <v>188</v>
      </c>
      <c r="D22" s="16">
        <v>3809</v>
      </c>
      <c r="E22" s="16">
        <v>2204283.3139999998</v>
      </c>
      <c r="F22" s="16">
        <v>330144.478</v>
      </c>
      <c r="G22" s="16">
        <v>987058.58900000004</v>
      </c>
      <c r="H22" s="16">
        <v>71180.782000000007</v>
      </c>
      <c r="I22" s="16">
        <v>3592667.1630000002</v>
      </c>
      <c r="J22" s="16">
        <f t="shared" si="0"/>
        <v>578703.94171698601</v>
      </c>
      <c r="K22" s="16">
        <f t="shared" si="0"/>
        <v>86674.843265949065</v>
      </c>
      <c r="L22" s="16">
        <f t="shared" si="0"/>
        <v>259138.5111577842</v>
      </c>
      <c r="M22" s="16">
        <f t="shared" si="0"/>
        <v>18687.524809661329</v>
      </c>
      <c r="N22" s="16">
        <f t="shared" si="0"/>
        <v>943204.82095038076</v>
      </c>
    </row>
    <row r="23" spans="1:14">
      <c r="A23">
        <v>7620</v>
      </c>
      <c r="B23" t="s">
        <v>329</v>
      </c>
      <c r="C23" t="s">
        <v>222</v>
      </c>
      <c r="D23" s="17">
        <v>3619</v>
      </c>
      <c r="E23" s="17">
        <v>1978153.0630000001</v>
      </c>
      <c r="F23" s="17">
        <v>416383.82400000002</v>
      </c>
      <c r="G23" s="17">
        <v>1335932.23</v>
      </c>
      <c r="H23" s="17">
        <v>36543.764999999999</v>
      </c>
      <c r="I23" s="17">
        <v>3767012.8820000002</v>
      </c>
      <c r="J23" s="17">
        <f t="shared" si="0"/>
        <v>546602.11743575579</v>
      </c>
      <c r="K23" s="17">
        <f t="shared" si="0"/>
        <v>115054.93893340703</v>
      </c>
      <c r="L23" s="17">
        <f t="shared" si="0"/>
        <v>369144.02597402595</v>
      </c>
      <c r="M23" s="17">
        <f t="shared" si="0"/>
        <v>10097.752141475547</v>
      </c>
      <c r="N23" s="17">
        <f t="shared" si="0"/>
        <v>1040898.8344846644</v>
      </c>
    </row>
    <row r="24" spans="1:14">
      <c r="A24" s="14">
        <v>2510</v>
      </c>
      <c r="B24" s="14" t="s">
        <v>330</v>
      </c>
      <c r="C24" s="14" t="s">
        <v>176</v>
      </c>
      <c r="D24" s="16">
        <v>3588</v>
      </c>
      <c r="E24" s="16">
        <v>1869364.13</v>
      </c>
      <c r="F24" s="16">
        <v>757207.47199999995</v>
      </c>
      <c r="G24" s="16">
        <v>663778.90700000001</v>
      </c>
      <c r="H24" s="16">
        <v>59196.482000000004</v>
      </c>
      <c r="I24" s="16">
        <v>3349546.9909999999</v>
      </c>
      <c r="J24" s="16">
        <f t="shared" si="0"/>
        <v>521004.49554069119</v>
      </c>
      <c r="K24" s="16">
        <f t="shared" si="0"/>
        <v>211038.87179487175</v>
      </c>
      <c r="L24" s="16">
        <f t="shared" si="0"/>
        <v>184999.69537346711</v>
      </c>
      <c r="M24" s="16">
        <f t="shared" si="0"/>
        <v>16498.46209587514</v>
      </c>
      <c r="N24" s="16">
        <f t="shared" si="0"/>
        <v>933541.52480490517</v>
      </c>
    </row>
    <row r="25" spans="1:14">
      <c r="A25">
        <v>2300</v>
      </c>
      <c r="B25" t="s">
        <v>331</v>
      </c>
      <c r="C25" t="s">
        <v>174</v>
      </c>
      <c r="D25" s="17">
        <v>3512</v>
      </c>
      <c r="E25" s="17">
        <v>1852238.0869999998</v>
      </c>
      <c r="F25" s="17">
        <v>392915.864</v>
      </c>
      <c r="G25" s="17">
        <v>734312.85600000003</v>
      </c>
      <c r="H25" s="17">
        <v>72291.679000000004</v>
      </c>
      <c r="I25" s="17">
        <v>3051758.486</v>
      </c>
      <c r="J25" s="17">
        <f t="shared" si="0"/>
        <v>527402.64436218666</v>
      </c>
      <c r="K25" s="17">
        <f t="shared" si="0"/>
        <v>111878.09339407746</v>
      </c>
      <c r="L25" s="17">
        <f t="shared" si="0"/>
        <v>209086.8041002278</v>
      </c>
      <c r="M25" s="17">
        <f t="shared" si="0"/>
        <v>20584.191059225515</v>
      </c>
      <c r="N25" s="17">
        <f t="shared" si="0"/>
        <v>868951.73291571753</v>
      </c>
    </row>
    <row r="26" spans="1:14">
      <c r="A26" s="14">
        <v>6100</v>
      </c>
      <c r="B26" s="14" t="s">
        <v>332</v>
      </c>
      <c r="C26" s="14" t="s">
        <v>204</v>
      </c>
      <c r="D26" s="16">
        <v>3115</v>
      </c>
      <c r="E26" s="16">
        <v>1831655.2150000001</v>
      </c>
      <c r="F26" s="16">
        <v>361078.55900000001</v>
      </c>
      <c r="G26" s="16">
        <v>557573.41799999995</v>
      </c>
      <c r="H26" s="16">
        <v>71639.907000000007</v>
      </c>
      <c r="I26" s="16">
        <v>2821947.0990000004</v>
      </c>
      <c r="J26" s="16">
        <f t="shared" si="0"/>
        <v>588011.30497592292</v>
      </c>
      <c r="K26" s="16">
        <f t="shared" si="0"/>
        <v>115916.07030497593</v>
      </c>
      <c r="L26" s="16">
        <f t="shared" si="0"/>
        <v>178996.28186195824</v>
      </c>
      <c r="M26" s="16">
        <f t="shared" si="0"/>
        <v>22998.365008025681</v>
      </c>
      <c r="N26" s="16">
        <f t="shared" si="0"/>
        <v>905922.02215088299</v>
      </c>
    </row>
    <row r="27" spans="1:14">
      <c r="A27">
        <v>8716</v>
      </c>
      <c r="B27" t="s">
        <v>333</v>
      </c>
      <c r="C27" t="s">
        <v>232</v>
      </c>
      <c r="D27" s="17">
        <v>2699</v>
      </c>
      <c r="E27" s="17">
        <v>1470187.3859999999</v>
      </c>
      <c r="F27" s="17">
        <v>258305.87400000001</v>
      </c>
      <c r="G27" s="17">
        <v>533957.38300000003</v>
      </c>
      <c r="H27" s="17">
        <v>61771.612999999998</v>
      </c>
      <c r="I27" s="17">
        <v>2324222.2560000001</v>
      </c>
      <c r="J27" s="17">
        <f t="shared" si="0"/>
        <v>544715.59318266017</v>
      </c>
      <c r="K27" s="17">
        <f t="shared" si="0"/>
        <v>95704.288254909232</v>
      </c>
      <c r="L27" s="17">
        <f t="shared" si="0"/>
        <v>197835.26602445351</v>
      </c>
      <c r="M27" s="17">
        <f t="shared" si="0"/>
        <v>22886.851796961837</v>
      </c>
      <c r="N27" s="17">
        <f t="shared" si="0"/>
        <v>861141.99925898481</v>
      </c>
    </row>
    <row r="28" spans="1:14">
      <c r="A28" s="14">
        <v>7708</v>
      </c>
      <c r="B28" s="14" t="s">
        <v>334</v>
      </c>
      <c r="C28" s="14" t="s">
        <v>223</v>
      </c>
      <c r="D28" s="16">
        <v>2434</v>
      </c>
      <c r="E28" s="16">
        <v>1436543.463</v>
      </c>
      <c r="F28" s="16">
        <v>216459.94</v>
      </c>
      <c r="G28" s="16">
        <v>736315.11899999995</v>
      </c>
      <c r="H28" s="16">
        <v>22799.771000000001</v>
      </c>
      <c r="I28" s="16">
        <v>2412118.2930000001</v>
      </c>
      <c r="J28" s="16">
        <f t="shared" si="0"/>
        <v>590198.62900575181</v>
      </c>
      <c r="K28" s="16">
        <f t="shared" si="0"/>
        <v>88931.774856203789</v>
      </c>
      <c r="L28" s="16">
        <f t="shared" si="0"/>
        <v>302512.37428101886</v>
      </c>
      <c r="M28" s="16">
        <f t="shared" si="0"/>
        <v>9367.2025472473288</v>
      </c>
      <c r="N28" s="16">
        <f t="shared" si="0"/>
        <v>991009.98069022188</v>
      </c>
    </row>
    <row r="29" spans="1:14">
      <c r="A29">
        <v>8717</v>
      </c>
      <c r="B29" t="s">
        <v>335</v>
      </c>
      <c r="C29" t="s">
        <v>233</v>
      </c>
      <c r="D29" s="17">
        <v>2276</v>
      </c>
      <c r="E29" s="17">
        <v>1218189.341</v>
      </c>
      <c r="F29" s="17">
        <v>391638.92099999997</v>
      </c>
      <c r="G29" s="17">
        <v>521550.10100000002</v>
      </c>
      <c r="H29" s="17">
        <v>32026.153999999999</v>
      </c>
      <c r="I29" s="17">
        <v>2163404.517</v>
      </c>
      <c r="J29" s="17">
        <f t="shared" si="0"/>
        <v>535232.57513181027</v>
      </c>
      <c r="K29" s="17">
        <f t="shared" si="0"/>
        <v>172073.33963093147</v>
      </c>
      <c r="L29" s="17">
        <f t="shared" si="0"/>
        <v>229152.06546572936</v>
      </c>
      <c r="M29" s="17">
        <f t="shared" si="0"/>
        <v>14071.245166959578</v>
      </c>
      <c r="N29" s="17">
        <f t="shared" si="0"/>
        <v>950529.22539543058</v>
      </c>
    </row>
    <row r="30" spans="1:14">
      <c r="A30" s="14">
        <v>6250</v>
      </c>
      <c r="B30" s="14" t="s">
        <v>336</v>
      </c>
      <c r="C30" s="14" t="s">
        <v>205</v>
      </c>
      <c r="D30" s="16">
        <v>2006</v>
      </c>
      <c r="E30" s="16">
        <v>1199272.1939999999</v>
      </c>
      <c r="F30" s="16">
        <v>170594.31400000001</v>
      </c>
      <c r="G30" s="16">
        <v>507245.89899999998</v>
      </c>
      <c r="H30" s="16">
        <v>55518.682999999997</v>
      </c>
      <c r="I30" s="16">
        <v>1932631.0899999999</v>
      </c>
      <c r="J30" s="16">
        <f t="shared" si="0"/>
        <v>597842.56929212355</v>
      </c>
      <c r="K30" s="16">
        <f t="shared" si="0"/>
        <v>85042.030907278182</v>
      </c>
      <c r="L30" s="16">
        <f t="shared" si="0"/>
        <v>252864.35643070785</v>
      </c>
      <c r="M30" s="16">
        <f t="shared" si="0"/>
        <v>27676.312562313058</v>
      </c>
      <c r="N30" s="16">
        <f t="shared" si="0"/>
        <v>963425.26919242262</v>
      </c>
    </row>
    <row r="31" spans="1:14">
      <c r="A31">
        <v>8613</v>
      </c>
      <c r="B31" t="s">
        <v>337</v>
      </c>
      <c r="C31" t="s">
        <v>229</v>
      </c>
      <c r="D31" s="17">
        <v>1961</v>
      </c>
      <c r="E31" s="17">
        <v>1030589.99</v>
      </c>
      <c r="F31" s="17">
        <v>199722.747</v>
      </c>
      <c r="G31" s="17">
        <v>441261.09399999998</v>
      </c>
      <c r="H31" s="17">
        <v>17568.595000000001</v>
      </c>
      <c r="I31" s="17">
        <v>1689142.426</v>
      </c>
      <c r="J31" s="17">
        <f t="shared" si="0"/>
        <v>525543.08516063238</v>
      </c>
      <c r="K31" s="17">
        <f t="shared" si="0"/>
        <v>101847.39775624682</v>
      </c>
      <c r="L31" s="17">
        <f t="shared" si="0"/>
        <v>225018.40591534929</v>
      </c>
      <c r="M31" s="17">
        <f t="shared" si="0"/>
        <v>8958.9979602243766</v>
      </c>
      <c r="N31" s="17">
        <f t="shared" si="0"/>
        <v>861367.88679245289</v>
      </c>
    </row>
    <row r="32" spans="1:14">
      <c r="A32" s="14">
        <v>6400</v>
      </c>
      <c r="B32" s="14" t="s">
        <v>338</v>
      </c>
      <c r="C32" s="14" t="s">
        <v>206</v>
      </c>
      <c r="D32" s="16">
        <v>1903</v>
      </c>
      <c r="E32" s="16">
        <v>1029812.216</v>
      </c>
      <c r="F32" s="16">
        <v>178850.41800000001</v>
      </c>
      <c r="G32" s="16">
        <v>657804.64599999995</v>
      </c>
      <c r="H32" s="16">
        <v>37768.707000000002</v>
      </c>
      <c r="I32" s="16">
        <v>1904235.987</v>
      </c>
      <c r="J32" s="16">
        <f t="shared" si="0"/>
        <v>541151.97898055706</v>
      </c>
      <c r="K32" s="16">
        <f t="shared" si="0"/>
        <v>93983.404098791376</v>
      </c>
      <c r="L32" s="16">
        <f t="shared" si="0"/>
        <v>345667.18129269569</v>
      </c>
      <c r="M32" s="16">
        <f t="shared" si="0"/>
        <v>19846.929584866004</v>
      </c>
      <c r="N32" s="16">
        <f t="shared" si="0"/>
        <v>1000649.4939569101</v>
      </c>
    </row>
    <row r="33" spans="1:14">
      <c r="A33">
        <v>8614</v>
      </c>
      <c r="B33" t="s">
        <v>339</v>
      </c>
      <c r="C33" t="s">
        <v>230</v>
      </c>
      <c r="D33" s="17">
        <v>1682</v>
      </c>
      <c r="E33" s="17">
        <v>896234.99300000002</v>
      </c>
      <c r="F33" s="17">
        <v>335943.527</v>
      </c>
      <c r="G33" s="17">
        <v>323216.01299999998</v>
      </c>
      <c r="H33" s="17">
        <v>14509.646000000001</v>
      </c>
      <c r="I33" s="17">
        <v>1569904.179</v>
      </c>
      <c r="J33" s="17">
        <f t="shared" si="0"/>
        <v>532838.87812128419</v>
      </c>
      <c r="K33" s="17">
        <f t="shared" si="0"/>
        <v>199728.61296076101</v>
      </c>
      <c r="L33" s="17">
        <f t="shared" si="0"/>
        <v>192161.71997621877</v>
      </c>
      <c r="M33" s="17">
        <f t="shared" si="0"/>
        <v>8626.424494649229</v>
      </c>
      <c r="N33" s="17">
        <f t="shared" si="0"/>
        <v>933355.63555291318</v>
      </c>
    </row>
    <row r="34" spans="1:14">
      <c r="A34" s="14">
        <v>3714</v>
      </c>
      <c r="B34" s="14" t="s">
        <v>340</v>
      </c>
      <c r="C34" s="14" t="s">
        <v>185</v>
      </c>
      <c r="D34" s="16">
        <v>1674</v>
      </c>
      <c r="E34" s="16">
        <v>1120509.375</v>
      </c>
      <c r="F34" s="16">
        <v>160661.09700000001</v>
      </c>
      <c r="G34" s="16">
        <v>529165.34699999995</v>
      </c>
      <c r="H34" s="16">
        <v>47398.088000000003</v>
      </c>
      <c r="I34" s="16">
        <v>1857733.9070000001</v>
      </c>
      <c r="J34" s="16">
        <f t="shared" si="0"/>
        <v>669360.43906810042</v>
      </c>
      <c r="K34" s="16">
        <f t="shared" si="0"/>
        <v>95974.370967741954</v>
      </c>
      <c r="L34" s="16">
        <f t="shared" si="0"/>
        <v>316108.33154121862</v>
      </c>
      <c r="M34" s="16">
        <f t="shared" si="0"/>
        <v>28314.270011947432</v>
      </c>
      <c r="N34" s="16">
        <f t="shared" si="0"/>
        <v>1109757.4115890083</v>
      </c>
    </row>
    <row r="35" spans="1:14">
      <c r="A35">
        <v>2506</v>
      </c>
      <c r="B35" t="s">
        <v>341</v>
      </c>
      <c r="C35" t="s">
        <v>175</v>
      </c>
      <c r="D35" s="17">
        <v>1308</v>
      </c>
      <c r="E35" s="17">
        <v>698973.09199999995</v>
      </c>
      <c r="F35" s="17">
        <v>97586.498999999996</v>
      </c>
      <c r="G35" s="17">
        <v>325761.99800000002</v>
      </c>
      <c r="H35" s="17">
        <v>21277.382000000001</v>
      </c>
      <c r="I35" s="17">
        <v>1143598.9709999999</v>
      </c>
      <c r="J35" s="17">
        <f t="shared" si="0"/>
        <v>534383.09785932722</v>
      </c>
      <c r="K35" s="17">
        <f t="shared" si="0"/>
        <v>74607.415137614676</v>
      </c>
      <c r="L35" s="17">
        <f t="shared" si="0"/>
        <v>249053.51529051989</v>
      </c>
      <c r="M35" s="17">
        <f t="shared" si="0"/>
        <v>16267.111620795109</v>
      </c>
      <c r="N35" s="17">
        <f t="shared" si="0"/>
        <v>874311.13990825682</v>
      </c>
    </row>
    <row r="36" spans="1:14">
      <c r="A36" s="14">
        <v>5508</v>
      </c>
      <c r="B36" s="14" t="s">
        <v>342</v>
      </c>
      <c r="C36" s="14" t="s">
        <v>197</v>
      </c>
      <c r="D36" s="16">
        <v>1211</v>
      </c>
      <c r="E36" s="16">
        <v>611243.32700000005</v>
      </c>
      <c r="F36" s="16">
        <v>96525.441999999995</v>
      </c>
      <c r="G36" s="16">
        <v>474194.41399999999</v>
      </c>
      <c r="H36" s="16">
        <v>4299.82</v>
      </c>
      <c r="I36" s="16">
        <v>1186263.0030000003</v>
      </c>
      <c r="J36" s="16">
        <f t="shared" si="0"/>
        <v>504742.63170933118</v>
      </c>
      <c r="K36" s="16">
        <f t="shared" si="0"/>
        <v>79707.21882741536</v>
      </c>
      <c r="L36" s="16">
        <f t="shared" si="0"/>
        <v>391572.59620148636</v>
      </c>
      <c r="M36" s="16">
        <f t="shared" si="0"/>
        <v>3550.6358381502891</v>
      </c>
      <c r="N36" s="16">
        <f t="shared" si="0"/>
        <v>979573.08257638337</v>
      </c>
    </row>
    <row r="37" spans="1:14">
      <c r="A37">
        <v>3711</v>
      </c>
      <c r="B37" t="s">
        <v>343</v>
      </c>
      <c r="C37" t="s">
        <v>183</v>
      </c>
      <c r="D37" s="17">
        <v>1209</v>
      </c>
      <c r="E37" s="17">
        <v>654334.6370000001</v>
      </c>
      <c r="F37" s="17">
        <v>131600.027</v>
      </c>
      <c r="G37" s="17">
        <v>270489.76699999999</v>
      </c>
      <c r="H37" s="17">
        <v>37423.565000000002</v>
      </c>
      <c r="I37" s="17">
        <v>1093847.996</v>
      </c>
      <c r="J37" s="17">
        <f t="shared" si="0"/>
        <v>541219.71629445825</v>
      </c>
      <c r="K37" s="17">
        <f t="shared" si="0"/>
        <v>108850.31182795699</v>
      </c>
      <c r="L37" s="17">
        <f t="shared" si="0"/>
        <v>223730.16294458229</v>
      </c>
      <c r="M37" s="17">
        <f t="shared" si="0"/>
        <v>30954.148056244834</v>
      </c>
      <c r="N37" s="17">
        <f t="shared" si="0"/>
        <v>904754.33912324242</v>
      </c>
    </row>
    <row r="38" spans="1:14">
      <c r="A38" s="14">
        <v>8721</v>
      </c>
      <c r="B38" s="14" t="s">
        <v>344</v>
      </c>
      <c r="C38" s="14" t="s">
        <v>236</v>
      </c>
      <c r="D38" s="16">
        <v>1163</v>
      </c>
      <c r="E38" s="16">
        <v>610155.41299999994</v>
      </c>
      <c r="F38" s="16">
        <v>383953.02500000002</v>
      </c>
      <c r="G38" s="16">
        <v>190087.31099999999</v>
      </c>
      <c r="H38" s="16">
        <v>14853.16</v>
      </c>
      <c r="I38" s="16">
        <v>1199048.9089999998</v>
      </c>
      <c r="J38" s="16">
        <f t="shared" si="0"/>
        <v>524639.22012037819</v>
      </c>
      <c r="K38" s="16">
        <f t="shared" si="0"/>
        <v>330140.17626827169</v>
      </c>
      <c r="L38" s="16">
        <f t="shared" si="0"/>
        <v>163445.66723989681</v>
      </c>
      <c r="M38" s="16">
        <f t="shared" si="0"/>
        <v>12771.418744625968</v>
      </c>
      <c r="N38" s="16">
        <f t="shared" si="0"/>
        <v>1030996.4823731725</v>
      </c>
    </row>
    <row r="39" spans="1:14">
      <c r="A39">
        <v>6513</v>
      </c>
      <c r="B39" t="s">
        <v>345</v>
      </c>
      <c r="C39" t="s">
        <v>207</v>
      </c>
      <c r="D39" s="17">
        <v>1077</v>
      </c>
      <c r="E39" s="17">
        <v>575376.71499999997</v>
      </c>
      <c r="F39" s="17">
        <v>87173.025000000009</v>
      </c>
      <c r="G39" s="17">
        <v>321040.34100000001</v>
      </c>
      <c r="H39" s="17">
        <v>3057.64</v>
      </c>
      <c r="I39" s="17">
        <v>986647.72100000002</v>
      </c>
      <c r="J39" s="17">
        <f t="shared" si="0"/>
        <v>534240.21819870011</v>
      </c>
      <c r="K39" s="17">
        <f t="shared" si="0"/>
        <v>80940.598885793879</v>
      </c>
      <c r="L39" s="17">
        <f t="shared" si="0"/>
        <v>298087.59610027855</v>
      </c>
      <c r="M39" s="17">
        <f t="shared" si="0"/>
        <v>2839.0343546889503</v>
      </c>
      <c r="N39" s="17">
        <f t="shared" si="0"/>
        <v>916107.44753946154</v>
      </c>
    </row>
    <row r="40" spans="1:14">
      <c r="A40" s="14">
        <v>4607</v>
      </c>
      <c r="B40" s="14" t="s">
        <v>346</v>
      </c>
      <c r="C40" s="14" t="s">
        <v>191</v>
      </c>
      <c r="D40" s="16">
        <v>1021</v>
      </c>
      <c r="E40" s="16">
        <v>595516.95000000007</v>
      </c>
      <c r="F40" s="16">
        <v>64046.976999999999</v>
      </c>
      <c r="G40" s="16">
        <v>371891.592</v>
      </c>
      <c r="H40" s="16">
        <v>23199.688999999998</v>
      </c>
      <c r="I40" s="16">
        <v>1054655.2080000001</v>
      </c>
      <c r="J40" s="16">
        <f t="shared" ref="J40:N66" si="1">(E40/$D40)*1000</f>
        <v>583268.31537708128</v>
      </c>
      <c r="K40" s="16">
        <f t="shared" si="1"/>
        <v>62729.654260528892</v>
      </c>
      <c r="L40" s="16">
        <f t="shared" si="1"/>
        <v>364242.49951028405</v>
      </c>
      <c r="M40" s="16">
        <f t="shared" si="1"/>
        <v>22722.516160626834</v>
      </c>
      <c r="N40" s="16">
        <f t="shared" si="1"/>
        <v>1032962.9853085212</v>
      </c>
    </row>
    <row r="41" spans="1:14">
      <c r="A41">
        <v>4100</v>
      </c>
      <c r="B41" t="s">
        <v>347</v>
      </c>
      <c r="C41" t="s">
        <v>187</v>
      </c>
      <c r="D41" s="17">
        <v>955</v>
      </c>
      <c r="E41" s="17">
        <v>581807.29</v>
      </c>
      <c r="F41" s="17">
        <v>57481.504999999997</v>
      </c>
      <c r="G41" s="17">
        <v>303941.92700000003</v>
      </c>
      <c r="H41" s="17">
        <v>10135.194</v>
      </c>
      <c r="I41" s="17">
        <v>953365.91600000008</v>
      </c>
      <c r="J41" s="17">
        <f t="shared" si="1"/>
        <v>609222.29319371725</v>
      </c>
      <c r="K41" s="17">
        <f t="shared" si="1"/>
        <v>60190.05759162303</v>
      </c>
      <c r="L41" s="17">
        <f t="shared" si="1"/>
        <v>318263.79790575919</v>
      </c>
      <c r="M41" s="17">
        <f t="shared" si="1"/>
        <v>10612.768586387434</v>
      </c>
      <c r="N41" s="17">
        <f t="shared" si="1"/>
        <v>998288.91727748699</v>
      </c>
    </row>
    <row r="42" spans="1:14">
      <c r="A42" s="14">
        <v>5604</v>
      </c>
      <c r="B42" s="14" t="s">
        <v>348</v>
      </c>
      <c r="C42" s="14" t="s">
        <v>198</v>
      </c>
      <c r="D42" s="16">
        <v>938</v>
      </c>
      <c r="E42" s="16">
        <v>500357.32900000003</v>
      </c>
      <c r="F42" s="16">
        <v>90720.258000000002</v>
      </c>
      <c r="G42" s="16">
        <v>337464.47100000002</v>
      </c>
      <c r="H42" s="16">
        <v>21960.932000000001</v>
      </c>
      <c r="I42" s="16">
        <v>950502.99000000011</v>
      </c>
      <c r="J42" s="16">
        <f t="shared" si="1"/>
        <v>533429.98827292118</v>
      </c>
      <c r="K42" s="16">
        <f t="shared" si="1"/>
        <v>96716.692963752663</v>
      </c>
      <c r="L42" s="16">
        <f t="shared" si="1"/>
        <v>359770.22494669515</v>
      </c>
      <c r="M42" s="16">
        <f t="shared" si="1"/>
        <v>23412.507462686568</v>
      </c>
      <c r="N42" s="16">
        <f t="shared" si="1"/>
        <v>1013329.4136460555</v>
      </c>
    </row>
    <row r="43" spans="1:14">
      <c r="A43">
        <v>3709</v>
      </c>
      <c r="B43" t="s">
        <v>349</v>
      </c>
      <c r="C43" t="s">
        <v>181</v>
      </c>
      <c r="D43" s="17">
        <v>876</v>
      </c>
      <c r="E43" s="17">
        <v>506366.97100000002</v>
      </c>
      <c r="F43" s="17">
        <v>101092.98699999999</v>
      </c>
      <c r="G43" s="17">
        <v>220644.02299999999</v>
      </c>
      <c r="H43" s="17">
        <v>35602.836000000003</v>
      </c>
      <c r="I43" s="17">
        <v>863706.81699999992</v>
      </c>
      <c r="J43" s="17">
        <f t="shared" si="1"/>
        <v>578044.48744292243</v>
      </c>
      <c r="K43" s="17">
        <f t="shared" si="1"/>
        <v>115402.95319634702</v>
      </c>
      <c r="L43" s="17">
        <f t="shared" si="1"/>
        <v>251876.73858447489</v>
      </c>
      <c r="M43" s="17">
        <f t="shared" si="1"/>
        <v>40642.506849315068</v>
      </c>
      <c r="N43" s="17">
        <f t="shared" si="1"/>
        <v>985966.68607305922</v>
      </c>
    </row>
    <row r="44" spans="1:14">
      <c r="A44" s="14">
        <v>6612</v>
      </c>
      <c r="B44" s="14" t="s">
        <v>350</v>
      </c>
      <c r="C44" s="14" t="s">
        <v>213</v>
      </c>
      <c r="D44" s="16">
        <v>862</v>
      </c>
      <c r="E44" s="16">
        <v>467258</v>
      </c>
      <c r="F44" s="16">
        <v>201379</v>
      </c>
      <c r="G44" s="16">
        <v>288869</v>
      </c>
      <c r="H44" s="16">
        <v>47641</v>
      </c>
      <c r="I44" s="16">
        <v>1005147</v>
      </c>
      <c r="J44" s="16">
        <f t="shared" si="1"/>
        <v>542062.64501160092</v>
      </c>
      <c r="K44" s="16">
        <f t="shared" si="1"/>
        <v>233618.3294663573</v>
      </c>
      <c r="L44" s="16">
        <f t="shared" si="1"/>
        <v>335114.849187935</v>
      </c>
      <c r="M44" s="16">
        <f t="shared" si="1"/>
        <v>55267.981438515082</v>
      </c>
      <c r="N44" s="16">
        <f t="shared" si="1"/>
        <v>1166063.8051044084</v>
      </c>
    </row>
    <row r="45" spans="1:14">
      <c r="A45">
        <v>8710</v>
      </c>
      <c r="B45" t="s">
        <v>351</v>
      </c>
      <c r="C45" t="s">
        <v>231</v>
      </c>
      <c r="D45" s="17">
        <v>818</v>
      </c>
      <c r="E45" s="17">
        <v>423251.86</v>
      </c>
      <c r="F45" s="17">
        <v>137777.48000000001</v>
      </c>
      <c r="G45" s="17">
        <v>166205.848</v>
      </c>
      <c r="H45" s="17">
        <v>7224.66</v>
      </c>
      <c r="I45" s="17">
        <v>734459.848</v>
      </c>
      <c r="J45" s="17">
        <f t="shared" si="1"/>
        <v>517422.81173594133</v>
      </c>
      <c r="K45" s="17">
        <f t="shared" si="1"/>
        <v>168432.12713936434</v>
      </c>
      <c r="L45" s="17">
        <f t="shared" si="1"/>
        <v>203185.63325183373</v>
      </c>
      <c r="M45" s="17">
        <f t="shared" si="1"/>
        <v>8832.1026894865518</v>
      </c>
      <c r="N45" s="17">
        <f t="shared" si="1"/>
        <v>897872.67481662589</v>
      </c>
    </row>
    <row r="46" spans="1:14">
      <c r="A46" s="14">
        <v>8508</v>
      </c>
      <c r="B46" s="14" t="s">
        <v>352</v>
      </c>
      <c r="C46" s="14" t="s">
        <v>226</v>
      </c>
      <c r="D46" s="16">
        <v>719</v>
      </c>
      <c r="E46" s="16">
        <v>457628.94299999997</v>
      </c>
      <c r="F46" s="16">
        <v>86449.293000000005</v>
      </c>
      <c r="G46" s="16">
        <v>87234.217000000004</v>
      </c>
      <c r="H46" s="16">
        <v>9159.2369999999992</v>
      </c>
      <c r="I46" s="16">
        <v>640471.68999999994</v>
      </c>
      <c r="J46" s="16">
        <f t="shared" si="1"/>
        <v>636479.7538247566</v>
      </c>
      <c r="K46" s="16">
        <f t="shared" si="1"/>
        <v>120235.45618915161</v>
      </c>
      <c r="L46" s="16">
        <f t="shared" si="1"/>
        <v>121327.14464534076</v>
      </c>
      <c r="M46" s="16">
        <f t="shared" si="1"/>
        <v>12738.855354659248</v>
      </c>
      <c r="N46" s="16">
        <f t="shared" si="1"/>
        <v>890781.2100139081</v>
      </c>
    </row>
    <row r="47" spans="1:14">
      <c r="A47">
        <v>8722</v>
      </c>
      <c r="B47" t="s">
        <v>353</v>
      </c>
      <c r="C47" t="s">
        <v>237</v>
      </c>
      <c r="D47" s="17">
        <v>687</v>
      </c>
      <c r="E47" s="17">
        <v>340534.93599999999</v>
      </c>
      <c r="F47" s="17">
        <v>77597.649000000005</v>
      </c>
      <c r="G47" s="17">
        <v>249045.84899999999</v>
      </c>
      <c r="H47" s="17">
        <v>851.23</v>
      </c>
      <c r="I47" s="17">
        <v>668029.66399999987</v>
      </c>
      <c r="J47" s="17">
        <f t="shared" si="1"/>
        <v>495684.04075691412</v>
      </c>
      <c r="K47" s="17">
        <f t="shared" si="1"/>
        <v>112951.45414847163</v>
      </c>
      <c r="L47" s="17">
        <f t="shared" si="1"/>
        <v>362512.15283842792</v>
      </c>
      <c r="M47" s="17">
        <f t="shared" si="1"/>
        <v>1239.0538573508006</v>
      </c>
      <c r="N47" s="17">
        <f t="shared" si="1"/>
        <v>972386.7016011643</v>
      </c>
    </row>
    <row r="48" spans="1:14">
      <c r="A48" s="14">
        <v>7000</v>
      </c>
      <c r="B48" s="14" t="s">
        <v>354</v>
      </c>
      <c r="C48" s="14" t="s">
        <v>216</v>
      </c>
      <c r="D48" s="16">
        <v>680</v>
      </c>
      <c r="E48" s="16">
        <v>394450.21299999999</v>
      </c>
      <c r="F48" s="16">
        <v>81431.668999999994</v>
      </c>
      <c r="G48" s="16">
        <v>177355.52100000001</v>
      </c>
      <c r="H48" s="16">
        <v>15863.880999999999</v>
      </c>
      <c r="I48" s="16">
        <v>669101.28399999999</v>
      </c>
      <c r="J48" s="16">
        <f t="shared" si="1"/>
        <v>580073.84264705877</v>
      </c>
      <c r="K48" s="16">
        <f t="shared" si="1"/>
        <v>119752.4544117647</v>
      </c>
      <c r="L48" s="16">
        <f t="shared" si="1"/>
        <v>260816.94264705887</v>
      </c>
      <c r="M48" s="16">
        <f t="shared" si="1"/>
        <v>23329.236764705882</v>
      </c>
      <c r="N48" s="16">
        <f t="shared" si="1"/>
        <v>983972.47647058812</v>
      </c>
    </row>
    <row r="49" spans="1:14">
      <c r="A49">
        <v>7502</v>
      </c>
      <c r="B49" t="s">
        <v>355</v>
      </c>
      <c r="C49" t="s">
        <v>218</v>
      </c>
      <c r="D49" s="17">
        <v>659</v>
      </c>
      <c r="E49" s="17">
        <v>364858.51599999995</v>
      </c>
      <c r="F49" s="17">
        <v>60089.265999999996</v>
      </c>
      <c r="G49" s="17">
        <v>226157.674</v>
      </c>
      <c r="H49" s="17">
        <v>8686.94</v>
      </c>
      <c r="I49" s="17">
        <v>659792.39599999995</v>
      </c>
      <c r="J49" s="17">
        <f t="shared" si="1"/>
        <v>553654.80424886185</v>
      </c>
      <c r="K49" s="17">
        <f t="shared" si="1"/>
        <v>91182.497723823966</v>
      </c>
      <c r="L49" s="17">
        <f t="shared" si="1"/>
        <v>343183.11684370256</v>
      </c>
      <c r="M49" s="17">
        <f t="shared" si="1"/>
        <v>13182.003034901367</v>
      </c>
      <c r="N49" s="17">
        <f t="shared" si="1"/>
        <v>1001202.4218512897</v>
      </c>
    </row>
    <row r="50" spans="1:14">
      <c r="A50" s="14">
        <v>3811</v>
      </c>
      <c r="B50" s="14" t="s">
        <v>356</v>
      </c>
      <c r="C50" s="14" t="s">
        <v>186</v>
      </c>
      <c r="D50" s="16">
        <v>639</v>
      </c>
      <c r="E50" s="16">
        <v>300714.90200000006</v>
      </c>
      <c r="F50" s="16">
        <v>73091.328999999998</v>
      </c>
      <c r="G50" s="16">
        <v>304053.05900000001</v>
      </c>
      <c r="H50" s="16">
        <v>6874.4049999999997</v>
      </c>
      <c r="I50" s="16">
        <v>684733.69500000007</v>
      </c>
      <c r="J50" s="16">
        <f t="shared" si="1"/>
        <v>470602.35054773092</v>
      </c>
      <c r="K50" s="16">
        <f t="shared" si="1"/>
        <v>114383.92644757433</v>
      </c>
      <c r="L50" s="16">
        <f t="shared" si="1"/>
        <v>475826.38341158058</v>
      </c>
      <c r="M50" s="16">
        <f t="shared" si="1"/>
        <v>10758.067292644757</v>
      </c>
      <c r="N50" s="16">
        <f t="shared" si="1"/>
        <v>1071570.7276995305</v>
      </c>
    </row>
    <row r="51" spans="1:14">
      <c r="A51">
        <v>8509</v>
      </c>
      <c r="B51" t="s">
        <v>357</v>
      </c>
      <c r="C51" t="s">
        <v>227</v>
      </c>
      <c r="D51" s="17">
        <v>627</v>
      </c>
      <c r="E51" s="17">
        <v>346917.90399999998</v>
      </c>
      <c r="F51" s="17">
        <v>96572.903000000006</v>
      </c>
      <c r="G51" s="17">
        <v>119047.43799999999</v>
      </c>
      <c r="H51" s="17">
        <v>0</v>
      </c>
      <c r="I51" s="17">
        <v>562538.245</v>
      </c>
      <c r="J51" s="17">
        <f t="shared" si="1"/>
        <v>553298.09250398714</v>
      </c>
      <c r="K51" s="17">
        <f t="shared" si="1"/>
        <v>154023.7687400319</v>
      </c>
      <c r="L51" s="17">
        <f t="shared" si="1"/>
        <v>189868.32216905901</v>
      </c>
      <c r="M51" s="17">
        <f t="shared" si="1"/>
        <v>0</v>
      </c>
      <c r="N51" s="17">
        <f t="shared" si="1"/>
        <v>897190.18341307808</v>
      </c>
    </row>
    <row r="52" spans="1:14">
      <c r="A52" s="14">
        <v>3511</v>
      </c>
      <c r="B52" s="14" t="s">
        <v>358</v>
      </c>
      <c r="C52" s="14" t="s">
        <v>179</v>
      </c>
      <c r="D52" s="16">
        <v>625</v>
      </c>
      <c r="E52" s="16">
        <v>381184.79800000001</v>
      </c>
      <c r="F52" s="16">
        <v>513106.60100000002</v>
      </c>
      <c r="G52" s="16">
        <v>658832.98699999996</v>
      </c>
      <c r="H52" s="16">
        <v>2318.0569999999998</v>
      </c>
      <c r="I52" s="16">
        <v>1555442.443</v>
      </c>
      <c r="J52" s="16">
        <f t="shared" si="1"/>
        <v>609895.67680000002</v>
      </c>
      <c r="K52" s="16">
        <f t="shared" si="1"/>
        <v>820970.56160000002</v>
      </c>
      <c r="L52" s="16">
        <f t="shared" si="1"/>
        <v>1054132.7792</v>
      </c>
      <c r="M52" s="16">
        <f t="shared" si="1"/>
        <v>3708.8911999999996</v>
      </c>
      <c r="N52" s="16">
        <f t="shared" si="1"/>
        <v>2488707.9087999999</v>
      </c>
    </row>
    <row r="53" spans="1:14">
      <c r="A53">
        <v>6515</v>
      </c>
      <c r="B53" t="s">
        <v>359</v>
      </c>
      <c r="C53" t="s">
        <v>208</v>
      </c>
      <c r="D53" s="17">
        <v>623</v>
      </c>
      <c r="E53" s="17">
        <v>302727.88199999998</v>
      </c>
      <c r="F53" s="17">
        <v>60513.656999999999</v>
      </c>
      <c r="G53" s="17">
        <v>215122.54699999999</v>
      </c>
      <c r="H53" s="17">
        <v>4768.99</v>
      </c>
      <c r="I53" s="17">
        <v>583133.076</v>
      </c>
      <c r="J53" s="17">
        <f t="shared" si="1"/>
        <v>485919.55377207056</v>
      </c>
      <c r="K53" s="17">
        <f t="shared" si="1"/>
        <v>97132.675762439801</v>
      </c>
      <c r="L53" s="17">
        <f t="shared" si="1"/>
        <v>345301.03852327447</v>
      </c>
      <c r="M53" s="17">
        <f t="shared" si="1"/>
        <v>7654.8796147672547</v>
      </c>
      <c r="N53" s="17">
        <f t="shared" si="1"/>
        <v>936008.14767255215</v>
      </c>
    </row>
    <row r="54" spans="1:14">
      <c r="A54" s="14">
        <v>8720</v>
      </c>
      <c r="B54" s="14" t="s">
        <v>360</v>
      </c>
      <c r="C54" s="14" t="s">
        <v>235</v>
      </c>
      <c r="D54" s="16">
        <v>609</v>
      </c>
      <c r="E54" s="16">
        <v>309338.12400000001</v>
      </c>
      <c r="F54" s="16">
        <v>252902.44699999999</v>
      </c>
      <c r="G54" s="16">
        <v>52063.830999999998</v>
      </c>
      <c r="H54" s="16">
        <v>2509.1959999999999</v>
      </c>
      <c r="I54" s="16">
        <v>616813.598</v>
      </c>
      <c r="J54" s="16">
        <f t="shared" si="1"/>
        <v>507944.37438423646</v>
      </c>
      <c r="K54" s="16">
        <f t="shared" si="1"/>
        <v>415274.9540229885</v>
      </c>
      <c r="L54" s="16">
        <f t="shared" si="1"/>
        <v>85490.691297208541</v>
      </c>
      <c r="M54" s="16">
        <f t="shared" si="1"/>
        <v>4120.1904761904761</v>
      </c>
      <c r="N54" s="16">
        <f t="shared" si="1"/>
        <v>1012830.210180624</v>
      </c>
    </row>
    <row r="55" spans="1:14">
      <c r="A55">
        <v>6607</v>
      </c>
      <c r="B55" t="s">
        <v>361</v>
      </c>
      <c r="C55" t="s">
        <v>211</v>
      </c>
      <c r="D55" s="17">
        <v>507</v>
      </c>
      <c r="E55" s="17">
        <v>315082.26300000004</v>
      </c>
      <c r="F55" s="17">
        <v>96785.827999999994</v>
      </c>
      <c r="G55" s="17">
        <v>65305.53</v>
      </c>
      <c r="H55" s="17">
        <v>970.43499999999995</v>
      </c>
      <c r="I55" s="17">
        <v>478144.05600000004</v>
      </c>
      <c r="J55" s="17">
        <f t="shared" si="1"/>
        <v>621464.02958579897</v>
      </c>
      <c r="K55" s="17">
        <f t="shared" si="1"/>
        <v>190899.06903353057</v>
      </c>
      <c r="L55" s="17">
        <f t="shared" si="1"/>
        <v>128807.75147928995</v>
      </c>
      <c r="M55" s="17">
        <f t="shared" si="1"/>
        <v>1914.0729783037473</v>
      </c>
      <c r="N55" s="17">
        <f t="shared" si="1"/>
        <v>943084.92307692312</v>
      </c>
    </row>
    <row r="56" spans="1:14">
      <c r="A56" s="14">
        <v>7617</v>
      </c>
      <c r="B56" s="14" t="s">
        <v>362</v>
      </c>
      <c r="C56" s="14" t="s">
        <v>221</v>
      </c>
      <c r="D56" s="16">
        <v>501</v>
      </c>
      <c r="E56" s="16">
        <v>259373.476</v>
      </c>
      <c r="F56" s="16">
        <v>42196.289000000004</v>
      </c>
      <c r="G56" s="16">
        <v>237183.99100000001</v>
      </c>
      <c r="H56" s="16">
        <v>3012.13</v>
      </c>
      <c r="I56" s="16">
        <v>541765.88600000006</v>
      </c>
      <c r="J56" s="16">
        <f t="shared" si="1"/>
        <v>517711.52894211572</v>
      </c>
      <c r="K56" s="16">
        <f t="shared" si="1"/>
        <v>84224.129740518969</v>
      </c>
      <c r="L56" s="16">
        <f t="shared" si="1"/>
        <v>473421.13972055895</v>
      </c>
      <c r="M56" s="16">
        <f t="shared" si="1"/>
        <v>6012.2355289421166</v>
      </c>
      <c r="N56" s="16">
        <f t="shared" si="1"/>
        <v>1081369.0339321359</v>
      </c>
    </row>
    <row r="57" spans="1:14">
      <c r="A57">
        <v>8719</v>
      </c>
      <c r="B57" t="s">
        <v>363</v>
      </c>
      <c r="C57" t="s">
        <v>234</v>
      </c>
      <c r="D57" s="17">
        <v>497</v>
      </c>
      <c r="E57" s="17">
        <v>221076.372</v>
      </c>
      <c r="F57" s="17">
        <v>573971.87800000003</v>
      </c>
      <c r="G57" s="17">
        <v>64830.281999999999</v>
      </c>
      <c r="H57" s="17">
        <v>3740.4140000000002</v>
      </c>
      <c r="I57" s="17">
        <v>863618.946</v>
      </c>
      <c r="J57" s="17">
        <f t="shared" si="1"/>
        <v>444821.67404426559</v>
      </c>
      <c r="K57" s="17">
        <f t="shared" si="1"/>
        <v>1154872.9939637829</v>
      </c>
      <c r="L57" s="17">
        <f t="shared" si="1"/>
        <v>130443.22334004025</v>
      </c>
      <c r="M57" s="17">
        <f t="shared" si="1"/>
        <v>7525.9839034205233</v>
      </c>
      <c r="N57" s="17">
        <f t="shared" si="1"/>
        <v>1737663.875251509</v>
      </c>
    </row>
    <row r="58" spans="1:14">
      <c r="A58" s="14">
        <v>6601</v>
      </c>
      <c r="B58" s="14" t="s">
        <v>364</v>
      </c>
      <c r="C58" s="14" t="s">
        <v>209</v>
      </c>
      <c r="D58" s="16">
        <v>483</v>
      </c>
      <c r="E58" s="16">
        <v>241496.49400000001</v>
      </c>
      <c r="F58" s="16">
        <v>50048.580999999998</v>
      </c>
      <c r="G58" s="16">
        <v>132340.546</v>
      </c>
      <c r="H58" s="16">
        <v>4380.0219999999999</v>
      </c>
      <c r="I58" s="16">
        <v>428265.64300000004</v>
      </c>
      <c r="J58" s="16">
        <f t="shared" si="1"/>
        <v>499992.74120082817</v>
      </c>
      <c r="K58" s="16">
        <f t="shared" si="1"/>
        <v>103620.25051759834</v>
      </c>
      <c r="L58" s="16">
        <f t="shared" si="1"/>
        <v>273996.98964803317</v>
      </c>
      <c r="M58" s="16">
        <f t="shared" si="1"/>
        <v>9068.3685300207035</v>
      </c>
      <c r="N58" s="16">
        <f t="shared" si="1"/>
        <v>886678.34989648045</v>
      </c>
    </row>
    <row r="59" spans="1:14">
      <c r="A59">
        <v>6709</v>
      </c>
      <c r="B59" t="s">
        <v>365</v>
      </c>
      <c r="C59" t="s">
        <v>215</v>
      </c>
      <c r="D59" s="17">
        <v>482</v>
      </c>
      <c r="E59" s="17">
        <v>290520.22499999998</v>
      </c>
      <c r="F59" s="17">
        <v>44760.625</v>
      </c>
      <c r="G59" s="17">
        <v>203222.78899999999</v>
      </c>
      <c r="H59" s="17">
        <v>7379.0780000000004</v>
      </c>
      <c r="I59" s="17">
        <v>545882.71699999995</v>
      </c>
      <c r="J59" s="17">
        <f t="shared" si="1"/>
        <v>602739.05601659743</v>
      </c>
      <c r="K59" s="17">
        <f t="shared" si="1"/>
        <v>92864.367219917011</v>
      </c>
      <c r="L59" s="17">
        <f t="shared" si="1"/>
        <v>421624.04356846469</v>
      </c>
      <c r="M59" s="17">
        <f t="shared" si="1"/>
        <v>15309.290456431538</v>
      </c>
      <c r="N59" s="17">
        <f t="shared" si="1"/>
        <v>1132536.7572614106</v>
      </c>
    </row>
    <row r="60" spans="1:14">
      <c r="A60" s="14">
        <v>5609</v>
      </c>
      <c r="B60" s="14" t="s">
        <v>366</v>
      </c>
      <c r="C60" s="14" t="s">
        <v>199</v>
      </c>
      <c r="D60" s="16">
        <v>473</v>
      </c>
      <c r="E60" s="16">
        <v>284765.37400000001</v>
      </c>
      <c r="F60" s="16">
        <v>34112.49</v>
      </c>
      <c r="G60" s="16">
        <v>185222.139</v>
      </c>
      <c r="H60" s="16">
        <v>7771.6469999999999</v>
      </c>
      <c r="I60" s="16">
        <v>511871.65</v>
      </c>
      <c r="J60" s="16">
        <f t="shared" si="1"/>
        <v>602040.95983086689</v>
      </c>
      <c r="K60" s="16">
        <f t="shared" si="1"/>
        <v>72119.429175475685</v>
      </c>
      <c r="L60" s="16">
        <f t="shared" si="1"/>
        <v>391590.14587737841</v>
      </c>
      <c r="M60" s="16">
        <f t="shared" si="1"/>
        <v>16430.543340380547</v>
      </c>
      <c r="N60" s="16">
        <f t="shared" si="1"/>
        <v>1082181.0782241016</v>
      </c>
    </row>
    <row r="61" spans="1:14">
      <c r="A61">
        <v>4911</v>
      </c>
      <c r="B61" t="s">
        <v>367</v>
      </c>
      <c r="C61" t="s">
        <v>195</v>
      </c>
      <c r="D61" s="17">
        <v>457</v>
      </c>
      <c r="E61" s="17">
        <v>248682.07</v>
      </c>
      <c r="F61" s="17">
        <v>33741.904000000002</v>
      </c>
      <c r="G61" s="17">
        <v>203629.66399999999</v>
      </c>
      <c r="H61" s="17">
        <v>7020.4089999999997</v>
      </c>
      <c r="I61" s="17">
        <v>493074.04699999996</v>
      </c>
      <c r="J61" s="17">
        <f t="shared" si="1"/>
        <v>544162.07877461705</v>
      </c>
      <c r="K61" s="17">
        <f t="shared" si="1"/>
        <v>73833.487964989064</v>
      </c>
      <c r="L61" s="17">
        <f t="shared" si="1"/>
        <v>445579.13347921224</v>
      </c>
      <c r="M61" s="17">
        <f t="shared" si="1"/>
        <v>15361.945295404814</v>
      </c>
      <c r="N61" s="17">
        <f t="shared" si="1"/>
        <v>1078936.645514223</v>
      </c>
    </row>
    <row r="62" spans="1:14">
      <c r="A62" s="14">
        <v>5612</v>
      </c>
      <c r="B62" s="14" t="s">
        <v>368</v>
      </c>
      <c r="C62" s="14" t="s">
        <v>201</v>
      </c>
      <c r="D62" s="16">
        <v>371</v>
      </c>
      <c r="E62" s="16">
        <v>166981.28400000001</v>
      </c>
      <c r="F62" s="16">
        <v>95026.066000000006</v>
      </c>
      <c r="G62" s="16">
        <v>155203.05499999999</v>
      </c>
      <c r="H62" s="16">
        <v>0</v>
      </c>
      <c r="I62" s="16">
        <v>417210.40500000003</v>
      </c>
      <c r="J62" s="16">
        <f t="shared" si="1"/>
        <v>450084.32345013483</v>
      </c>
      <c r="K62" s="16">
        <f t="shared" si="1"/>
        <v>256134.94878706199</v>
      </c>
      <c r="L62" s="16">
        <f t="shared" si="1"/>
        <v>418337.07547169807</v>
      </c>
      <c r="M62" s="16">
        <f t="shared" si="1"/>
        <v>0</v>
      </c>
      <c r="N62" s="16">
        <f t="shared" si="1"/>
        <v>1124556.3477088949</v>
      </c>
    </row>
    <row r="63" spans="1:14">
      <c r="A63">
        <v>6602</v>
      </c>
      <c r="B63" t="s">
        <v>369</v>
      </c>
      <c r="C63" t="s">
        <v>210</v>
      </c>
      <c r="D63" s="17">
        <v>370</v>
      </c>
      <c r="E63" s="17">
        <v>216016.87700000001</v>
      </c>
      <c r="F63" s="17">
        <v>31539.382000000001</v>
      </c>
      <c r="G63" s="17">
        <v>129148.51300000001</v>
      </c>
      <c r="H63" s="17">
        <v>2510.7240000000002</v>
      </c>
      <c r="I63" s="17">
        <v>379215.49599999998</v>
      </c>
      <c r="J63" s="17">
        <f t="shared" si="1"/>
        <v>583829.39729729726</v>
      </c>
      <c r="K63" s="17">
        <f t="shared" si="1"/>
        <v>85241.572972972979</v>
      </c>
      <c r="L63" s="17">
        <f t="shared" si="1"/>
        <v>349050.03513513517</v>
      </c>
      <c r="M63" s="17">
        <f t="shared" si="1"/>
        <v>6785.7405405405407</v>
      </c>
      <c r="N63" s="17">
        <f t="shared" si="1"/>
        <v>1024906.7459459458</v>
      </c>
    </row>
    <row r="64" spans="1:14">
      <c r="A64" s="14">
        <v>4502</v>
      </c>
      <c r="B64" s="14" t="s">
        <v>370</v>
      </c>
      <c r="C64" s="14" t="s">
        <v>189</v>
      </c>
      <c r="D64" s="16">
        <v>262</v>
      </c>
      <c r="E64" s="16">
        <v>122688.45999999999</v>
      </c>
      <c r="F64" s="16">
        <v>22703.266</v>
      </c>
      <c r="G64" s="16">
        <v>193030.39300000001</v>
      </c>
      <c r="H64" s="16">
        <v>2975.7060000000001</v>
      </c>
      <c r="I64" s="16">
        <v>341397.82500000001</v>
      </c>
      <c r="J64" s="16">
        <f t="shared" si="1"/>
        <v>468276.56488549616</v>
      </c>
      <c r="K64" s="16">
        <f t="shared" si="1"/>
        <v>86653.687022900762</v>
      </c>
      <c r="L64" s="16">
        <f t="shared" si="1"/>
        <v>736757.22519083985</v>
      </c>
      <c r="M64" s="16">
        <f t="shared" si="1"/>
        <v>11357.656488549619</v>
      </c>
      <c r="N64" s="16">
        <f t="shared" si="1"/>
        <v>1303045.1335877862</v>
      </c>
    </row>
    <row r="65" spans="1:14">
      <c r="A65">
        <v>4604</v>
      </c>
      <c r="B65" t="s">
        <v>371</v>
      </c>
      <c r="C65" t="s">
        <v>190</v>
      </c>
      <c r="D65" s="17">
        <v>251</v>
      </c>
      <c r="E65" s="17">
        <v>140952.59499999997</v>
      </c>
      <c r="F65" s="17">
        <v>18517.159</v>
      </c>
      <c r="G65" s="17">
        <v>104431.834</v>
      </c>
      <c r="H65" s="17">
        <v>3604.145</v>
      </c>
      <c r="I65" s="17">
        <v>267505.73300000001</v>
      </c>
      <c r="J65" s="17">
        <f t="shared" si="1"/>
        <v>561564.12350597605</v>
      </c>
      <c r="K65" s="17">
        <f t="shared" si="1"/>
        <v>73773.541832669318</v>
      </c>
      <c r="L65" s="17">
        <f t="shared" si="1"/>
        <v>416063.08366533864</v>
      </c>
      <c r="M65" s="17">
        <f t="shared" si="1"/>
        <v>14359.143426294821</v>
      </c>
      <c r="N65" s="17">
        <f t="shared" si="1"/>
        <v>1065759.8924302789</v>
      </c>
    </row>
    <row r="66" spans="1:14">
      <c r="A66" s="14">
        <v>8610</v>
      </c>
      <c r="B66" s="14" t="s">
        <v>372</v>
      </c>
      <c r="C66" s="14" t="s">
        <v>228</v>
      </c>
      <c r="D66" s="16">
        <v>251</v>
      </c>
      <c r="E66" s="16">
        <v>112851.95199999999</v>
      </c>
      <c r="F66" s="16">
        <v>151520.73000000001</v>
      </c>
      <c r="G66" s="16">
        <v>156864.88399999999</v>
      </c>
      <c r="H66" s="16">
        <v>0</v>
      </c>
      <c r="I66" s="16">
        <v>421237.56599999999</v>
      </c>
      <c r="J66" s="16">
        <f t="shared" si="1"/>
        <v>449609.37051792827</v>
      </c>
      <c r="K66" s="16">
        <f t="shared" si="1"/>
        <v>603668.24701195222</v>
      </c>
      <c r="L66" s="16">
        <f t="shared" si="1"/>
        <v>624959.69721115532</v>
      </c>
      <c r="M66" s="16">
        <f t="shared" si="1"/>
        <v>0</v>
      </c>
      <c r="N66" s="16">
        <f t="shared" si="1"/>
        <v>1678237.3147410357</v>
      </c>
    </row>
    <row r="67" spans="1:14">
      <c r="A67">
        <v>1606</v>
      </c>
      <c r="B67" t="s">
        <v>373</v>
      </c>
      <c r="C67" t="s">
        <v>172</v>
      </c>
      <c r="D67" s="17">
        <v>245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>
      <c r="A68" s="14">
        <v>4803</v>
      </c>
      <c r="B68" s="14" t="s">
        <v>374</v>
      </c>
      <c r="C68" s="14" t="s">
        <v>192</v>
      </c>
      <c r="D68" s="16">
        <v>208</v>
      </c>
      <c r="E68" s="16">
        <v>109692.799</v>
      </c>
      <c r="F68" s="16">
        <v>18609.841</v>
      </c>
      <c r="G68" s="16">
        <v>141217.66500000001</v>
      </c>
      <c r="H68" s="16">
        <v>2402.5</v>
      </c>
      <c r="I68" s="16">
        <v>271922.80499999999</v>
      </c>
      <c r="J68" s="16">
        <f t="shared" ref="J68:N79" si="2">(E68/$D68)*1000</f>
        <v>527369.22596153838</v>
      </c>
      <c r="K68" s="16">
        <f t="shared" si="2"/>
        <v>89470.389423076922</v>
      </c>
      <c r="L68" s="16">
        <f t="shared" si="2"/>
        <v>678931.08173076925</v>
      </c>
      <c r="M68" s="16">
        <f t="shared" si="2"/>
        <v>11550.48076923077</v>
      </c>
      <c r="N68" s="16">
        <f t="shared" si="2"/>
        <v>1307321.1778846153</v>
      </c>
    </row>
    <row r="69" spans="1:14">
      <c r="A69">
        <v>5706</v>
      </c>
      <c r="B69" t="s">
        <v>375</v>
      </c>
      <c r="C69" t="s">
        <v>202</v>
      </c>
      <c r="D69" s="17">
        <v>205</v>
      </c>
      <c r="E69" s="17">
        <v>87012</v>
      </c>
      <c r="F69" s="17">
        <v>13132</v>
      </c>
      <c r="G69" s="17">
        <v>98477</v>
      </c>
      <c r="H69" s="17">
        <v>0</v>
      </c>
      <c r="I69" s="17">
        <v>198621</v>
      </c>
      <c r="J69" s="17">
        <f t="shared" si="2"/>
        <v>424448.78048780485</v>
      </c>
      <c r="K69" s="17">
        <f t="shared" si="2"/>
        <v>64058.536585365859</v>
      </c>
      <c r="L69" s="17">
        <f t="shared" si="2"/>
        <v>480375.60975609755</v>
      </c>
      <c r="M69" s="17">
        <f t="shared" si="2"/>
        <v>0</v>
      </c>
      <c r="N69" s="17">
        <f t="shared" si="2"/>
        <v>968882.92682926834</v>
      </c>
    </row>
    <row r="70" spans="1:14">
      <c r="A70" s="14">
        <v>3713</v>
      </c>
      <c r="B70" s="14" t="s">
        <v>376</v>
      </c>
      <c r="C70" s="14" t="s">
        <v>184</v>
      </c>
      <c r="D70" s="16">
        <v>124</v>
      </c>
      <c r="E70" s="16">
        <v>57568</v>
      </c>
      <c r="F70" s="16">
        <v>15144</v>
      </c>
      <c r="G70" s="16">
        <v>66147</v>
      </c>
      <c r="H70" s="16">
        <v>0</v>
      </c>
      <c r="I70" s="16">
        <v>138859</v>
      </c>
      <c r="J70" s="16">
        <f t="shared" si="2"/>
        <v>464258.06451612903</v>
      </c>
      <c r="K70" s="16">
        <f t="shared" si="2"/>
        <v>122129.03225806452</v>
      </c>
      <c r="L70" s="16">
        <f t="shared" si="2"/>
        <v>533443.54838709685</v>
      </c>
      <c r="M70" s="16">
        <f t="shared" si="2"/>
        <v>0</v>
      </c>
      <c r="N70" s="16">
        <f t="shared" si="2"/>
        <v>1119830.6451612902</v>
      </c>
    </row>
    <row r="71" spans="1:14">
      <c r="A71">
        <v>7509</v>
      </c>
      <c r="B71" t="s">
        <v>377</v>
      </c>
      <c r="C71" t="s">
        <v>220</v>
      </c>
      <c r="D71" s="17">
        <v>122</v>
      </c>
      <c r="E71" s="17">
        <v>58210</v>
      </c>
      <c r="F71" s="17">
        <v>9156</v>
      </c>
      <c r="G71" s="17">
        <v>41216</v>
      </c>
      <c r="H71" s="17">
        <v>1438</v>
      </c>
      <c r="I71" s="17">
        <v>110020</v>
      </c>
      <c r="J71" s="17">
        <f t="shared" si="2"/>
        <v>477131.14754098357</v>
      </c>
      <c r="K71" s="17">
        <f t="shared" si="2"/>
        <v>75049.18032786886</v>
      </c>
      <c r="L71" s="17">
        <f t="shared" si="2"/>
        <v>337836.06557377049</v>
      </c>
      <c r="M71" s="17">
        <f t="shared" si="2"/>
        <v>11786.88524590164</v>
      </c>
      <c r="N71" s="17">
        <f t="shared" si="2"/>
        <v>901803.27868852462</v>
      </c>
    </row>
    <row r="72" spans="1:14">
      <c r="A72" s="14">
        <v>4902</v>
      </c>
      <c r="B72" s="14" t="s">
        <v>378</v>
      </c>
      <c r="C72" s="14" t="s">
        <v>194</v>
      </c>
      <c r="D72" s="16">
        <v>109</v>
      </c>
      <c r="E72" s="16">
        <v>69012.572</v>
      </c>
      <c r="F72" s="16">
        <v>7777.3879999999999</v>
      </c>
      <c r="G72" s="16">
        <v>32785.504999999997</v>
      </c>
      <c r="H72" s="16">
        <v>754.274</v>
      </c>
      <c r="I72" s="16">
        <v>110329.739</v>
      </c>
      <c r="J72" s="16">
        <f t="shared" si="2"/>
        <v>633142.86238532106</v>
      </c>
      <c r="K72" s="16">
        <f t="shared" si="2"/>
        <v>71352.183486238529</v>
      </c>
      <c r="L72" s="16">
        <f t="shared" si="2"/>
        <v>300784.44954128441</v>
      </c>
      <c r="M72" s="16">
        <f t="shared" si="2"/>
        <v>6919.9449541284403</v>
      </c>
      <c r="N72" s="16">
        <f t="shared" si="2"/>
        <v>1012199.4403669725</v>
      </c>
    </row>
    <row r="73" spans="1:14">
      <c r="A73">
        <v>6706</v>
      </c>
      <c r="B73" t="s">
        <v>379</v>
      </c>
      <c r="C73" t="s">
        <v>214</v>
      </c>
      <c r="D73" s="17">
        <v>93</v>
      </c>
      <c r="E73" s="17">
        <v>41035</v>
      </c>
      <c r="F73" s="17">
        <v>4722</v>
      </c>
      <c r="G73" s="17">
        <v>55220</v>
      </c>
      <c r="H73" s="17">
        <v>0</v>
      </c>
      <c r="I73" s="17">
        <v>100977</v>
      </c>
      <c r="J73" s="17">
        <f t="shared" si="2"/>
        <v>441236.55913978495</v>
      </c>
      <c r="K73" s="17">
        <f t="shared" si="2"/>
        <v>50774.193548387098</v>
      </c>
      <c r="L73" s="17">
        <f t="shared" si="2"/>
        <v>593763.44086021499</v>
      </c>
      <c r="M73" s="17">
        <f t="shared" si="2"/>
        <v>0</v>
      </c>
      <c r="N73" s="17">
        <f t="shared" si="2"/>
        <v>1085774.1935483871</v>
      </c>
    </row>
    <row r="74" spans="1:14">
      <c r="A74" s="14">
        <v>5611</v>
      </c>
      <c r="B74" s="14" t="s">
        <v>380</v>
      </c>
      <c r="C74" s="14" t="s">
        <v>200</v>
      </c>
      <c r="D74" s="16">
        <v>90</v>
      </c>
      <c r="E74" s="16">
        <v>41064</v>
      </c>
      <c r="F74" s="16">
        <v>4880.7001953125</v>
      </c>
      <c r="G74" s="16">
        <v>68330</v>
      </c>
      <c r="H74" s="16">
        <v>0</v>
      </c>
      <c r="I74" s="16">
        <v>114274.7001953125</v>
      </c>
      <c r="J74" s="16">
        <f t="shared" si="2"/>
        <v>456266.66666666663</v>
      </c>
      <c r="K74" s="16">
        <f t="shared" si="2"/>
        <v>54230.002170138891</v>
      </c>
      <c r="L74" s="16">
        <f t="shared" si="2"/>
        <v>759222.22222222213</v>
      </c>
      <c r="M74" s="16">
        <f t="shared" si="2"/>
        <v>0</v>
      </c>
      <c r="N74" s="16">
        <f t="shared" si="2"/>
        <v>1269718.8910590278</v>
      </c>
    </row>
    <row r="75" spans="1:14">
      <c r="A75">
        <v>7505</v>
      </c>
      <c r="B75" t="s">
        <v>381</v>
      </c>
      <c r="C75" t="s">
        <v>219</v>
      </c>
      <c r="D75" s="17">
        <v>86</v>
      </c>
      <c r="E75" s="17">
        <v>39909</v>
      </c>
      <c r="F75" s="17">
        <v>135218</v>
      </c>
      <c r="G75" s="17">
        <v>75955</v>
      </c>
      <c r="H75" s="17">
        <v>0</v>
      </c>
      <c r="I75" s="17">
        <v>251082</v>
      </c>
      <c r="J75" s="17">
        <f t="shared" si="2"/>
        <v>464058.13953488372</v>
      </c>
      <c r="K75" s="17">
        <f t="shared" si="2"/>
        <v>1572302.3255813953</v>
      </c>
      <c r="L75" s="17">
        <f t="shared" si="2"/>
        <v>883197.67441860458</v>
      </c>
      <c r="M75" s="17">
        <f t="shared" si="2"/>
        <v>0</v>
      </c>
      <c r="N75" s="17">
        <f t="shared" si="2"/>
        <v>2919558.1395348837</v>
      </c>
    </row>
    <row r="76" spans="1:14">
      <c r="A76" s="14">
        <v>3506</v>
      </c>
      <c r="B76" s="14" t="s">
        <v>382</v>
      </c>
      <c r="C76" s="14" t="s">
        <v>178</v>
      </c>
      <c r="D76" s="16">
        <v>65</v>
      </c>
      <c r="E76" s="16">
        <v>30142.006999999998</v>
      </c>
      <c r="F76" s="16">
        <v>60840.508000000002</v>
      </c>
      <c r="G76" s="16">
        <v>4033.9079999999999</v>
      </c>
      <c r="H76" s="16">
        <v>0</v>
      </c>
      <c r="I76" s="16">
        <v>95016.422999999995</v>
      </c>
      <c r="J76" s="16">
        <f t="shared" si="2"/>
        <v>463723.18461538455</v>
      </c>
      <c r="K76" s="16">
        <f t="shared" si="2"/>
        <v>936007.81538461533</v>
      </c>
      <c r="L76" s="16">
        <f t="shared" si="2"/>
        <v>62060.123076923075</v>
      </c>
      <c r="M76" s="16">
        <f t="shared" si="2"/>
        <v>0</v>
      </c>
      <c r="N76" s="16">
        <f t="shared" si="2"/>
        <v>1461791.123076923</v>
      </c>
    </row>
    <row r="77" spans="1:14">
      <c r="A77">
        <v>3710</v>
      </c>
      <c r="B77" t="s">
        <v>383</v>
      </c>
      <c r="C77" t="s">
        <v>182</v>
      </c>
      <c r="D77" s="17">
        <v>64</v>
      </c>
      <c r="E77" s="17">
        <v>26604</v>
      </c>
      <c r="F77" s="17">
        <v>9888</v>
      </c>
      <c r="G77" s="17">
        <v>25696</v>
      </c>
      <c r="H77" s="17">
        <v>0</v>
      </c>
      <c r="I77" s="17">
        <v>62188</v>
      </c>
      <c r="J77" s="17">
        <f t="shared" si="2"/>
        <v>415687.5</v>
      </c>
      <c r="K77" s="17">
        <f t="shared" si="2"/>
        <v>154500</v>
      </c>
      <c r="L77" s="17">
        <f t="shared" si="2"/>
        <v>401500</v>
      </c>
      <c r="M77" s="17">
        <f t="shared" si="2"/>
        <v>0</v>
      </c>
      <c r="N77" s="17">
        <f t="shared" si="2"/>
        <v>971687.5</v>
      </c>
    </row>
    <row r="78" spans="1:14">
      <c r="A78" s="14">
        <v>6611</v>
      </c>
      <c r="B78" s="14" t="s">
        <v>384</v>
      </c>
      <c r="C78" s="14" t="s">
        <v>212</v>
      </c>
      <c r="D78" s="16">
        <v>54</v>
      </c>
      <c r="E78" s="16">
        <v>29967.8125</v>
      </c>
      <c r="F78" s="16">
        <v>3573.259033203125</v>
      </c>
      <c r="G78" s="16">
        <v>12342.150390625</v>
      </c>
      <c r="H78" s="16">
        <v>0</v>
      </c>
      <c r="I78" s="16">
        <v>45883.221923828125</v>
      </c>
      <c r="J78" s="16">
        <f t="shared" si="2"/>
        <v>554959.49074074079</v>
      </c>
      <c r="K78" s="16">
        <f t="shared" si="2"/>
        <v>66171.463577835646</v>
      </c>
      <c r="L78" s="16">
        <f t="shared" si="2"/>
        <v>228558.34056712961</v>
      </c>
      <c r="M78" s="16">
        <f t="shared" si="2"/>
        <v>0</v>
      </c>
      <c r="N78" s="16">
        <f t="shared" si="2"/>
        <v>849689.29488570592</v>
      </c>
    </row>
    <row r="79" spans="1:14">
      <c r="A79">
        <v>4901</v>
      </c>
      <c r="B79" t="s">
        <v>385</v>
      </c>
      <c r="C79" t="s">
        <v>193</v>
      </c>
      <c r="D79" s="17">
        <v>43</v>
      </c>
      <c r="E79" s="17">
        <v>25433</v>
      </c>
      <c r="F79" s="17">
        <v>5734</v>
      </c>
      <c r="G79" s="17">
        <v>10542</v>
      </c>
      <c r="H79" s="17">
        <v>0</v>
      </c>
      <c r="I79" s="17">
        <v>41709</v>
      </c>
      <c r="J79" s="17">
        <f t="shared" si="2"/>
        <v>591465.1162790698</v>
      </c>
      <c r="K79" s="17">
        <f t="shared" si="2"/>
        <v>133348.83720930232</v>
      </c>
      <c r="L79" s="17">
        <f t="shared" si="2"/>
        <v>245162.79069767441</v>
      </c>
      <c r="M79" s="17">
        <f t="shared" si="2"/>
        <v>0</v>
      </c>
      <c r="N79" s="17">
        <f t="shared" si="2"/>
        <v>969976.74418604653</v>
      </c>
    </row>
    <row r="80" spans="1:14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s="23" customFormat="1">
      <c r="A81" s="23" t="e">
        <v>#VALUE!</v>
      </c>
      <c r="D81" s="24">
        <v>364134</v>
      </c>
      <c r="E81" s="24">
        <v>211576403.09150007</v>
      </c>
      <c r="F81" s="24">
        <v>47673867.416228503</v>
      </c>
      <c r="G81" s="24">
        <v>45897795.724390596</v>
      </c>
      <c r="H81" s="24">
        <v>5653258.4380000001</v>
      </c>
      <c r="I81" s="24">
        <v>310801324.67011899</v>
      </c>
      <c r="J81" s="24">
        <f t="shared" ref="J81:N81" si="3">(E81/$D81)*1000</f>
        <v>581039.95532276598</v>
      </c>
      <c r="K81" s="24">
        <f t="shared" si="3"/>
        <v>130923.96594722959</v>
      </c>
      <c r="L81" s="24">
        <f t="shared" si="3"/>
        <v>126046.44368389274</v>
      </c>
      <c r="M81" s="24">
        <f t="shared" si="3"/>
        <v>15525.214448527191</v>
      </c>
      <c r="N81" s="24">
        <f t="shared" si="3"/>
        <v>853535.57940241497</v>
      </c>
    </row>
  </sheetData>
  <hyperlinks>
    <hyperlink ref="C1" location="Efnisyfirlit!A1" display="Efnisyfirlit" xr:uid="{135DFC8E-1712-494F-8956-AD995CEEDFF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B06-09F6-4EB6-90FE-C80E764DFCB0}">
  <dimension ref="A1:O929"/>
  <sheetViews>
    <sheetView topLeftCell="D1" workbookViewId="0">
      <selection activeCell="D1" sqref="D1"/>
    </sheetView>
  </sheetViews>
  <sheetFormatPr defaultRowHeight="14.4"/>
  <cols>
    <col min="1" max="1" width="5" hidden="1" customWidth="1"/>
    <col min="2" max="2" width="8" hidden="1" customWidth="1"/>
    <col min="3" max="3" width="13.6640625" hidden="1" customWidth="1"/>
    <col min="4" max="4" width="25.6640625" customWidth="1"/>
    <col min="5" max="5" width="8.44140625" bestFit="1" customWidth="1"/>
    <col min="6" max="10" width="8.88671875" hidden="1" customWidth="1"/>
    <col min="11" max="11" width="10.5546875" customWidth="1"/>
    <col min="12" max="12" width="12.33203125" customWidth="1"/>
    <col min="13" max="13" width="11.44140625" customWidth="1"/>
    <col min="14" max="14" width="10.33203125" customWidth="1"/>
    <col min="15" max="15" width="11.109375" customWidth="1"/>
  </cols>
  <sheetData>
    <row r="1" spans="1:15">
      <c r="D1" s="311" t="s">
        <v>1293</v>
      </c>
    </row>
    <row r="2" spans="1:15" ht="15.6">
      <c r="D2" s="1" t="s">
        <v>386</v>
      </c>
    </row>
    <row r="3" spans="1:15">
      <c r="K3" s="123"/>
      <c r="L3" s="118" t="s">
        <v>64</v>
      </c>
      <c r="M3" s="118" t="s">
        <v>66</v>
      </c>
      <c r="N3" s="124" t="s">
        <v>34</v>
      </c>
      <c r="O3" s="118"/>
    </row>
    <row r="4" spans="1:15">
      <c r="E4" t="s">
        <v>387</v>
      </c>
      <c r="F4" s="17"/>
      <c r="G4" s="17"/>
      <c r="H4" s="17"/>
      <c r="I4" s="17"/>
      <c r="K4" s="125" t="s">
        <v>29</v>
      </c>
      <c r="L4" s="121" t="s">
        <v>70</v>
      </c>
      <c r="M4" s="121" t="s">
        <v>388</v>
      </c>
      <c r="N4" s="122" t="s">
        <v>73</v>
      </c>
      <c r="O4" s="121" t="s">
        <v>76</v>
      </c>
    </row>
    <row r="6" spans="1:15">
      <c r="B6" s="94" t="s">
        <v>303</v>
      </c>
      <c r="C6" s="94" t="s">
        <v>304</v>
      </c>
      <c r="D6" s="126" t="s">
        <v>83</v>
      </c>
      <c r="E6" s="94"/>
      <c r="F6" s="94" t="s">
        <v>29</v>
      </c>
      <c r="G6" s="94" t="s">
        <v>389</v>
      </c>
      <c r="H6" s="94" t="s">
        <v>32</v>
      </c>
      <c r="I6" s="94" t="s">
        <v>390</v>
      </c>
      <c r="J6" s="94" t="s">
        <v>391</v>
      </c>
    </row>
    <row r="7" spans="1:15">
      <c r="D7" s="127" t="s">
        <v>300</v>
      </c>
    </row>
    <row r="8" spans="1:15">
      <c r="A8" s="14" t="s">
        <v>392</v>
      </c>
      <c r="B8" s="14">
        <v>0</v>
      </c>
      <c r="C8" s="14" t="s">
        <v>314</v>
      </c>
      <c r="D8" s="14" t="s">
        <v>19</v>
      </c>
      <c r="E8" s="16">
        <v>131136</v>
      </c>
      <c r="F8" s="16">
        <v>4270596.8390000006</v>
      </c>
      <c r="G8" s="16">
        <v>17679858.514000002</v>
      </c>
      <c r="H8" s="16">
        <v>15347730.137999998</v>
      </c>
      <c r="I8" s="16">
        <f t="shared" ref="I8:I71" si="0">G8+H8</f>
        <v>33027588.652000003</v>
      </c>
      <c r="J8" s="16">
        <f t="shared" ref="J8:J71" si="1">F8-I8</f>
        <v>-28756991.813000001</v>
      </c>
      <c r="K8" s="16">
        <f t="shared" ref="K8:O39" si="2">(F8/$E8)*1000</f>
        <v>32566.166720046367</v>
      </c>
      <c r="L8" s="16">
        <f t="shared" si="2"/>
        <v>134820.78539836509</v>
      </c>
      <c r="M8" s="16">
        <f t="shared" si="2"/>
        <v>117036.74153550512</v>
      </c>
      <c r="N8" s="16">
        <f t="shared" si="2"/>
        <v>251857.52693387019</v>
      </c>
      <c r="O8" s="16">
        <f t="shared" si="2"/>
        <v>-219291.36021382382</v>
      </c>
    </row>
    <row r="9" spans="1:15">
      <c r="A9" t="s">
        <v>392</v>
      </c>
      <c r="B9">
        <v>1000</v>
      </c>
      <c r="C9" t="s">
        <v>315</v>
      </c>
      <c r="D9" t="s">
        <v>167</v>
      </c>
      <c r="E9" s="17">
        <v>37959</v>
      </c>
      <c r="F9" s="17">
        <v>737992.6129999999</v>
      </c>
      <c r="G9" s="17">
        <v>2546341.6669999999</v>
      </c>
      <c r="H9" s="17">
        <v>2264818.673</v>
      </c>
      <c r="I9" s="17">
        <f t="shared" si="0"/>
        <v>4811160.34</v>
      </c>
      <c r="J9" s="17">
        <f t="shared" si="1"/>
        <v>-4073167.727</v>
      </c>
      <c r="K9" s="17">
        <f t="shared" si="2"/>
        <v>19441.834953502461</v>
      </c>
      <c r="L9" s="17">
        <f t="shared" si="2"/>
        <v>67081.368502858342</v>
      </c>
      <c r="M9" s="17">
        <f t="shared" si="2"/>
        <v>59664.866645591297</v>
      </c>
      <c r="N9" s="17">
        <f t="shared" si="2"/>
        <v>126746.23514844965</v>
      </c>
      <c r="O9" s="17">
        <f t="shared" si="2"/>
        <v>-107304.40019494717</v>
      </c>
    </row>
    <row r="10" spans="1:15">
      <c r="A10" s="14" t="s">
        <v>392</v>
      </c>
      <c r="B10" s="14">
        <v>1400</v>
      </c>
      <c r="C10" s="14" t="s">
        <v>316</v>
      </c>
      <c r="D10" s="14" t="s">
        <v>170</v>
      </c>
      <c r="E10" s="16">
        <v>29971</v>
      </c>
      <c r="F10" s="16">
        <v>545794.152</v>
      </c>
      <c r="G10" s="16">
        <v>2237683.4009999996</v>
      </c>
      <c r="H10" s="16">
        <v>2792554.5879999991</v>
      </c>
      <c r="I10" s="16">
        <f t="shared" si="0"/>
        <v>5030237.9889999982</v>
      </c>
      <c r="J10" s="16">
        <f t="shared" si="1"/>
        <v>-4484443.8369999984</v>
      </c>
      <c r="K10" s="16">
        <f t="shared" si="2"/>
        <v>18210.742117380134</v>
      </c>
      <c r="L10" s="16">
        <f t="shared" si="2"/>
        <v>74661.619598945632</v>
      </c>
      <c r="M10" s="16">
        <f t="shared" si="2"/>
        <v>93175.222314904371</v>
      </c>
      <c r="N10" s="16">
        <f t="shared" si="2"/>
        <v>167836.84191385002</v>
      </c>
      <c r="O10" s="16">
        <f t="shared" si="2"/>
        <v>-149626.09979646988</v>
      </c>
    </row>
    <row r="11" spans="1:15">
      <c r="A11" t="s">
        <v>392</v>
      </c>
      <c r="B11">
        <v>2000</v>
      </c>
      <c r="C11" t="s">
        <v>317</v>
      </c>
      <c r="D11" t="s">
        <v>173</v>
      </c>
      <c r="E11" s="17">
        <v>19421</v>
      </c>
      <c r="F11" s="17">
        <v>553980.49099999992</v>
      </c>
      <c r="G11" s="17">
        <v>1131387.716</v>
      </c>
      <c r="H11" s="17">
        <v>1140096.835</v>
      </c>
      <c r="I11" s="17">
        <f t="shared" si="0"/>
        <v>2271484.551</v>
      </c>
      <c r="J11" s="17">
        <f t="shared" si="1"/>
        <v>-1717504.06</v>
      </c>
      <c r="K11" s="17">
        <f t="shared" si="2"/>
        <v>28524.818032027186</v>
      </c>
      <c r="L11" s="17">
        <f t="shared" si="2"/>
        <v>58255.893929251841</v>
      </c>
      <c r="M11" s="17">
        <f t="shared" si="2"/>
        <v>58704.332166211825</v>
      </c>
      <c r="N11" s="17">
        <f t="shared" si="2"/>
        <v>116960.22609546367</v>
      </c>
      <c r="O11" s="17">
        <f t="shared" si="2"/>
        <v>-88435.40806343648</v>
      </c>
    </row>
    <row r="12" spans="1:15">
      <c r="A12" s="14" t="s">
        <v>392</v>
      </c>
      <c r="B12" s="14">
        <v>6000</v>
      </c>
      <c r="C12" s="14" t="s">
        <v>318</v>
      </c>
      <c r="D12" s="14" t="s">
        <v>203</v>
      </c>
      <c r="E12" s="16">
        <v>19025</v>
      </c>
      <c r="F12" s="16">
        <v>918976.46299999999</v>
      </c>
      <c r="G12" s="16">
        <v>3119622.2969999993</v>
      </c>
      <c r="H12" s="16">
        <v>1941759.4940000004</v>
      </c>
      <c r="I12" s="16">
        <f t="shared" si="0"/>
        <v>5061381.7909999993</v>
      </c>
      <c r="J12" s="16">
        <f t="shared" si="1"/>
        <v>-4142405.3279999993</v>
      </c>
      <c r="K12" s="16">
        <f t="shared" si="2"/>
        <v>48303.624862023651</v>
      </c>
      <c r="L12" s="16">
        <f t="shared" si="2"/>
        <v>163974.89077529561</v>
      </c>
      <c r="M12" s="16">
        <f t="shared" si="2"/>
        <v>102063.57392904075</v>
      </c>
      <c r="N12" s="16">
        <f t="shared" si="2"/>
        <v>266038.46470433637</v>
      </c>
      <c r="O12" s="16">
        <f t="shared" si="2"/>
        <v>-217734.83984231271</v>
      </c>
    </row>
    <row r="13" spans="1:15">
      <c r="A13" t="s">
        <v>392</v>
      </c>
      <c r="B13">
        <v>1300</v>
      </c>
      <c r="C13" t="s">
        <v>319</v>
      </c>
      <c r="D13" t="s">
        <v>169</v>
      </c>
      <c r="E13" s="17">
        <v>16924</v>
      </c>
      <c r="F13" s="17">
        <v>213881.92700000003</v>
      </c>
      <c r="G13" s="17">
        <v>834049.59199999995</v>
      </c>
      <c r="H13" s="17">
        <v>1379625.6820000003</v>
      </c>
      <c r="I13" s="17">
        <f t="shared" si="0"/>
        <v>2213675.2740000002</v>
      </c>
      <c r="J13" s="17">
        <f t="shared" si="1"/>
        <v>-1999793.3470000001</v>
      </c>
      <c r="K13" s="17">
        <f t="shared" si="2"/>
        <v>12637.788170645239</v>
      </c>
      <c r="L13" s="17">
        <f t="shared" si="2"/>
        <v>49282.060505790592</v>
      </c>
      <c r="M13" s="17">
        <f t="shared" si="2"/>
        <v>81518.889269676205</v>
      </c>
      <c r="N13" s="17">
        <f t="shared" si="2"/>
        <v>130800.94977546681</v>
      </c>
      <c r="O13" s="17">
        <f t="shared" si="2"/>
        <v>-118163.16160482155</v>
      </c>
    </row>
    <row r="14" spans="1:15">
      <c r="A14" s="14" t="s">
        <v>392</v>
      </c>
      <c r="B14" s="14">
        <v>1604</v>
      </c>
      <c r="C14" s="14" t="s">
        <v>320</v>
      </c>
      <c r="D14" s="14" t="s">
        <v>171</v>
      </c>
      <c r="E14" s="16">
        <v>12073</v>
      </c>
      <c r="F14" s="16">
        <v>551664.69500000007</v>
      </c>
      <c r="G14" s="16">
        <v>493203.79099999997</v>
      </c>
      <c r="H14" s="16">
        <v>2011748.3829999999</v>
      </c>
      <c r="I14" s="16">
        <f t="shared" si="0"/>
        <v>2504952.1739999996</v>
      </c>
      <c r="J14" s="16">
        <f t="shared" si="1"/>
        <v>-1953287.4789999996</v>
      </c>
      <c r="K14" s="16">
        <f t="shared" si="2"/>
        <v>45694.085562826149</v>
      </c>
      <c r="L14" s="16">
        <f t="shared" si="2"/>
        <v>40851.800795162759</v>
      </c>
      <c r="M14" s="16">
        <f t="shared" si="2"/>
        <v>166632.02045887517</v>
      </c>
      <c r="N14" s="16">
        <f t="shared" si="2"/>
        <v>207483.8212540379</v>
      </c>
      <c r="O14" s="16">
        <f t="shared" si="2"/>
        <v>-161789.73569121177</v>
      </c>
    </row>
    <row r="15" spans="1:15">
      <c r="A15" t="s">
        <v>392</v>
      </c>
      <c r="B15">
        <v>8200</v>
      </c>
      <c r="C15" t="s">
        <v>321</v>
      </c>
      <c r="D15" t="s">
        <v>225</v>
      </c>
      <c r="E15" s="17">
        <v>10055</v>
      </c>
      <c r="F15" s="17">
        <v>444508.891</v>
      </c>
      <c r="G15" s="17">
        <v>846673.27799999993</v>
      </c>
      <c r="H15" s="17">
        <v>778169.7159999999</v>
      </c>
      <c r="I15" s="17">
        <f t="shared" si="0"/>
        <v>1624842.9939999999</v>
      </c>
      <c r="J15" s="17">
        <f t="shared" si="1"/>
        <v>-1180334.1029999999</v>
      </c>
      <c r="K15" s="17">
        <f t="shared" si="2"/>
        <v>44207.746494281455</v>
      </c>
      <c r="L15" s="17">
        <f t="shared" si="2"/>
        <v>84204.204674291395</v>
      </c>
      <c r="M15" s="17">
        <f t="shared" si="2"/>
        <v>77391.319343610128</v>
      </c>
      <c r="N15" s="17">
        <f t="shared" si="2"/>
        <v>161595.52401790154</v>
      </c>
      <c r="O15" s="17">
        <f t="shared" si="2"/>
        <v>-117387.77752362007</v>
      </c>
    </row>
    <row r="16" spans="1:15">
      <c r="A16" s="14" t="s">
        <v>392</v>
      </c>
      <c r="B16" s="14">
        <v>3000</v>
      </c>
      <c r="C16" s="14" t="s">
        <v>322</v>
      </c>
      <c r="D16" s="14" t="s">
        <v>177</v>
      </c>
      <c r="E16" s="16">
        <v>7534</v>
      </c>
      <c r="F16" s="16">
        <v>140322.44999999998</v>
      </c>
      <c r="G16" s="16">
        <v>755552.98200000008</v>
      </c>
      <c r="H16" s="16">
        <v>515716.679</v>
      </c>
      <c r="I16" s="16">
        <f t="shared" si="0"/>
        <v>1271269.6610000001</v>
      </c>
      <c r="J16" s="16">
        <f t="shared" si="1"/>
        <v>-1130947.2110000001</v>
      </c>
      <c r="K16" s="16">
        <f t="shared" si="2"/>
        <v>18625.225643748337</v>
      </c>
      <c r="L16" s="16">
        <f t="shared" si="2"/>
        <v>100285.76878152377</v>
      </c>
      <c r="M16" s="16">
        <f t="shared" si="2"/>
        <v>68451.908547916115</v>
      </c>
      <c r="N16" s="16">
        <f t="shared" si="2"/>
        <v>168737.6773294399</v>
      </c>
      <c r="O16" s="16">
        <f t="shared" si="2"/>
        <v>-150112.45168569154</v>
      </c>
    </row>
    <row r="17" spans="1:15">
      <c r="A17" t="s">
        <v>392</v>
      </c>
      <c r="B17">
        <v>7300</v>
      </c>
      <c r="C17" t="s">
        <v>323</v>
      </c>
      <c r="D17" t="s">
        <v>217</v>
      </c>
      <c r="E17" s="17">
        <v>5072</v>
      </c>
      <c r="F17" s="17">
        <v>63532.813999999998</v>
      </c>
      <c r="G17" s="17">
        <v>278225.05699999997</v>
      </c>
      <c r="H17" s="17">
        <v>387633.34500000003</v>
      </c>
      <c r="I17" s="17">
        <f t="shared" si="0"/>
        <v>665858.402</v>
      </c>
      <c r="J17" s="17">
        <f t="shared" si="1"/>
        <v>-602325.58799999999</v>
      </c>
      <c r="K17" s="17">
        <f t="shared" si="2"/>
        <v>12526.18572555205</v>
      </c>
      <c r="L17" s="17">
        <f t="shared" si="2"/>
        <v>54855.097988958987</v>
      </c>
      <c r="M17" s="17">
        <f t="shared" si="2"/>
        <v>76426.132689274455</v>
      </c>
      <c r="N17" s="17">
        <f t="shared" si="2"/>
        <v>131281.23067823343</v>
      </c>
      <c r="O17" s="17">
        <f t="shared" si="2"/>
        <v>-118755.04495268139</v>
      </c>
    </row>
    <row r="18" spans="1:15">
      <c r="A18" s="14" t="s">
        <v>392</v>
      </c>
      <c r="B18" s="14">
        <v>1100</v>
      </c>
      <c r="C18" s="14" t="s">
        <v>324</v>
      </c>
      <c r="D18" s="14" t="s">
        <v>294</v>
      </c>
      <c r="E18" s="16">
        <v>4726</v>
      </c>
      <c r="F18" s="16">
        <v>78730.096999999994</v>
      </c>
      <c r="G18" s="16">
        <v>307792.96000000002</v>
      </c>
      <c r="H18" s="16">
        <v>382789.08799999999</v>
      </c>
      <c r="I18" s="16">
        <f t="shared" si="0"/>
        <v>690582.04799999995</v>
      </c>
      <c r="J18" s="16">
        <f t="shared" si="1"/>
        <v>-611851.951</v>
      </c>
      <c r="K18" s="16">
        <f t="shared" si="2"/>
        <v>16658.928692340243</v>
      </c>
      <c r="L18" s="16">
        <f t="shared" si="2"/>
        <v>65127.583580194667</v>
      </c>
      <c r="M18" s="16">
        <f t="shared" si="2"/>
        <v>80996.421498095646</v>
      </c>
      <c r="N18" s="16">
        <f t="shared" si="2"/>
        <v>146124.0050782903</v>
      </c>
      <c r="O18" s="16">
        <f t="shared" si="2"/>
        <v>-129465.07638595006</v>
      </c>
    </row>
    <row r="19" spans="1:15">
      <c r="A19" t="s">
        <v>392</v>
      </c>
      <c r="B19">
        <v>8000</v>
      </c>
      <c r="C19" t="s">
        <v>325</v>
      </c>
      <c r="D19" t="s">
        <v>224</v>
      </c>
      <c r="E19" s="17">
        <v>4355</v>
      </c>
      <c r="F19" s="17">
        <v>30677.064999999995</v>
      </c>
      <c r="G19" s="17">
        <v>261222.01900000003</v>
      </c>
      <c r="H19" s="17">
        <v>138905.908</v>
      </c>
      <c r="I19" s="17">
        <f t="shared" si="0"/>
        <v>400127.92700000003</v>
      </c>
      <c r="J19" s="17">
        <f t="shared" si="1"/>
        <v>-369450.86200000002</v>
      </c>
      <c r="K19" s="17">
        <f t="shared" si="2"/>
        <v>7044.1021814006881</v>
      </c>
      <c r="L19" s="17">
        <f t="shared" si="2"/>
        <v>59982.09391504019</v>
      </c>
      <c r="M19" s="17">
        <f t="shared" si="2"/>
        <v>31895.730884041332</v>
      </c>
      <c r="N19" s="17">
        <f t="shared" si="2"/>
        <v>91877.824799081529</v>
      </c>
      <c r="O19" s="17">
        <f t="shared" si="2"/>
        <v>-84833.722617680833</v>
      </c>
    </row>
    <row r="20" spans="1:15">
      <c r="A20" s="14" t="s">
        <v>392</v>
      </c>
      <c r="B20" s="14">
        <v>5200</v>
      </c>
      <c r="C20" s="14" t="s">
        <v>326</v>
      </c>
      <c r="D20" s="14" t="s">
        <v>196</v>
      </c>
      <c r="E20" s="16">
        <v>4034</v>
      </c>
      <c r="F20" s="16">
        <v>137960.962</v>
      </c>
      <c r="G20" s="16">
        <v>681270.43300000019</v>
      </c>
      <c r="H20" s="16">
        <v>329288.94900000002</v>
      </c>
      <c r="I20" s="16">
        <f t="shared" si="0"/>
        <v>1010559.3820000002</v>
      </c>
      <c r="J20" s="16">
        <f t="shared" si="1"/>
        <v>-872598.42000000016</v>
      </c>
      <c r="K20" s="16">
        <f t="shared" si="2"/>
        <v>34199.544372830933</v>
      </c>
      <c r="L20" s="16">
        <f t="shared" si="2"/>
        <v>168882.11031234512</v>
      </c>
      <c r="M20" s="16">
        <f t="shared" si="2"/>
        <v>81628.395884977697</v>
      </c>
      <c r="N20" s="16">
        <f t="shared" si="2"/>
        <v>250510.5061973228</v>
      </c>
      <c r="O20" s="16">
        <f t="shared" si="2"/>
        <v>-216310.96182449188</v>
      </c>
    </row>
    <row r="21" spans="1:15">
      <c r="A21" t="s">
        <v>392</v>
      </c>
      <c r="B21">
        <v>3609</v>
      </c>
      <c r="C21" t="s">
        <v>327</v>
      </c>
      <c r="D21" t="s">
        <v>180</v>
      </c>
      <c r="E21" s="17">
        <v>3852</v>
      </c>
      <c r="F21" s="17">
        <v>64694.143000000004</v>
      </c>
      <c r="G21" s="17">
        <v>258970.02599999998</v>
      </c>
      <c r="H21" s="17">
        <v>218158.51300000004</v>
      </c>
      <c r="I21" s="17">
        <f t="shared" si="0"/>
        <v>477128.53899999999</v>
      </c>
      <c r="J21" s="17">
        <f t="shared" si="1"/>
        <v>-412434.39600000001</v>
      </c>
      <c r="K21" s="17">
        <f t="shared" si="2"/>
        <v>16794.948857736243</v>
      </c>
      <c r="L21" s="17">
        <f t="shared" si="2"/>
        <v>67230.017133956382</v>
      </c>
      <c r="M21" s="17">
        <f t="shared" si="2"/>
        <v>56635.127985462103</v>
      </c>
      <c r="N21" s="17">
        <f t="shared" si="2"/>
        <v>123865.14511941849</v>
      </c>
      <c r="O21" s="17">
        <f t="shared" si="2"/>
        <v>-107070.19626168224</v>
      </c>
    </row>
    <row r="22" spans="1:15">
      <c r="A22" s="14" t="s">
        <v>392</v>
      </c>
      <c r="B22" s="14">
        <v>4200</v>
      </c>
      <c r="C22" s="14" t="s">
        <v>328</v>
      </c>
      <c r="D22" s="14" t="s">
        <v>188</v>
      </c>
      <c r="E22" s="16">
        <v>3809</v>
      </c>
      <c r="F22" s="16">
        <v>543350.71100000001</v>
      </c>
      <c r="G22" s="16">
        <v>534210.50300000003</v>
      </c>
      <c r="H22" s="16">
        <v>385638.62400000007</v>
      </c>
      <c r="I22" s="16">
        <f t="shared" si="0"/>
        <v>919849.12700000009</v>
      </c>
      <c r="J22" s="16">
        <f t="shared" si="1"/>
        <v>-376498.41600000008</v>
      </c>
      <c r="K22" s="16">
        <f t="shared" si="2"/>
        <v>142649.17589918614</v>
      </c>
      <c r="L22" s="16">
        <f t="shared" si="2"/>
        <v>140249.54134943557</v>
      </c>
      <c r="M22" s="16">
        <f t="shared" si="2"/>
        <v>101244.05985823052</v>
      </c>
      <c r="N22" s="16">
        <f t="shared" si="2"/>
        <v>241493.60120766607</v>
      </c>
      <c r="O22" s="16">
        <f t="shared" si="2"/>
        <v>-98844.425308479942</v>
      </c>
    </row>
    <row r="23" spans="1:15">
      <c r="A23" t="s">
        <v>392</v>
      </c>
      <c r="B23">
        <v>7620</v>
      </c>
      <c r="C23" t="s">
        <v>329</v>
      </c>
      <c r="D23" t="s">
        <v>222</v>
      </c>
      <c r="E23" s="17">
        <v>3619</v>
      </c>
      <c r="F23" s="17">
        <v>171126.264</v>
      </c>
      <c r="G23" s="17">
        <v>436934.14999999991</v>
      </c>
      <c r="H23" s="17">
        <v>244664.28900000002</v>
      </c>
      <c r="I23" s="17">
        <f t="shared" si="0"/>
        <v>681598.4389999999</v>
      </c>
      <c r="J23" s="17">
        <f t="shared" si="1"/>
        <v>-510472.17499999993</v>
      </c>
      <c r="K23" s="17">
        <f t="shared" si="2"/>
        <v>47285.510914617298</v>
      </c>
      <c r="L23" s="17">
        <f t="shared" si="2"/>
        <v>120733.39320254212</v>
      </c>
      <c r="M23" s="17">
        <f t="shared" si="2"/>
        <v>67605.495717048907</v>
      </c>
      <c r="N23" s="17">
        <f t="shared" si="2"/>
        <v>188338.88891959103</v>
      </c>
      <c r="O23" s="17">
        <f t="shared" si="2"/>
        <v>-141053.37800497373</v>
      </c>
    </row>
    <row r="24" spans="1:15">
      <c r="A24" s="14" t="s">
        <v>392</v>
      </c>
      <c r="B24" s="14">
        <v>2510</v>
      </c>
      <c r="C24" s="14" t="s">
        <v>330</v>
      </c>
      <c r="D24" s="14" t="s">
        <v>176</v>
      </c>
      <c r="E24" s="16">
        <v>3588</v>
      </c>
      <c r="F24" s="16">
        <v>237421.87000000002</v>
      </c>
      <c r="G24" s="16">
        <v>368912.67599999992</v>
      </c>
      <c r="H24" s="16">
        <v>265851.58199999994</v>
      </c>
      <c r="I24" s="16">
        <f t="shared" si="0"/>
        <v>634764.25799999991</v>
      </c>
      <c r="J24" s="16">
        <f t="shared" si="1"/>
        <v>-397342.38799999992</v>
      </c>
      <c r="K24" s="16">
        <f t="shared" si="2"/>
        <v>66171.08974358975</v>
      </c>
      <c r="L24" s="16">
        <f t="shared" si="2"/>
        <v>102818.47157190632</v>
      </c>
      <c r="M24" s="16">
        <f t="shared" si="2"/>
        <v>74094.643812709008</v>
      </c>
      <c r="N24" s="16">
        <f t="shared" si="2"/>
        <v>176913.11538461538</v>
      </c>
      <c r="O24" s="16">
        <f t="shared" si="2"/>
        <v>-110742.02564102563</v>
      </c>
    </row>
    <row r="25" spans="1:15">
      <c r="A25" t="s">
        <v>392</v>
      </c>
      <c r="B25">
        <v>2300</v>
      </c>
      <c r="C25" t="s">
        <v>331</v>
      </c>
      <c r="D25" t="s">
        <v>174</v>
      </c>
      <c r="E25" s="17">
        <v>3512</v>
      </c>
      <c r="F25" s="17">
        <v>26039.721999999998</v>
      </c>
      <c r="G25" s="17">
        <v>199113.47399999999</v>
      </c>
      <c r="H25" s="17">
        <v>160975.97999999998</v>
      </c>
      <c r="I25" s="17">
        <f t="shared" si="0"/>
        <v>360089.45399999997</v>
      </c>
      <c r="J25" s="17">
        <f t="shared" si="1"/>
        <v>-334049.73199999996</v>
      </c>
      <c r="K25" s="17">
        <f t="shared" si="2"/>
        <v>7414.499430523917</v>
      </c>
      <c r="L25" s="17">
        <f t="shared" si="2"/>
        <v>56695.180523917988</v>
      </c>
      <c r="M25" s="17">
        <f t="shared" si="2"/>
        <v>45835.985193621869</v>
      </c>
      <c r="N25" s="17">
        <f t="shared" si="2"/>
        <v>102531.16571753984</v>
      </c>
      <c r="O25" s="17">
        <f t="shared" si="2"/>
        <v>-95116.666287015934</v>
      </c>
    </row>
    <row r="26" spans="1:15">
      <c r="A26" s="14" t="s">
        <v>392</v>
      </c>
      <c r="B26" s="14">
        <v>6100</v>
      </c>
      <c r="C26" s="14" t="s">
        <v>332</v>
      </c>
      <c r="D26" s="14" t="s">
        <v>204</v>
      </c>
      <c r="E26" s="16">
        <v>3115</v>
      </c>
      <c r="F26" s="16">
        <v>353332.38199999998</v>
      </c>
      <c r="G26" s="16">
        <v>414979.85199999996</v>
      </c>
      <c r="H26" s="16">
        <v>138490.23300000001</v>
      </c>
      <c r="I26" s="16">
        <f t="shared" si="0"/>
        <v>553470.08499999996</v>
      </c>
      <c r="J26" s="16">
        <f t="shared" si="1"/>
        <v>-200137.70299999998</v>
      </c>
      <c r="K26" s="16">
        <f t="shared" si="2"/>
        <v>113429.33611556982</v>
      </c>
      <c r="L26" s="16">
        <f t="shared" si="2"/>
        <v>133219.85617977526</v>
      </c>
      <c r="M26" s="16">
        <f t="shared" si="2"/>
        <v>44459.143820224723</v>
      </c>
      <c r="N26" s="16">
        <f t="shared" si="2"/>
        <v>177679</v>
      </c>
      <c r="O26" s="16">
        <f t="shared" si="2"/>
        <v>-64249.663884430178</v>
      </c>
    </row>
    <row r="27" spans="1:15">
      <c r="A27" t="s">
        <v>392</v>
      </c>
      <c r="B27">
        <v>8716</v>
      </c>
      <c r="C27" t="s">
        <v>333</v>
      </c>
      <c r="D27" t="s">
        <v>232</v>
      </c>
      <c r="E27" s="17">
        <v>2699</v>
      </c>
      <c r="F27" s="17">
        <v>78660.714999999997</v>
      </c>
      <c r="G27" s="17">
        <v>199855.829</v>
      </c>
      <c r="H27" s="17">
        <v>191206.05799999999</v>
      </c>
      <c r="I27" s="17">
        <f t="shared" si="0"/>
        <v>391061.88699999999</v>
      </c>
      <c r="J27" s="17">
        <f t="shared" si="1"/>
        <v>-312401.17200000002</v>
      </c>
      <c r="K27" s="17">
        <f t="shared" si="2"/>
        <v>29144.392367543536</v>
      </c>
      <c r="L27" s="17">
        <f t="shared" si="2"/>
        <v>74048.102630603928</v>
      </c>
      <c r="M27" s="17">
        <f t="shared" si="2"/>
        <v>70843.296776583913</v>
      </c>
      <c r="N27" s="17">
        <f t="shared" si="2"/>
        <v>144891.39940718783</v>
      </c>
      <c r="O27" s="17">
        <f t="shared" si="2"/>
        <v>-115747.00703964432</v>
      </c>
    </row>
    <row r="28" spans="1:15">
      <c r="A28" s="14" t="s">
        <v>392</v>
      </c>
      <c r="B28" s="14">
        <v>7708</v>
      </c>
      <c r="C28" s="14" t="s">
        <v>334</v>
      </c>
      <c r="D28" s="14" t="s">
        <v>223</v>
      </c>
      <c r="E28" s="16">
        <v>2434</v>
      </c>
      <c r="F28" s="16">
        <v>5202.1450000000004</v>
      </c>
      <c r="G28" s="16">
        <v>148480.09399999998</v>
      </c>
      <c r="H28" s="16">
        <v>82500.081000000006</v>
      </c>
      <c r="I28" s="16">
        <f t="shared" si="0"/>
        <v>230980.17499999999</v>
      </c>
      <c r="J28" s="16">
        <f t="shared" si="1"/>
        <v>-225778.03</v>
      </c>
      <c r="K28" s="16">
        <f t="shared" si="2"/>
        <v>2137.2822514379623</v>
      </c>
      <c r="L28" s="16">
        <f t="shared" si="2"/>
        <v>61002.503697617089</v>
      </c>
      <c r="M28" s="16">
        <f t="shared" si="2"/>
        <v>33894.856614626136</v>
      </c>
      <c r="N28" s="16">
        <f t="shared" si="2"/>
        <v>94897.360312243225</v>
      </c>
      <c r="O28" s="16">
        <f t="shared" si="2"/>
        <v>-92760.078060805259</v>
      </c>
    </row>
    <row r="29" spans="1:15">
      <c r="A29" t="s">
        <v>392</v>
      </c>
      <c r="B29">
        <v>8717</v>
      </c>
      <c r="C29" t="s">
        <v>335</v>
      </c>
      <c r="D29" t="s">
        <v>233</v>
      </c>
      <c r="E29" s="17">
        <v>2276</v>
      </c>
      <c r="F29" s="17">
        <v>55695.258000000002</v>
      </c>
      <c r="G29" s="17">
        <v>207436.4</v>
      </c>
      <c r="H29" s="17">
        <v>115472.50000000003</v>
      </c>
      <c r="I29" s="17">
        <f t="shared" si="0"/>
        <v>322908.90000000002</v>
      </c>
      <c r="J29" s="17">
        <f t="shared" si="1"/>
        <v>-267213.64199999999</v>
      </c>
      <c r="K29" s="17">
        <f t="shared" si="2"/>
        <v>24470.675746924429</v>
      </c>
      <c r="L29" s="17">
        <f t="shared" si="2"/>
        <v>91140.773286467476</v>
      </c>
      <c r="M29" s="17">
        <f t="shared" si="2"/>
        <v>50734.841827768032</v>
      </c>
      <c r="N29" s="17">
        <f t="shared" si="2"/>
        <v>141875.61511423549</v>
      </c>
      <c r="O29" s="17">
        <f t="shared" si="2"/>
        <v>-117404.93936731108</v>
      </c>
    </row>
    <row r="30" spans="1:15">
      <c r="A30" s="14" t="s">
        <v>392</v>
      </c>
      <c r="B30" s="14">
        <v>6250</v>
      </c>
      <c r="C30" s="14" t="s">
        <v>336</v>
      </c>
      <c r="D30" s="14" t="s">
        <v>205</v>
      </c>
      <c r="E30" s="16">
        <v>2006</v>
      </c>
      <c r="F30" s="16">
        <v>283863.50699999998</v>
      </c>
      <c r="G30" s="16">
        <v>253086.73299999998</v>
      </c>
      <c r="H30" s="16">
        <v>78154.361000000004</v>
      </c>
      <c r="I30" s="16">
        <f t="shared" si="0"/>
        <v>331241.09399999998</v>
      </c>
      <c r="J30" s="16">
        <f t="shared" si="1"/>
        <v>-47377.587</v>
      </c>
      <c r="K30" s="16">
        <f t="shared" si="2"/>
        <v>141507.23180458625</v>
      </c>
      <c r="L30" s="16">
        <f t="shared" si="2"/>
        <v>126164.87188434695</v>
      </c>
      <c r="M30" s="16">
        <f t="shared" si="2"/>
        <v>38960.299601196413</v>
      </c>
      <c r="N30" s="16">
        <f t="shared" si="2"/>
        <v>165125.17148554334</v>
      </c>
      <c r="O30" s="16">
        <f t="shared" si="2"/>
        <v>-23617.93968095713</v>
      </c>
    </row>
    <row r="31" spans="1:15">
      <c r="A31" t="s">
        <v>392</v>
      </c>
      <c r="B31">
        <v>8613</v>
      </c>
      <c r="C31" t="s">
        <v>337</v>
      </c>
      <c r="D31" t="s">
        <v>229</v>
      </c>
      <c r="E31" s="17">
        <v>1961</v>
      </c>
      <c r="F31" s="17">
        <v>1122.81</v>
      </c>
      <c r="G31" s="17">
        <v>10496.070999999998</v>
      </c>
      <c r="H31" s="17">
        <v>96125.14499999999</v>
      </c>
      <c r="I31" s="17">
        <f t="shared" si="0"/>
        <v>106621.21599999999</v>
      </c>
      <c r="J31" s="17">
        <f t="shared" si="1"/>
        <v>-105498.40599999999</v>
      </c>
      <c r="K31" s="17">
        <f t="shared" si="2"/>
        <v>572.57011728709836</v>
      </c>
      <c r="L31" s="17">
        <f t="shared" si="2"/>
        <v>5352.4074451810293</v>
      </c>
      <c r="M31" s="17">
        <f t="shared" si="2"/>
        <v>49018.431922488526</v>
      </c>
      <c r="N31" s="17">
        <f t="shared" si="2"/>
        <v>54370.839367669549</v>
      </c>
      <c r="O31" s="17">
        <f t="shared" si="2"/>
        <v>-53798.269250382451</v>
      </c>
    </row>
    <row r="32" spans="1:15">
      <c r="A32" s="14" t="s">
        <v>392</v>
      </c>
      <c r="B32" s="14">
        <v>6400</v>
      </c>
      <c r="C32" s="14" t="s">
        <v>338</v>
      </c>
      <c r="D32" s="14" t="s">
        <v>206</v>
      </c>
      <c r="E32" s="16">
        <v>1903</v>
      </c>
      <c r="F32" s="16">
        <v>6453.7719999999999</v>
      </c>
      <c r="G32" s="16">
        <v>112584.113</v>
      </c>
      <c r="H32" s="16">
        <v>62273.058000000005</v>
      </c>
      <c r="I32" s="16">
        <f t="shared" si="0"/>
        <v>174857.171</v>
      </c>
      <c r="J32" s="16">
        <f t="shared" si="1"/>
        <v>-168403.399</v>
      </c>
      <c r="K32" s="16">
        <f t="shared" si="2"/>
        <v>3391.3673147661589</v>
      </c>
      <c r="L32" s="16">
        <f t="shared" si="2"/>
        <v>59161.383604834467</v>
      </c>
      <c r="M32" s="16">
        <f t="shared" si="2"/>
        <v>32723.624802942722</v>
      </c>
      <c r="N32" s="16">
        <f t="shared" si="2"/>
        <v>91885.00840777719</v>
      </c>
      <c r="O32" s="16">
        <f t="shared" si="2"/>
        <v>-88493.641093011029</v>
      </c>
    </row>
    <row r="33" spans="1:15">
      <c r="A33" t="s">
        <v>392</v>
      </c>
      <c r="B33">
        <v>8614</v>
      </c>
      <c r="C33" t="s">
        <v>339</v>
      </c>
      <c r="D33" t="s">
        <v>230</v>
      </c>
      <c r="E33" s="17">
        <v>1682</v>
      </c>
      <c r="F33" s="17">
        <v>2628.1009999999997</v>
      </c>
      <c r="G33" s="17">
        <v>5901.8289999999997</v>
      </c>
      <c r="H33" s="17">
        <v>103627.87400000001</v>
      </c>
      <c r="I33" s="17">
        <f t="shared" si="0"/>
        <v>109529.70300000001</v>
      </c>
      <c r="J33" s="17">
        <f t="shared" si="1"/>
        <v>-106901.60200000001</v>
      </c>
      <c r="K33" s="17">
        <f t="shared" si="2"/>
        <v>1562.4857312722945</v>
      </c>
      <c r="L33" s="17">
        <f t="shared" si="2"/>
        <v>3508.8162901307965</v>
      </c>
      <c r="M33" s="17">
        <f t="shared" si="2"/>
        <v>61609.913198573129</v>
      </c>
      <c r="N33" s="17">
        <f t="shared" si="2"/>
        <v>65118.729488703932</v>
      </c>
      <c r="O33" s="17">
        <f t="shared" si="2"/>
        <v>-63556.243757431635</v>
      </c>
    </row>
    <row r="34" spans="1:15">
      <c r="A34" s="14" t="s">
        <v>392</v>
      </c>
      <c r="B34" s="14">
        <v>3714</v>
      </c>
      <c r="C34" s="14" t="s">
        <v>340</v>
      </c>
      <c r="D34" s="14" t="s">
        <v>185</v>
      </c>
      <c r="E34" s="16">
        <v>1674</v>
      </c>
      <c r="F34" s="16">
        <v>15442.117</v>
      </c>
      <c r="G34" s="16">
        <v>32000.847999999998</v>
      </c>
      <c r="H34" s="16">
        <v>129442.942</v>
      </c>
      <c r="I34" s="16">
        <f t="shared" si="0"/>
        <v>161443.78999999998</v>
      </c>
      <c r="J34" s="16">
        <f t="shared" si="1"/>
        <v>-146001.67299999998</v>
      </c>
      <c r="K34" s="16">
        <f t="shared" si="2"/>
        <v>9224.6816009557933</v>
      </c>
      <c r="L34" s="16">
        <f t="shared" si="2"/>
        <v>19116.396654719236</v>
      </c>
      <c r="M34" s="16">
        <f t="shared" si="2"/>
        <v>77325.532855436075</v>
      </c>
      <c r="N34" s="16">
        <f t="shared" si="2"/>
        <v>96441.9295101553</v>
      </c>
      <c r="O34" s="16">
        <f t="shared" si="2"/>
        <v>-87217.247909199519</v>
      </c>
    </row>
    <row r="35" spans="1:15">
      <c r="A35" t="s">
        <v>392</v>
      </c>
      <c r="B35">
        <v>2506</v>
      </c>
      <c r="C35" t="s">
        <v>341</v>
      </c>
      <c r="D35" t="s">
        <v>175</v>
      </c>
      <c r="E35" s="17">
        <v>1308</v>
      </c>
      <c r="F35" s="17">
        <v>8920.1990000000005</v>
      </c>
      <c r="G35" s="17">
        <v>17018.117999999999</v>
      </c>
      <c r="H35" s="17">
        <v>117827.514</v>
      </c>
      <c r="I35" s="17">
        <f t="shared" si="0"/>
        <v>134845.63199999998</v>
      </c>
      <c r="J35" s="17">
        <f t="shared" si="1"/>
        <v>-125925.43299999999</v>
      </c>
      <c r="K35" s="17">
        <f t="shared" si="2"/>
        <v>6819.7240061162083</v>
      </c>
      <c r="L35" s="17">
        <f t="shared" si="2"/>
        <v>13010.793577981649</v>
      </c>
      <c r="M35" s="17">
        <f t="shared" si="2"/>
        <v>90082.197247706412</v>
      </c>
      <c r="N35" s="17">
        <f t="shared" si="2"/>
        <v>103092.99082568806</v>
      </c>
      <c r="O35" s="17">
        <f t="shared" si="2"/>
        <v>-96273.266819571858</v>
      </c>
    </row>
    <row r="36" spans="1:15">
      <c r="A36" s="14" t="s">
        <v>392</v>
      </c>
      <c r="B36" s="14">
        <v>5508</v>
      </c>
      <c r="C36" s="14" t="s">
        <v>342</v>
      </c>
      <c r="D36" s="14" t="s">
        <v>197</v>
      </c>
      <c r="E36" s="16">
        <v>1211</v>
      </c>
      <c r="F36" s="16">
        <v>20960.330000000002</v>
      </c>
      <c r="G36" s="16">
        <v>47539.345999999998</v>
      </c>
      <c r="H36" s="16">
        <v>50973.634999999995</v>
      </c>
      <c r="I36" s="16">
        <f t="shared" si="0"/>
        <v>98512.981</v>
      </c>
      <c r="J36" s="16">
        <f t="shared" si="1"/>
        <v>-77552.650999999998</v>
      </c>
      <c r="K36" s="16">
        <f t="shared" si="2"/>
        <v>17308.28241123039</v>
      </c>
      <c r="L36" s="16">
        <f t="shared" si="2"/>
        <v>39256.272502064407</v>
      </c>
      <c r="M36" s="16">
        <f t="shared" si="2"/>
        <v>42092.184145334431</v>
      </c>
      <c r="N36" s="16">
        <f t="shared" si="2"/>
        <v>81348.456647398853</v>
      </c>
      <c r="O36" s="16">
        <f t="shared" si="2"/>
        <v>-64040.174236168452</v>
      </c>
    </row>
    <row r="37" spans="1:15">
      <c r="A37" t="s">
        <v>392</v>
      </c>
      <c r="B37">
        <v>3711</v>
      </c>
      <c r="C37" t="s">
        <v>343</v>
      </c>
      <c r="D37" t="s">
        <v>183</v>
      </c>
      <c r="E37" s="17">
        <v>1209</v>
      </c>
      <c r="F37" s="17">
        <v>3951.63</v>
      </c>
      <c r="G37" s="17">
        <v>22708.198</v>
      </c>
      <c r="H37" s="17">
        <v>36014.274999999994</v>
      </c>
      <c r="I37" s="17">
        <f t="shared" si="0"/>
        <v>58722.472999999998</v>
      </c>
      <c r="J37" s="17">
        <f t="shared" si="1"/>
        <v>-54770.843000000001</v>
      </c>
      <c r="K37" s="17">
        <f t="shared" si="2"/>
        <v>3268.5111662531017</v>
      </c>
      <c r="L37" s="17">
        <f t="shared" si="2"/>
        <v>18782.628618693136</v>
      </c>
      <c r="M37" s="17">
        <f t="shared" si="2"/>
        <v>29788.48221670802</v>
      </c>
      <c r="N37" s="17">
        <f t="shared" si="2"/>
        <v>48571.110835401159</v>
      </c>
      <c r="O37" s="17">
        <f t="shared" si="2"/>
        <v>-45302.599669148061</v>
      </c>
    </row>
    <row r="38" spans="1:15">
      <c r="A38" s="14" t="s">
        <v>392</v>
      </c>
      <c r="B38" s="14">
        <v>8721</v>
      </c>
      <c r="C38" s="14" t="s">
        <v>344</v>
      </c>
      <c r="D38" s="14" t="s">
        <v>236</v>
      </c>
      <c r="E38" s="16">
        <v>1163</v>
      </c>
      <c r="F38" s="16">
        <v>0</v>
      </c>
      <c r="G38" s="16"/>
      <c r="H38" s="16">
        <v>57745.542000000001</v>
      </c>
      <c r="I38" s="16">
        <f t="shared" si="0"/>
        <v>57745.542000000001</v>
      </c>
      <c r="J38" s="16">
        <f t="shared" si="1"/>
        <v>-57745.542000000001</v>
      </c>
      <c r="K38" s="16">
        <f t="shared" si="2"/>
        <v>0</v>
      </c>
      <c r="L38" s="16">
        <f t="shared" si="2"/>
        <v>0</v>
      </c>
      <c r="M38" s="16">
        <f t="shared" si="2"/>
        <v>49652.228718830615</v>
      </c>
      <c r="N38" s="16">
        <f t="shared" si="2"/>
        <v>49652.228718830615</v>
      </c>
      <c r="O38" s="16">
        <f t="shared" si="2"/>
        <v>-49652.228718830615</v>
      </c>
    </row>
    <row r="39" spans="1:15">
      <c r="A39" t="s">
        <v>392</v>
      </c>
      <c r="B39">
        <v>6513</v>
      </c>
      <c r="C39" t="s">
        <v>345</v>
      </c>
      <c r="D39" t="s">
        <v>207</v>
      </c>
      <c r="E39" s="17">
        <v>1077</v>
      </c>
      <c r="F39" s="17">
        <v>1759.2729999999999</v>
      </c>
      <c r="G39" s="17">
        <v>7002.3489999999993</v>
      </c>
      <c r="H39" s="17">
        <v>60902.796999999999</v>
      </c>
      <c r="I39" s="17">
        <f t="shared" si="0"/>
        <v>67905.145999999993</v>
      </c>
      <c r="J39" s="17">
        <f t="shared" si="1"/>
        <v>-66145.872999999992</v>
      </c>
      <c r="K39" s="17">
        <f t="shared" si="2"/>
        <v>1633.4939647168057</v>
      </c>
      <c r="L39" s="17">
        <f t="shared" si="2"/>
        <v>6501.7168059424321</v>
      </c>
      <c r="M39" s="17">
        <f t="shared" si="2"/>
        <v>56548.55803156917</v>
      </c>
      <c r="N39" s="17">
        <f t="shared" si="2"/>
        <v>63050.274837511599</v>
      </c>
      <c r="O39" s="17">
        <f t="shared" si="2"/>
        <v>-61416.780872794792</v>
      </c>
    </row>
    <row r="40" spans="1:15">
      <c r="A40" s="14" t="s">
        <v>392</v>
      </c>
      <c r="B40" s="14">
        <v>4607</v>
      </c>
      <c r="C40" s="14" t="s">
        <v>346</v>
      </c>
      <c r="D40" s="14" t="s">
        <v>191</v>
      </c>
      <c r="E40" s="16">
        <v>1021</v>
      </c>
      <c r="F40" s="16">
        <v>18275.841</v>
      </c>
      <c r="G40" s="16">
        <v>42298.835000000006</v>
      </c>
      <c r="H40" s="16">
        <v>32258.523000000001</v>
      </c>
      <c r="I40" s="16">
        <f t="shared" si="0"/>
        <v>74557.358000000007</v>
      </c>
      <c r="J40" s="16">
        <f t="shared" si="1"/>
        <v>-56281.517000000007</v>
      </c>
      <c r="K40" s="16">
        <f t="shared" ref="K40:O66" si="3">(F40/$E40)*1000</f>
        <v>17899.942213516162</v>
      </c>
      <c r="L40" s="16">
        <f t="shared" si="3"/>
        <v>41428.829578844277</v>
      </c>
      <c r="M40" s="16">
        <f t="shared" si="3"/>
        <v>31595.027424094027</v>
      </c>
      <c r="N40" s="16">
        <f t="shared" si="3"/>
        <v>73023.857002938297</v>
      </c>
      <c r="O40" s="16">
        <f t="shared" si="3"/>
        <v>-55123.914789422146</v>
      </c>
    </row>
    <row r="41" spans="1:15">
      <c r="A41" t="s">
        <v>392</v>
      </c>
      <c r="B41">
        <v>4100</v>
      </c>
      <c r="C41" t="s">
        <v>347</v>
      </c>
      <c r="D41" t="s">
        <v>187</v>
      </c>
      <c r="E41" s="17">
        <v>955</v>
      </c>
      <c r="F41" s="17">
        <v>31563.038</v>
      </c>
      <c r="G41" s="17">
        <v>71154.27399999999</v>
      </c>
      <c r="H41" s="17">
        <v>88525.463000000003</v>
      </c>
      <c r="I41" s="17">
        <f t="shared" si="0"/>
        <v>159679.73699999999</v>
      </c>
      <c r="J41" s="17">
        <f t="shared" si="1"/>
        <v>-128116.69899999999</v>
      </c>
      <c r="K41" s="17">
        <f t="shared" si="3"/>
        <v>33050.301570680633</v>
      </c>
      <c r="L41" s="17">
        <f t="shared" si="3"/>
        <v>74507.093193717272</v>
      </c>
      <c r="M41" s="17">
        <f t="shared" si="3"/>
        <v>92696.819895287961</v>
      </c>
      <c r="N41" s="17">
        <f t="shared" si="3"/>
        <v>167203.91308900522</v>
      </c>
      <c r="O41" s="17">
        <f t="shared" si="3"/>
        <v>-134153.61151832459</v>
      </c>
    </row>
    <row r="42" spans="1:15">
      <c r="A42" s="14" t="s">
        <v>392</v>
      </c>
      <c r="B42" s="14">
        <v>5604</v>
      </c>
      <c r="C42" s="14" t="s">
        <v>348</v>
      </c>
      <c r="D42" s="14" t="s">
        <v>198</v>
      </c>
      <c r="E42" s="16">
        <v>938</v>
      </c>
      <c r="F42" s="16">
        <v>57024.444000000003</v>
      </c>
      <c r="G42" s="16">
        <v>33066.386999999995</v>
      </c>
      <c r="H42" s="16">
        <v>110258.53</v>
      </c>
      <c r="I42" s="16">
        <f t="shared" si="0"/>
        <v>143324.91699999999</v>
      </c>
      <c r="J42" s="16">
        <f t="shared" si="1"/>
        <v>-86300.472999999984</v>
      </c>
      <c r="K42" s="16">
        <f t="shared" si="3"/>
        <v>60793.650319829423</v>
      </c>
      <c r="L42" s="16">
        <f t="shared" si="3"/>
        <v>35252.011727078891</v>
      </c>
      <c r="M42" s="16">
        <f t="shared" si="3"/>
        <v>117546.40724946695</v>
      </c>
      <c r="N42" s="16">
        <f t="shared" si="3"/>
        <v>152798.41897654583</v>
      </c>
      <c r="O42" s="16">
        <f t="shared" si="3"/>
        <v>-92004.768656716391</v>
      </c>
    </row>
    <row r="43" spans="1:15">
      <c r="A43" t="s">
        <v>392</v>
      </c>
      <c r="B43">
        <v>3709</v>
      </c>
      <c r="C43" t="s">
        <v>349</v>
      </c>
      <c r="D43" t="s">
        <v>181</v>
      </c>
      <c r="E43" s="17">
        <v>876</v>
      </c>
      <c r="F43" s="17">
        <v>0</v>
      </c>
      <c r="G43" s="17">
        <v>10712.727000000001</v>
      </c>
      <c r="H43" s="17">
        <v>68670.347999999998</v>
      </c>
      <c r="I43" s="17">
        <f t="shared" si="0"/>
        <v>79383.074999999997</v>
      </c>
      <c r="J43" s="17">
        <f t="shared" si="1"/>
        <v>-79383.074999999997</v>
      </c>
      <c r="K43" s="17">
        <f t="shared" si="3"/>
        <v>0</v>
      </c>
      <c r="L43" s="17">
        <f t="shared" si="3"/>
        <v>12229.140410958906</v>
      </c>
      <c r="M43" s="17">
        <f t="shared" si="3"/>
        <v>78390.808219178085</v>
      </c>
      <c r="N43" s="17">
        <f t="shared" si="3"/>
        <v>90619.948630136991</v>
      </c>
      <c r="O43" s="17">
        <f t="shared" si="3"/>
        <v>-90619.948630136991</v>
      </c>
    </row>
    <row r="44" spans="1:15">
      <c r="A44" s="14" t="s">
        <v>392</v>
      </c>
      <c r="B44" s="14">
        <v>6612</v>
      </c>
      <c r="C44" s="14" t="s">
        <v>350</v>
      </c>
      <c r="D44" s="14" t="s">
        <v>213</v>
      </c>
      <c r="E44" s="16">
        <v>862</v>
      </c>
      <c r="F44" s="16">
        <v>1736</v>
      </c>
      <c r="G44" s="16">
        <v>13956</v>
      </c>
      <c r="H44" s="16">
        <v>40026</v>
      </c>
      <c r="I44" s="16">
        <f t="shared" si="0"/>
        <v>53982</v>
      </c>
      <c r="J44" s="16">
        <f t="shared" si="1"/>
        <v>-52246</v>
      </c>
      <c r="K44" s="16">
        <f t="shared" si="3"/>
        <v>2013.9211136890954</v>
      </c>
      <c r="L44" s="16">
        <f t="shared" si="3"/>
        <v>16190.255220417634</v>
      </c>
      <c r="M44" s="16">
        <f t="shared" si="3"/>
        <v>46433.874709976801</v>
      </c>
      <c r="N44" s="16">
        <f t="shared" si="3"/>
        <v>62624.129930394432</v>
      </c>
      <c r="O44" s="16">
        <f t="shared" si="3"/>
        <v>-60610.208816705337</v>
      </c>
    </row>
    <row r="45" spans="1:15">
      <c r="A45" t="s">
        <v>392</v>
      </c>
      <c r="B45">
        <v>8710</v>
      </c>
      <c r="C45" t="s">
        <v>351</v>
      </c>
      <c r="D45" t="s">
        <v>231</v>
      </c>
      <c r="E45" s="17">
        <v>818</v>
      </c>
      <c r="F45" s="17">
        <v>77927.619000000006</v>
      </c>
      <c r="G45" s="17">
        <v>90708.167999999976</v>
      </c>
      <c r="H45" s="17">
        <v>44335.542999999998</v>
      </c>
      <c r="I45" s="17">
        <f t="shared" si="0"/>
        <v>135043.71099999998</v>
      </c>
      <c r="J45" s="17">
        <f t="shared" si="1"/>
        <v>-57116.091999999975</v>
      </c>
      <c r="K45" s="17">
        <f t="shared" si="3"/>
        <v>95266.037897310525</v>
      </c>
      <c r="L45" s="17">
        <f t="shared" si="3"/>
        <v>110890.18092909532</v>
      </c>
      <c r="M45" s="17">
        <f t="shared" si="3"/>
        <v>54199.930317848404</v>
      </c>
      <c r="N45" s="17">
        <f t="shared" si="3"/>
        <v>165090.11124694374</v>
      </c>
      <c r="O45" s="17">
        <f t="shared" si="3"/>
        <v>-69824.073349633225</v>
      </c>
    </row>
    <row r="46" spans="1:15">
      <c r="A46" s="14" t="s">
        <v>392</v>
      </c>
      <c r="B46" s="14">
        <v>8508</v>
      </c>
      <c r="C46" s="14" t="s">
        <v>352</v>
      </c>
      <c r="D46" s="14" t="s">
        <v>226</v>
      </c>
      <c r="E46" s="16">
        <v>719</v>
      </c>
      <c r="F46" s="16">
        <v>210.39</v>
      </c>
      <c r="G46" s="16">
        <v>4423.3130000000001</v>
      </c>
      <c r="H46" s="16">
        <v>29029.772000000001</v>
      </c>
      <c r="I46" s="16">
        <f t="shared" si="0"/>
        <v>33453.084999999999</v>
      </c>
      <c r="J46" s="16">
        <f t="shared" si="1"/>
        <v>-33242.695</v>
      </c>
      <c r="K46" s="16">
        <f t="shared" si="3"/>
        <v>292.61474269819195</v>
      </c>
      <c r="L46" s="16">
        <f t="shared" si="3"/>
        <v>6152.0347705146032</v>
      </c>
      <c r="M46" s="16">
        <f t="shared" si="3"/>
        <v>40375.204450625875</v>
      </c>
      <c r="N46" s="16">
        <f t="shared" si="3"/>
        <v>46527.239221140466</v>
      </c>
      <c r="O46" s="16">
        <f t="shared" si="3"/>
        <v>-46234.624478442282</v>
      </c>
    </row>
    <row r="47" spans="1:15">
      <c r="A47" t="s">
        <v>392</v>
      </c>
      <c r="B47">
        <v>8722</v>
      </c>
      <c r="C47" t="s">
        <v>353</v>
      </c>
      <c r="D47" t="s">
        <v>237</v>
      </c>
      <c r="E47" s="17">
        <v>687</v>
      </c>
      <c r="F47" s="17">
        <v>914.76</v>
      </c>
      <c r="G47" s="17">
        <v>555.02499999999998</v>
      </c>
      <c r="H47" s="17">
        <v>40748.495000000003</v>
      </c>
      <c r="I47" s="17">
        <f t="shared" si="0"/>
        <v>41303.520000000004</v>
      </c>
      <c r="J47" s="17">
        <f t="shared" si="1"/>
        <v>-40388.76</v>
      </c>
      <c r="K47" s="17">
        <f t="shared" si="3"/>
        <v>1331.5283842794761</v>
      </c>
      <c r="L47" s="17">
        <f t="shared" si="3"/>
        <v>807.89665211062584</v>
      </c>
      <c r="M47" s="17">
        <f t="shared" si="3"/>
        <v>59313.675400291126</v>
      </c>
      <c r="N47" s="17">
        <f t="shared" si="3"/>
        <v>60121.572052401752</v>
      </c>
      <c r="O47" s="17">
        <f t="shared" si="3"/>
        <v>-58790.043668122271</v>
      </c>
    </row>
    <row r="48" spans="1:15">
      <c r="A48" s="14" t="s">
        <v>392</v>
      </c>
      <c r="B48" s="14">
        <v>7000</v>
      </c>
      <c r="C48" s="14" t="s">
        <v>354</v>
      </c>
      <c r="D48" s="14" t="s">
        <v>216</v>
      </c>
      <c r="E48" s="16">
        <v>680</v>
      </c>
      <c r="F48" s="16">
        <v>730.52700000000004</v>
      </c>
      <c r="G48" s="16">
        <v>10950.870999999999</v>
      </c>
      <c r="H48" s="16">
        <v>22525.231</v>
      </c>
      <c r="I48" s="16">
        <f t="shared" si="0"/>
        <v>33476.101999999999</v>
      </c>
      <c r="J48" s="16">
        <f t="shared" si="1"/>
        <v>-32745.574999999997</v>
      </c>
      <c r="K48" s="16">
        <f t="shared" si="3"/>
        <v>1074.3044117647059</v>
      </c>
      <c r="L48" s="16">
        <f t="shared" si="3"/>
        <v>16104.222058823527</v>
      </c>
      <c r="M48" s="16">
        <f t="shared" si="3"/>
        <v>33125.339705882354</v>
      </c>
      <c r="N48" s="16">
        <f t="shared" si="3"/>
        <v>49229.561764705875</v>
      </c>
      <c r="O48" s="16">
        <f t="shared" si="3"/>
        <v>-48155.257352941167</v>
      </c>
    </row>
    <row r="49" spans="1:15">
      <c r="A49" t="s">
        <v>392</v>
      </c>
      <c r="B49">
        <v>7502</v>
      </c>
      <c r="C49" t="s">
        <v>355</v>
      </c>
      <c r="D49" t="s">
        <v>218</v>
      </c>
      <c r="E49" s="17">
        <v>659</v>
      </c>
      <c r="F49" s="17">
        <v>3387.86</v>
      </c>
      <c r="G49" s="17">
        <v>18376.533999999996</v>
      </c>
      <c r="H49" s="17">
        <v>21664.02</v>
      </c>
      <c r="I49" s="17">
        <f t="shared" si="0"/>
        <v>40040.553999999996</v>
      </c>
      <c r="J49" s="17">
        <f t="shared" si="1"/>
        <v>-36652.693999999996</v>
      </c>
      <c r="K49" s="17">
        <f t="shared" si="3"/>
        <v>5140.9104704097117</v>
      </c>
      <c r="L49" s="17">
        <f t="shared" si="3"/>
        <v>27885.484066767822</v>
      </c>
      <c r="M49" s="17">
        <f t="shared" si="3"/>
        <v>32874.081942336874</v>
      </c>
      <c r="N49" s="17">
        <f t="shared" si="3"/>
        <v>60759.566009104696</v>
      </c>
      <c r="O49" s="17">
        <f t="shared" si="3"/>
        <v>-55618.655538694991</v>
      </c>
    </row>
    <row r="50" spans="1:15">
      <c r="A50" s="14" t="s">
        <v>392</v>
      </c>
      <c r="B50" s="14">
        <v>3811</v>
      </c>
      <c r="C50" s="14" t="s">
        <v>356</v>
      </c>
      <c r="D50" s="14" t="s">
        <v>186</v>
      </c>
      <c r="E50" s="16">
        <v>639</v>
      </c>
      <c r="F50" s="16">
        <v>0</v>
      </c>
      <c r="G50" s="16">
        <v>5145.902</v>
      </c>
      <c r="H50" s="16">
        <v>20832.323</v>
      </c>
      <c r="I50" s="16">
        <f t="shared" si="0"/>
        <v>25978.224999999999</v>
      </c>
      <c r="J50" s="16">
        <f t="shared" si="1"/>
        <v>-25978.224999999999</v>
      </c>
      <c r="K50" s="16">
        <f t="shared" si="3"/>
        <v>0</v>
      </c>
      <c r="L50" s="16">
        <f t="shared" si="3"/>
        <v>8053.054773082943</v>
      </c>
      <c r="M50" s="16">
        <f t="shared" si="3"/>
        <v>32601.444444444445</v>
      </c>
      <c r="N50" s="16">
        <f t="shared" si="3"/>
        <v>40654.499217527387</v>
      </c>
      <c r="O50" s="16">
        <f t="shared" si="3"/>
        <v>-40654.499217527387</v>
      </c>
    </row>
    <row r="51" spans="1:15">
      <c r="A51" t="s">
        <v>392</v>
      </c>
      <c r="B51">
        <v>8509</v>
      </c>
      <c r="C51" t="s">
        <v>357</v>
      </c>
      <c r="D51" t="s">
        <v>227</v>
      </c>
      <c r="E51" s="17">
        <v>627</v>
      </c>
      <c r="F51" s="17">
        <v>582.19600000000003</v>
      </c>
      <c r="G51" s="17">
        <v>3891.2379999999998</v>
      </c>
      <c r="H51" s="17">
        <v>23295.721999999998</v>
      </c>
      <c r="I51" s="17">
        <f t="shared" si="0"/>
        <v>27186.959999999999</v>
      </c>
      <c r="J51" s="17">
        <f t="shared" si="1"/>
        <v>-26604.763999999999</v>
      </c>
      <c r="K51" s="17">
        <f t="shared" si="3"/>
        <v>928.54226475279108</v>
      </c>
      <c r="L51" s="17">
        <f t="shared" si="3"/>
        <v>6206.121212121212</v>
      </c>
      <c r="M51" s="17">
        <f t="shared" si="3"/>
        <v>37154.261562998399</v>
      </c>
      <c r="N51" s="17">
        <f t="shared" si="3"/>
        <v>43360.382775119615</v>
      </c>
      <c r="O51" s="17">
        <f t="shared" si="3"/>
        <v>-42431.840510366826</v>
      </c>
    </row>
    <row r="52" spans="1:15">
      <c r="A52" s="14" t="s">
        <v>392</v>
      </c>
      <c r="B52" s="14">
        <v>3511</v>
      </c>
      <c r="C52" s="14" t="s">
        <v>358</v>
      </c>
      <c r="D52" s="14" t="s">
        <v>179</v>
      </c>
      <c r="E52" s="16">
        <v>625</v>
      </c>
      <c r="F52" s="16">
        <v>308.887</v>
      </c>
      <c r="G52" s="16">
        <v>21078.365999999998</v>
      </c>
      <c r="H52" s="16">
        <v>67252.392999999996</v>
      </c>
      <c r="I52" s="16">
        <f t="shared" si="0"/>
        <v>88330.758999999991</v>
      </c>
      <c r="J52" s="16">
        <f t="shared" si="1"/>
        <v>-88021.871999999988</v>
      </c>
      <c r="K52" s="16">
        <f t="shared" si="3"/>
        <v>494.2192</v>
      </c>
      <c r="L52" s="16">
        <f t="shared" si="3"/>
        <v>33725.385599999994</v>
      </c>
      <c r="M52" s="16">
        <f t="shared" si="3"/>
        <v>107603.82879999999</v>
      </c>
      <c r="N52" s="16">
        <f t="shared" si="3"/>
        <v>141329.2144</v>
      </c>
      <c r="O52" s="16">
        <f t="shared" si="3"/>
        <v>-140834.99519999998</v>
      </c>
    </row>
    <row r="53" spans="1:15">
      <c r="A53" t="s">
        <v>392</v>
      </c>
      <c r="B53">
        <v>6515</v>
      </c>
      <c r="C53" t="s">
        <v>359</v>
      </c>
      <c r="D53" t="s">
        <v>208</v>
      </c>
      <c r="E53" s="17">
        <v>623</v>
      </c>
      <c r="F53" s="17">
        <v>1624.6780000000001</v>
      </c>
      <c r="G53" s="17">
        <v>6258.4949999999999</v>
      </c>
      <c r="H53" s="17">
        <v>30771.514000000003</v>
      </c>
      <c r="I53" s="17">
        <f t="shared" si="0"/>
        <v>37030.009000000005</v>
      </c>
      <c r="J53" s="17">
        <f t="shared" si="1"/>
        <v>-35405.331000000006</v>
      </c>
      <c r="K53" s="17">
        <f t="shared" si="3"/>
        <v>2607.829855537721</v>
      </c>
      <c r="L53" s="17">
        <f t="shared" si="3"/>
        <v>10045.738362760834</v>
      </c>
      <c r="M53" s="17">
        <f t="shared" si="3"/>
        <v>49392.478330658108</v>
      </c>
      <c r="N53" s="17">
        <f t="shared" si="3"/>
        <v>59438.216693418952</v>
      </c>
      <c r="O53" s="17">
        <f t="shared" si="3"/>
        <v>-56830.386837881226</v>
      </c>
    </row>
    <row r="54" spans="1:15">
      <c r="A54" s="14" t="s">
        <v>392</v>
      </c>
      <c r="B54" s="14">
        <v>8720</v>
      </c>
      <c r="C54" s="14" t="s">
        <v>360</v>
      </c>
      <c r="D54" s="14" t="s">
        <v>235</v>
      </c>
      <c r="E54" s="16">
        <v>609</v>
      </c>
      <c r="F54" s="16">
        <v>29.731000000000002</v>
      </c>
      <c r="G54" s="16">
        <v>389.10900000000004</v>
      </c>
      <c r="H54" s="16">
        <v>45770.334999999999</v>
      </c>
      <c r="I54" s="16">
        <f t="shared" si="0"/>
        <v>46159.443999999996</v>
      </c>
      <c r="J54" s="16">
        <f t="shared" si="1"/>
        <v>-46129.712999999996</v>
      </c>
      <c r="K54" s="16">
        <f t="shared" si="3"/>
        <v>48.819376026272579</v>
      </c>
      <c r="L54" s="16">
        <f t="shared" si="3"/>
        <v>638.93103448275872</v>
      </c>
      <c r="M54" s="16">
        <f t="shared" si="3"/>
        <v>75156.543513957309</v>
      </c>
      <c r="N54" s="16">
        <f t="shared" si="3"/>
        <v>75795.474548440048</v>
      </c>
      <c r="O54" s="16">
        <f t="shared" si="3"/>
        <v>-75746.655172413783</v>
      </c>
    </row>
    <row r="55" spans="1:15">
      <c r="A55" t="s">
        <v>392</v>
      </c>
      <c r="B55">
        <v>6607</v>
      </c>
      <c r="C55" t="s">
        <v>361</v>
      </c>
      <c r="D55" t="s">
        <v>211</v>
      </c>
      <c r="E55" s="17">
        <v>507</v>
      </c>
      <c r="F55" s="17">
        <v>548.91899999999998</v>
      </c>
      <c r="G55" s="17">
        <v>6455.6859999999997</v>
      </c>
      <c r="H55" s="17">
        <v>19318.967000000001</v>
      </c>
      <c r="I55" s="17">
        <f t="shared" si="0"/>
        <v>25774.652999999998</v>
      </c>
      <c r="J55" s="17">
        <f t="shared" si="1"/>
        <v>-25225.733999999997</v>
      </c>
      <c r="K55" s="17">
        <f t="shared" si="3"/>
        <v>1082.6804733727811</v>
      </c>
      <c r="L55" s="17">
        <f t="shared" si="3"/>
        <v>12733.108481262327</v>
      </c>
      <c r="M55" s="17">
        <f t="shared" si="3"/>
        <v>38104.471400394483</v>
      </c>
      <c r="N55" s="17">
        <f t="shared" si="3"/>
        <v>50837.579881656799</v>
      </c>
      <c r="O55" s="17">
        <f t="shared" si="3"/>
        <v>-49754.899408284022</v>
      </c>
    </row>
    <row r="56" spans="1:15">
      <c r="A56" s="14" t="s">
        <v>392</v>
      </c>
      <c r="B56" s="14">
        <v>7617</v>
      </c>
      <c r="C56" s="14" t="s">
        <v>362</v>
      </c>
      <c r="D56" s="14" t="s">
        <v>221</v>
      </c>
      <c r="E56" s="16">
        <v>501</v>
      </c>
      <c r="F56" s="16">
        <v>8222.3179999999993</v>
      </c>
      <c r="G56" s="16">
        <v>14135.509</v>
      </c>
      <c r="H56" s="16">
        <v>19204.364000000001</v>
      </c>
      <c r="I56" s="16">
        <f t="shared" si="0"/>
        <v>33339.873</v>
      </c>
      <c r="J56" s="16">
        <f t="shared" si="1"/>
        <v>-25117.555</v>
      </c>
      <c r="K56" s="16">
        <f t="shared" si="3"/>
        <v>16411.812375249501</v>
      </c>
      <c r="L56" s="16">
        <f t="shared" si="3"/>
        <v>28214.58882235529</v>
      </c>
      <c r="M56" s="16">
        <f t="shared" si="3"/>
        <v>38332.063872255487</v>
      </c>
      <c r="N56" s="16">
        <f t="shared" si="3"/>
        <v>66546.652694610777</v>
      </c>
      <c r="O56" s="16">
        <f t="shared" si="3"/>
        <v>-50134.840319361283</v>
      </c>
    </row>
    <row r="57" spans="1:15">
      <c r="A57" t="s">
        <v>392</v>
      </c>
      <c r="B57">
        <v>8719</v>
      </c>
      <c r="C57" t="s">
        <v>363</v>
      </c>
      <c r="D57" t="s">
        <v>234</v>
      </c>
      <c r="E57" s="17">
        <v>497</v>
      </c>
      <c r="F57" s="17">
        <v>864.97500000000002</v>
      </c>
      <c r="G57" s="17">
        <v>1896.838</v>
      </c>
      <c r="H57" s="17">
        <v>45325.853999999999</v>
      </c>
      <c r="I57" s="17">
        <f t="shared" si="0"/>
        <v>47222.692000000003</v>
      </c>
      <c r="J57" s="17">
        <f t="shared" si="1"/>
        <v>-46357.717000000004</v>
      </c>
      <c r="K57" s="17">
        <f t="shared" si="3"/>
        <v>1740.3923541247486</v>
      </c>
      <c r="L57" s="17">
        <f t="shared" si="3"/>
        <v>3816.5754527162976</v>
      </c>
      <c r="M57" s="17">
        <f t="shared" si="3"/>
        <v>91198.901408450707</v>
      </c>
      <c r="N57" s="17">
        <f t="shared" si="3"/>
        <v>95015.476861167001</v>
      </c>
      <c r="O57" s="17">
        <f t="shared" si="3"/>
        <v>-93275.084507042266</v>
      </c>
    </row>
    <row r="58" spans="1:15">
      <c r="A58" s="14" t="s">
        <v>392</v>
      </c>
      <c r="B58" s="14">
        <v>6601</v>
      </c>
      <c r="C58" s="14" t="s">
        <v>364</v>
      </c>
      <c r="D58" s="14" t="s">
        <v>209</v>
      </c>
      <c r="E58" s="16">
        <v>483</v>
      </c>
      <c r="F58" s="16">
        <v>0</v>
      </c>
      <c r="G58" s="16">
        <v>618.44499999999994</v>
      </c>
      <c r="H58" s="16">
        <v>21796.720000000001</v>
      </c>
      <c r="I58" s="16">
        <f t="shared" si="0"/>
        <v>22415.165000000001</v>
      </c>
      <c r="J58" s="16">
        <f t="shared" si="1"/>
        <v>-22415.165000000001</v>
      </c>
      <c r="K58" s="16">
        <f t="shared" si="3"/>
        <v>0</v>
      </c>
      <c r="L58" s="16">
        <f t="shared" si="3"/>
        <v>1280.4244306418218</v>
      </c>
      <c r="M58" s="16">
        <f t="shared" si="3"/>
        <v>45127.784679089033</v>
      </c>
      <c r="N58" s="16">
        <f t="shared" si="3"/>
        <v>46408.209109730851</v>
      </c>
      <c r="O58" s="16">
        <f t="shared" si="3"/>
        <v>-46408.209109730851</v>
      </c>
    </row>
    <row r="59" spans="1:15">
      <c r="A59" t="s">
        <v>392</v>
      </c>
      <c r="B59">
        <v>6709</v>
      </c>
      <c r="C59" t="s">
        <v>365</v>
      </c>
      <c r="D59" t="s">
        <v>215</v>
      </c>
      <c r="E59" s="17">
        <v>482</v>
      </c>
      <c r="F59" s="17">
        <v>321.97500000000002</v>
      </c>
      <c r="G59" s="17">
        <v>3803.68</v>
      </c>
      <c r="H59" s="17">
        <v>28619.942000000003</v>
      </c>
      <c r="I59" s="17">
        <f t="shared" si="0"/>
        <v>32423.622000000003</v>
      </c>
      <c r="J59" s="17">
        <f t="shared" si="1"/>
        <v>-32101.647000000004</v>
      </c>
      <c r="K59" s="17">
        <f t="shared" si="3"/>
        <v>667.9979253112034</v>
      </c>
      <c r="L59" s="17">
        <f t="shared" si="3"/>
        <v>7891.4522821576757</v>
      </c>
      <c r="M59" s="17">
        <f t="shared" si="3"/>
        <v>59377.473029045643</v>
      </c>
      <c r="N59" s="17">
        <f t="shared" si="3"/>
        <v>67268.925311203333</v>
      </c>
      <c r="O59" s="17">
        <f t="shared" si="3"/>
        <v>-66600.927385892122</v>
      </c>
    </row>
    <row r="60" spans="1:15">
      <c r="A60" s="14" t="s">
        <v>392</v>
      </c>
      <c r="B60" s="14">
        <v>5609</v>
      </c>
      <c r="C60" s="14" t="s">
        <v>366</v>
      </c>
      <c r="D60" s="14" t="s">
        <v>199</v>
      </c>
      <c r="E60" s="16">
        <v>473</v>
      </c>
      <c r="F60" s="16">
        <v>725.90499999999997</v>
      </c>
      <c r="G60" s="16">
        <v>9513.9790000000012</v>
      </c>
      <c r="H60" s="16">
        <v>34176.324999999997</v>
      </c>
      <c r="I60" s="16">
        <f t="shared" si="0"/>
        <v>43690.303999999996</v>
      </c>
      <c r="J60" s="16">
        <f t="shared" si="1"/>
        <v>-42964.398999999998</v>
      </c>
      <c r="K60" s="16">
        <f t="shared" si="3"/>
        <v>1534.6828752642705</v>
      </c>
      <c r="L60" s="16">
        <f t="shared" si="3"/>
        <v>20114.120507399581</v>
      </c>
      <c r="M60" s="16">
        <f t="shared" si="3"/>
        <v>72254.386892177572</v>
      </c>
      <c r="N60" s="16">
        <f t="shared" si="3"/>
        <v>92368.507399577153</v>
      </c>
      <c r="O60" s="16">
        <f t="shared" si="3"/>
        <v>-90833.824524312891</v>
      </c>
    </row>
    <row r="61" spans="1:15">
      <c r="A61" t="s">
        <v>392</v>
      </c>
      <c r="B61">
        <v>4911</v>
      </c>
      <c r="C61" t="s">
        <v>367</v>
      </c>
      <c r="D61" t="s">
        <v>195</v>
      </c>
      <c r="E61" s="17">
        <v>457</v>
      </c>
      <c r="F61" s="17">
        <v>1436.9190000000001</v>
      </c>
      <c r="G61" s="17">
        <v>2649.5479999999993</v>
      </c>
      <c r="H61" s="17">
        <v>31998.387000000002</v>
      </c>
      <c r="I61" s="17">
        <f t="shared" si="0"/>
        <v>34647.935000000005</v>
      </c>
      <c r="J61" s="17">
        <f t="shared" si="1"/>
        <v>-33211.016000000003</v>
      </c>
      <c r="K61" s="17">
        <f t="shared" si="3"/>
        <v>3144.2428884026258</v>
      </c>
      <c r="L61" s="17">
        <f t="shared" si="3"/>
        <v>5797.6980306345722</v>
      </c>
      <c r="M61" s="17">
        <f t="shared" si="3"/>
        <v>70018.352297592995</v>
      </c>
      <c r="N61" s="17">
        <f t="shared" si="3"/>
        <v>75816.050328227575</v>
      </c>
      <c r="O61" s="17">
        <f t="shared" si="3"/>
        <v>-72671.807439824945</v>
      </c>
    </row>
    <row r="62" spans="1:15">
      <c r="A62" s="14" t="s">
        <v>392</v>
      </c>
      <c r="B62" s="14">
        <v>5612</v>
      </c>
      <c r="C62" s="14" t="s">
        <v>368</v>
      </c>
      <c r="D62" s="14" t="s">
        <v>201</v>
      </c>
      <c r="E62" s="16">
        <v>371</v>
      </c>
      <c r="F62" s="16">
        <v>543.81100000000004</v>
      </c>
      <c r="G62" s="16">
        <v>1193.9580000000001</v>
      </c>
      <c r="H62" s="16">
        <v>26097.921999999999</v>
      </c>
      <c r="I62" s="16">
        <f t="shared" si="0"/>
        <v>27291.879999999997</v>
      </c>
      <c r="J62" s="16">
        <f t="shared" si="1"/>
        <v>-26748.068999999996</v>
      </c>
      <c r="K62" s="16">
        <f t="shared" si="3"/>
        <v>1465.7978436657684</v>
      </c>
      <c r="L62" s="16">
        <f t="shared" si="3"/>
        <v>3218.2156334231809</v>
      </c>
      <c r="M62" s="16">
        <f t="shared" si="3"/>
        <v>70344.803234501334</v>
      </c>
      <c r="N62" s="16">
        <f t="shared" si="3"/>
        <v>73563.018867924533</v>
      </c>
      <c r="O62" s="16">
        <f t="shared" si="3"/>
        <v>-72097.221024258746</v>
      </c>
    </row>
    <row r="63" spans="1:15">
      <c r="A63" t="s">
        <v>392</v>
      </c>
      <c r="B63">
        <v>6602</v>
      </c>
      <c r="C63" t="s">
        <v>369</v>
      </c>
      <c r="D63" t="s">
        <v>210</v>
      </c>
      <c r="E63" s="17">
        <v>370</v>
      </c>
      <c r="F63" s="17">
        <v>0</v>
      </c>
      <c r="G63" s="17">
        <v>521.50900000000001</v>
      </c>
      <c r="H63" s="17">
        <v>27363.399999999994</v>
      </c>
      <c r="I63" s="17">
        <f t="shared" si="0"/>
        <v>27884.908999999992</v>
      </c>
      <c r="J63" s="17">
        <f t="shared" si="1"/>
        <v>-27884.908999999992</v>
      </c>
      <c r="K63" s="17">
        <f t="shared" si="3"/>
        <v>0</v>
      </c>
      <c r="L63" s="17">
        <f t="shared" si="3"/>
        <v>1409.483783783784</v>
      </c>
      <c r="M63" s="17">
        <f t="shared" si="3"/>
        <v>73955.135135135119</v>
      </c>
      <c r="N63" s="17">
        <f t="shared" si="3"/>
        <v>75364.618918918888</v>
      </c>
      <c r="O63" s="17">
        <f t="shared" si="3"/>
        <v>-75364.618918918888</v>
      </c>
    </row>
    <row r="64" spans="1:15">
      <c r="A64" s="14" t="s">
        <v>392</v>
      </c>
      <c r="B64" s="14">
        <v>4502</v>
      </c>
      <c r="C64" s="14" t="s">
        <v>370</v>
      </c>
      <c r="D64" s="14" t="s">
        <v>189</v>
      </c>
      <c r="E64" s="16">
        <v>262</v>
      </c>
      <c r="F64" s="16">
        <v>-8299.5130000000008</v>
      </c>
      <c r="G64" s="16">
        <v>83.927999999999997</v>
      </c>
      <c r="H64" s="16">
        <v>13585.903</v>
      </c>
      <c r="I64" s="16">
        <f t="shared" si="0"/>
        <v>13669.831</v>
      </c>
      <c r="J64" s="16">
        <f t="shared" si="1"/>
        <v>-21969.344000000001</v>
      </c>
      <c r="K64" s="16">
        <f t="shared" si="3"/>
        <v>-31677.53053435115</v>
      </c>
      <c r="L64" s="16">
        <f t="shared" si="3"/>
        <v>320.33587786259545</v>
      </c>
      <c r="M64" s="16">
        <f t="shared" si="3"/>
        <v>51854.591603053435</v>
      </c>
      <c r="N64" s="16">
        <f t="shared" si="3"/>
        <v>52174.927480916034</v>
      </c>
      <c r="O64" s="16">
        <f t="shared" si="3"/>
        <v>-83852.45801526717</v>
      </c>
    </row>
    <row r="65" spans="1:15">
      <c r="A65" t="s">
        <v>392</v>
      </c>
      <c r="B65">
        <v>4604</v>
      </c>
      <c r="C65" t="s">
        <v>371</v>
      </c>
      <c r="D65" t="s">
        <v>190</v>
      </c>
      <c r="E65" s="17">
        <v>251</v>
      </c>
      <c r="F65" s="17">
        <v>723.86</v>
      </c>
      <c r="G65" s="17">
        <v>3967.0920000000006</v>
      </c>
      <c r="H65" s="17">
        <v>10760.868</v>
      </c>
      <c r="I65" s="17">
        <f t="shared" si="0"/>
        <v>14727.960000000001</v>
      </c>
      <c r="J65" s="17">
        <f t="shared" si="1"/>
        <v>-14004.1</v>
      </c>
      <c r="K65" s="17">
        <f t="shared" si="3"/>
        <v>2883.9043824701193</v>
      </c>
      <c r="L65" s="17">
        <f t="shared" si="3"/>
        <v>15805.147410358568</v>
      </c>
      <c r="M65" s="17">
        <f t="shared" si="3"/>
        <v>42871.984063745025</v>
      </c>
      <c r="N65" s="17">
        <f t="shared" si="3"/>
        <v>58677.131474103589</v>
      </c>
      <c r="O65" s="17">
        <f t="shared" si="3"/>
        <v>-55793.227091633467</v>
      </c>
    </row>
    <row r="66" spans="1:15">
      <c r="A66" s="14" t="s">
        <v>392</v>
      </c>
      <c r="B66" s="14">
        <v>8610</v>
      </c>
      <c r="C66" s="14" t="s">
        <v>372</v>
      </c>
      <c r="D66" s="14" t="s">
        <v>228</v>
      </c>
      <c r="E66" s="16">
        <v>251</v>
      </c>
      <c r="F66" s="16">
        <v>0</v>
      </c>
      <c r="G66" s="16"/>
      <c r="H66" s="16">
        <v>9827.7939999999999</v>
      </c>
      <c r="I66" s="16">
        <f t="shared" si="0"/>
        <v>9827.7939999999999</v>
      </c>
      <c r="J66" s="16">
        <f t="shared" si="1"/>
        <v>-9827.7939999999999</v>
      </c>
      <c r="K66" s="16">
        <f t="shared" si="3"/>
        <v>0</v>
      </c>
      <c r="L66" s="16">
        <f t="shared" si="3"/>
        <v>0</v>
      </c>
      <c r="M66" s="16">
        <f t="shared" si="3"/>
        <v>39154.5577689243</v>
      </c>
      <c r="N66" s="16">
        <f t="shared" si="3"/>
        <v>39154.5577689243</v>
      </c>
      <c r="O66" s="16">
        <f t="shared" si="3"/>
        <v>-39154.5577689243</v>
      </c>
    </row>
    <row r="67" spans="1:15">
      <c r="A67" t="s">
        <v>392</v>
      </c>
      <c r="B67">
        <v>1606</v>
      </c>
      <c r="C67" t="s">
        <v>373</v>
      </c>
      <c r="D67" t="s">
        <v>172</v>
      </c>
      <c r="E67" s="17">
        <v>245</v>
      </c>
      <c r="F67" s="17">
        <v>0</v>
      </c>
      <c r="G67" s="17"/>
      <c r="H67" s="17"/>
      <c r="I67" s="17">
        <f t="shared" si="0"/>
        <v>0</v>
      </c>
      <c r="J67" s="17">
        <f t="shared" si="1"/>
        <v>0</v>
      </c>
      <c r="K67" s="17"/>
      <c r="L67" s="17"/>
      <c r="M67" s="17"/>
      <c r="N67" s="17"/>
      <c r="O67" s="17"/>
    </row>
    <row r="68" spans="1:15">
      <c r="A68" s="14" t="s">
        <v>392</v>
      </c>
      <c r="B68" s="14">
        <v>4803</v>
      </c>
      <c r="C68" s="14" t="s">
        <v>374</v>
      </c>
      <c r="D68" s="14" t="s">
        <v>192</v>
      </c>
      <c r="E68" s="16">
        <v>208</v>
      </c>
      <c r="F68" s="16">
        <v>4015.2849999999999</v>
      </c>
      <c r="G68" s="16">
        <v>6620.4159999999993</v>
      </c>
      <c r="H68" s="16">
        <v>14728.272000000001</v>
      </c>
      <c r="I68" s="16">
        <f t="shared" si="0"/>
        <v>21348.688000000002</v>
      </c>
      <c r="J68" s="16">
        <f t="shared" si="1"/>
        <v>-17333.403000000002</v>
      </c>
      <c r="K68" s="16">
        <f t="shared" ref="K68:O79" si="4">(F68/$E68)*1000</f>
        <v>19304.254807692305</v>
      </c>
      <c r="L68" s="16">
        <f t="shared" si="4"/>
        <v>31828.923076923071</v>
      </c>
      <c r="M68" s="16">
        <f t="shared" si="4"/>
        <v>70809</v>
      </c>
      <c r="N68" s="16">
        <f t="shared" si="4"/>
        <v>102637.92307692309</v>
      </c>
      <c r="O68" s="16">
        <f t="shared" si="4"/>
        <v>-83333.66826923078</v>
      </c>
    </row>
    <row r="69" spans="1:15">
      <c r="A69" t="s">
        <v>392</v>
      </c>
      <c r="B69">
        <v>5706</v>
      </c>
      <c r="C69" t="s">
        <v>375</v>
      </c>
      <c r="D69" t="s">
        <v>202</v>
      </c>
      <c r="E69" s="17">
        <v>205</v>
      </c>
      <c r="F69" s="17">
        <v>0</v>
      </c>
      <c r="G69" s="17">
        <v>4214</v>
      </c>
      <c r="H69" s="17">
        <v>10323</v>
      </c>
      <c r="I69" s="17">
        <f t="shared" si="0"/>
        <v>14537</v>
      </c>
      <c r="J69" s="17">
        <f t="shared" si="1"/>
        <v>-14537</v>
      </c>
      <c r="K69" s="17">
        <f t="shared" si="4"/>
        <v>0</v>
      </c>
      <c r="L69" s="17">
        <f t="shared" si="4"/>
        <v>20556.09756097561</v>
      </c>
      <c r="M69" s="17">
        <f t="shared" si="4"/>
        <v>50356.097560975613</v>
      </c>
      <c r="N69" s="17">
        <f t="shared" si="4"/>
        <v>70912.195121951212</v>
      </c>
      <c r="O69" s="17">
        <f t="shared" si="4"/>
        <v>-70912.195121951212</v>
      </c>
    </row>
    <row r="70" spans="1:15">
      <c r="A70" s="14" t="s">
        <v>392</v>
      </c>
      <c r="B70" s="14">
        <v>3713</v>
      </c>
      <c r="C70" s="14" t="s">
        <v>376</v>
      </c>
      <c r="D70" s="14" t="s">
        <v>184</v>
      </c>
      <c r="E70" s="16">
        <v>124</v>
      </c>
      <c r="F70" s="16">
        <v>0</v>
      </c>
      <c r="G70" s="16">
        <v>2235</v>
      </c>
      <c r="H70" s="16">
        <v>2744</v>
      </c>
      <c r="I70" s="16">
        <f t="shared" si="0"/>
        <v>4979</v>
      </c>
      <c r="J70" s="16">
        <f t="shared" si="1"/>
        <v>-4979</v>
      </c>
      <c r="K70" s="16">
        <f t="shared" si="4"/>
        <v>0</v>
      </c>
      <c r="L70" s="16">
        <f t="shared" si="4"/>
        <v>18024.193548387095</v>
      </c>
      <c r="M70" s="16">
        <f t="shared" si="4"/>
        <v>22129.032258064515</v>
      </c>
      <c r="N70" s="16">
        <f t="shared" si="4"/>
        <v>40153.225806451614</v>
      </c>
      <c r="O70" s="16">
        <f t="shared" si="4"/>
        <v>-40153.225806451614</v>
      </c>
    </row>
    <row r="71" spans="1:15">
      <c r="A71" t="s">
        <v>392</v>
      </c>
      <c r="B71">
        <v>7509</v>
      </c>
      <c r="C71" t="s">
        <v>377</v>
      </c>
      <c r="D71" t="s">
        <v>220</v>
      </c>
      <c r="E71" s="17">
        <v>122</v>
      </c>
      <c r="F71" s="17">
        <v>0</v>
      </c>
      <c r="G71" s="17">
        <v>62</v>
      </c>
      <c r="H71" s="17">
        <v>3106</v>
      </c>
      <c r="I71" s="17">
        <f t="shared" si="0"/>
        <v>3168</v>
      </c>
      <c r="J71" s="17">
        <f t="shared" si="1"/>
        <v>-3168</v>
      </c>
      <c r="K71" s="17">
        <f t="shared" si="4"/>
        <v>0</v>
      </c>
      <c r="L71" s="17">
        <f t="shared" si="4"/>
        <v>508.19672131147541</v>
      </c>
      <c r="M71" s="17">
        <f t="shared" si="4"/>
        <v>25459.016393442624</v>
      </c>
      <c r="N71" s="17">
        <f t="shared" si="4"/>
        <v>25967.2131147541</v>
      </c>
      <c r="O71" s="17">
        <f t="shared" si="4"/>
        <v>-25967.2131147541</v>
      </c>
    </row>
    <row r="72" spans="1:15">
      <c r="A72" s="14" t="s">
        <v>392</v>
      </c>
      <c r="B72" s="14">
        <v>4902</v>
      </c>
      <c r="C72" s="14" t="s">
        <v>378</v>
      </c>
      <c r="D72" s="14" t="s">
        <v>194</v>
      </c>
      <c r="E72" s="16">
        <v>109</v>
      </c>
      <c r="F72" s="16">
        <v>0.6</v>
      </c>
      <c r="G72" s="16">
        <v>82.846000000000004</v>
      </c>
      <c r="H72" s="16">
        <v>3783.114</v>
      </c>
      <c r="I72" s="16">
        <f t="shared" ref="I72:I79" si="5">G72+H72</f>
        <v>3865.96</v>
      </c>
      <c r="J72" s="16">
        <f t="shared" ref="J72:J79" si="6">F72-I72</f>
        <v>-3865.36</v>
      </c>
      <c r="K72" s="16">
        <f t="shared" si="4"/>
        <v>5.5045871559633026</v>
      </c>
      <c r="L72" s="16">
        <f t="shared" si="4"/>
        <v>760.05504587155974</v>
      </c>
      <c r="M72" s="16">
        <f t="shared" si="4"/>
        <v>34707.467889908257</v>
      </c>
      <c r="N72" s="16">
        <f t="shared" si="4"/>
        <v>35467.522935779816</v>
      </c>
      <c r="O72" s="16">
        <f t="shared" si="4"/>
        <v>-35462.01834862386</v>
      </c>
    </row>
    <row r="73" spans="1:15">
      <c r="A73" t="s">
        <v>392</v>
      </c>
      <c r="B73">
        <v>6706</v>
      </c>
      <c r="C73" t="s">
        <v>379</v>
      </c>
      <c r="D73" t="s">
        <v>214</v>
      </c>
      <c r="E73" s="17">
        <v>93</v>
      </c>
      <c r="F73" s="17">
        <v>0</v>
      </c>
      <c r="G73" s="17">
        <v>71</v>
      </c>
      <c r="H73" s="17">
        <v>6494</v>
      </c>
      <c r="I73" s="17">
        <f t="shared" si="5"/>
        <v>6565</v>
      </c>
      <c r="J73" s="17">
        <f t="shared" si="6"/>
        <v>-6565</v>
      </c>
      <c r="K73" s="17">
        <f t="shared" si="4"/>
        <v>0</v>
      </c>
      <c r="L73" s="17">
        <f t="shared" si="4"/>
        <v>763.4408602150537</v>
      </c>
      <c r="M73" s="17">
        <f t="shared" si="4"/>
        <v>69827.956989247308</v>
      </c>
      <c r="N73" s="17">
        <f t="shared" si="4"/>
        <v>70591.397849462373</v>
      </c>
      <c r="O73" s="17">
        <f t="shared" si="4"/>
        <v>-70591.397849462373</v>
      </c>
    </row>
    <row r="74" spans="1:15">
      <c r="A74" s="14" t="s">
        <v>392</v>
      </c>
      <c r="B74" s="14">
        <v>5611</v>
      </c>
      <c r="C74" s="14" t="s">
        <v>380</v>
      </c>
      <c r="D74" s="14" t="s">
        <v>200</v>
      </c>
      <c r="E74" s="16">
        <v>90</v>
      </c>
      <c r="F74" s="16">
        <v>0</v>
      </c>
      <c r="G74" s="16">
        <v>1965</v>
      </c>
      <c r="H74" s="16">
        <v>6764</v>
      </c>
      <c r="I74" s="16">
        <f t="shared" si="5"/>
        <v>8729</v>
      </c>
      <c r="J74" s="16">
        <f t="shared" si="6"/>
        <v>-8729</v>
      </c>
      <c r="K74" s="16">
        <f t="shared" si="4"/>
        <v>0</v>
      </c>
      <c r="L74" s="16">
        <f t="shared" si="4"/>
        <v>21833.333333333332</v>
      </c>
      <c r="M74" s="16">
        <f t="shared" si="4"/>
        <v>75155.555555555547</v>
      </c>
      <c r="N74" s="16">
        <f t="shared" si="4"/>
        <v>96988.888888888891</v>
      </c>
      <c r="O74" s="16">
        <f t="shared" si="4"/>
        <v>-96988.888888888891</v>
      </c>
    </row>
    <row r="75" spans="1:15">
      <c r="A75" t="s">
        <v>392</v>
      </c>
      <c r="B75">
        <v>7505</v>
      </c>
      <c r="C75" t="s">
        <v>381</v>
      </c>
      <c r="D75" t="s">
        <v>219</v>
      </c>
      <c r="E75" s="17">
        <v>86</v>
      </c>
      <c r="F75" s="17">
        <v>0</v>
      </c>
      <c r="G75" s="17">
        <v>1904</v>
      </c>
      <c r="H75" s="17">
        <v>3941</v>
      </c>
      <c r="I75" s="17">
        <f t="shared" si="5"/>
        <v>5845</v>
      </c>
      <c r="J75" s="17">
        <f t="shared" si="6"/>
        <v>-5845</v>
      </c>
      <c r="K75" s="17">
        <f t="shared" si="4"/>
        <v>0</v>
      </c>
      <c r="L75" s="17">
        <f t="shared" si="4"/>
        <v>22139.534883720931</v>
      </c>
      <c r="M75" s="17">
        <f t="shared" si="4"/>
        <v>45825.581395348832</v>
      </c>
      <c r="N75" s="17">
        <f t="shared" si="4"/>
        <v>67965.116279069756</v>
      </c>
      <c r="O75" s="17">
        <f t="shared" si="4"/>
        <v>-67965.116279069756</v>
      </c>
    </row>
    <row r="76" spans="1:15">
      <c r="A76" s="14" t="s">
        <v>392</v>
      </c>
      <c r="B76" s="14">
        <v>3506</v>
      </c>
      <c r="C76" s="14" t="s">
        <v>382</v>
      </c>
      <c r="D76" s="14" t="s">
        <v>178</v>
      </c>
      <c r="E76" s="16">
        <v>65</v>
      </c>
      <c r="F76" s="16">
        <v>0</v>
      </c>
      <c r="G76" s="16"/>
      <c r="H76" s="16">
        <v>2156.0549999999998</v>
      </c>
      <c r="I76" s="16">
        <f t="shared" si="5"/>
        <v>2156.0549999999998</v>
      </c>
      <c r="J76" s="16">
        <f t="shared" si="6"/>
        <v>-2156.0549999999998</v>
      </c>
      <c r="K76" s="16">
        <f t="shared" si="4"/>
        <v>0</v>
      </c>
      <c r="L76" s="16">
        <f t="shared" si="4"/>
        <v>0</v>
      </c>
      <c r="M76" s="16">
        <f t="shared" si="4"/>
        <v>33170.076923076922</v>
      </c>
      <c r="N76" s="16">
        <f t="shared" si="4"/>
        <v>33170.076923076922</v>
      </c>
      <c r="O76" s="16">
        <f t="shared" si="4"/>
        <v>-33170.076923076922</v>
      </c>
    </row>
    <row r="77" spans="1:15">
      <c r="A77" t="s">
        <v>392</v>
      </c>
      <c r="B77">
        <v>3710</v>
      </c>
      <c r="C77" t="s">
        <v>383</v>
      </c>
      <c r="D77" t="s">
        <v>182</v>
      </c>
      <c r="E77" s="17">
        <v>64</v>
      </c>
      <c r="F77" s="17">
        <v>0</v>
      </c>
      <c r="G77" s="17"/>
      <c r="H77" s="17">
        <v>1633</v>
      </c>
      <c r="I77" s="17">
        <f t="shared" si="5"/>
        <v>1633</v>
      </c>
      <c r="J77" s="17">
        <f t="shared" si="6"/>
        <v>-1633</v>
      </c>
      <c r="K77" s="17">
        <f t="shared" si="4"/>
        <v>0</v>
      </c>
      <c r="L77" s="17">
        <f t="shared" si="4"/>
        <v>0</v>
      </c>
      <c r="M77" s="17">
        <f t="shared" si="4"/>
        <v>25515.625</v>
      </c>
      <c r="N77" s="17">
        <f t="shared" si="4"/>
        <v>25515.625</v>
      </c>
      <c r="O77" s="17">
        <f t="shared" si="4"/>
        <v>-25515.625</v>
      </c>
    </row>
    <row r="78" spans="1:15">
      <c r="A78" s="14" t="s">
        <v>392</v>
      </c>
      <c r="B78" s="14">
        <v>6611</v>
      </c>
      <c r="C78" s="14" t="s">
        <v>384</v>
      </c>
      <c r="D78" s="14" t="s">
        <v>212</v>
      </c>
      <c r="E78" s="16">
        <v>54</v>
      </c>
      <c r="F78" s="16">
        <v>0</v>
      </c>
      <c r="G78" s="16">
        <v>2971.6689453125</v>
      </c>
      <c r="H78" s="16">
        <v>1725.0169801712036</v>
      </c>
      <c r="I78" s="16">
        <f t="shared" si="5"/>
        <v>4696.6859254837036</v>
      </c>
      <c r="J78" s="16">
        <f t="shared" si="6"/>
        <v>-4696.6859254837036</v>
      </c>
      <c r="K78" s="16">
        <f t="shared" si="4"/>
        <v>0</v>
      </c>
      <c r="L78" s="16">
        <f t="shared" si="4"/>
        <v>55030.906394675927</v>
      </c>
      <c r="M78" s="16">
        <f t="shared" si="4"/>
        <v>31944.758892059326</v>
      </c>
      <c r="N78" s="16">
        <f t="shared" si="4"/>
        <v>86975.665286735253</v>
      </c>
      <c r="O78" s="16">
        <f t="shared" si="4"/>
        <v>-86975.665286735253</v>
      </c>
    </row>
    <row r="79" spans="1:15">
      <c r="A79" t="s">
        <v>392</v>
      </c>
      <c r="B79">
        <v>4901</v>
      </c>
      <c r="C79" t="s">
        <v>385</v>
      </c>
      <c r="D79" t="s">
        <v>193</v>
      </c>
      <c r="E79" s="17">
        <v>43</v>
      </c>
      <c r="F79" s="17">
        <v>0</v>
      </c>
      <c r="G79" s="17"/>
      <c r="H79" s="17">
        <v>466</v>
      </c>
      <c r="I79" s="17">
        <f t="shared" si="5"/>
        <v>466</v>
      </c>
      <c r="J79" s="17">
        <f t="shared" si="6"/>
        <v>-466</v>
      </c>
      <c r="K79" s="17">
        <f t="shared" si="4"/>
        <v>0</v>
      </c>
      <c r="L79" s="17">
        <f t="shared" si="4"/>
        <v>0</v>
      </c>
      <c r="M79" s="17">
        <f t="shared" si="4"/>
        <v>10837.20930232558</v>
      </c>
      <c r="N79" s="17">
        <f t="shared" si="4"/>
        <v>10837.20930232558</v>
      </c>
      <c r="O79" s="17">
        <f t="shared" si="4"/>
        <v>-10837.20930232558</v>
      </c>
    </row>
    <row r="80" spans="1:15"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1:15" s="23" customFormat="1">
      <c r="B81" s="23" t="s">
        <v>393</v>
      </c>
      <c r="E81" s="24">
        <v>364134</v>
      </c>
      <c r="F81" s="24">
        <v>10772665.433</v>
      </c>
      <c r="G81" s="24">
        <v>34848045.662945315</v>
      </c>
      <c r="H81" s="24">
        <v>33038786.596980158</v>
      </c>
      <c r="I81" s="24">
        <f t="shared" ref="I81" si="7">G81+H81</f>
        <v>67886832.25992547</v>
      </c>
      <c r="J81" s="24">
        <f t="shared" ref="J81" si="8">F81-I81</f>
        <v>-57114166.826925471</v>
      </c>
      <c r="K81" s="24">
        <f>(F81/$E81)*1000</f>
        <v>29584.34376630581</v>
      </c>
      <c r="L81" s="24">
        <f t="shared" ref="L81:O81" si="9">(G81/$E81)*1000</f>
        <v>95701.158537640847</v>
      </c>
      <c r="M81" s="24">
        <f t="shared" si="9"/>
        <v>90732.495721300831</v>
      </c>
      <c r="N81" s="24">
        <f t="shared" si="9"/>
        <v>186433.65425894168</v>
      </c>
      <c r="O81" s="24">
        <f t="shared" si="9"/>
        <v>-156849.31049263588</v>
      </c>
    </row>
    <row r="82" spans="1:15"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1:15">
      <c r="D83" s="109" t="s">
        <v>84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5">
      <c r="D84" s="127" t="s">
        <v>300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>
      <c r="A85" s="14" t="s">
        <v>394</v>
      </c>
      <c r="B85" s="14">
        <v>0</v>
      </c>
      <c r="C85" s="14" t="s">
        <v>314</v>
      </c>
      <c r="D85" s="14" t="s">
        <v>19</v>
      </c>
      <c r="E85" s="16">
        <v>131136</v>
      </c>
      <c r="F85" s="16">
        <v>1553437.7120000001</v>
      </c>
      <c r="G85" s="16">
        <v>749483.48099999991</v>
      </c>
      <c r="H85" s="16">
        <v>43469.768000000011</v>
      </c>
      <c r="I85" s="16">
        <f t="shared" ref="I85:I148" si="10">G85+H85</f>
        <v>792953.24899999995</v>
      </c>
      <c r="J85" s="16">
        <f t="shared" ref="J85:J148" si="11">F85-I85</f>
        <v>760484.46300000011</v>
      </c>
      <c r="K85" s="16">
        <f t="shared" ref="K85:O116" si="12">(F85/$E85)*1000</f>
        <v>11846.005002440215</v>
      </c>
      <c r="L85" s="16">
        <f t="shared" si="12"/>
        <v>5715.3144903001457</v>
      </c>
      <c r="M85" s="16">
        <f t="shared" si="12"/>
        <v>331.4861517813568</v>
      </c>
      <c r="N85" s="16">
        <f t="shared" si="12"/>
        <v>6046.8006420815027</v>
      </c>
      <c r="O85" s="16">
        <f t="shared" si="12"/>
        <v>5799.2043603587126</v>
      </c>
    </row>
    <row r="86" spans="1:15">
      <c r="A86" t="s">
        <v>394</v>
      </c>
      <c r="B86">
        <v>1000</v>
      </c>
      <c r="C86" t="s">
        <v>315</v>
      </c>
      <c r="D86" t="s">
        <v>167</v>
      </c>
      <c r="E86" s="17">
        <v>37959</v>
      </c>
      <c r="F86" s="17">
        <v>0</v>
      </c>
      <c r="G86" s="17"/>
      <c r="H86" s="17">
        <v>1953.816</v>
      </c>
      <c r="I86" s="17">
        <f t="shared" si="10"/>
        <v>1953.816</v>
      </c>
      <c r="J86" s="17">
        <f t="shared" si="11"/>
        <v>-1953.816</v>
      </c>
      <c r="K86" s="17">
        <f t="shared" si="12"/>
        <v>0</v>
      </c>
      <c r="L86" s="17">
        <f t="shared" si="12"/>
        <v>0</v>
      </c>
      <c r="M86" s="17">
        <f t="shared" si="12"/>
        <v>51.471745831028215</v>
      </c>
      <c r="N86" s="17">
        <f t="shared" si="12"/>
        <v>51.471745831028215</v>
      </c>
      <c r="O86" s="17">
        <f t="shared" si="12"/>
        <v>-51.471745831028215</v>
      </c>
    </row>
    <row r="87" spans="1:15">
      <c r="A87" s="14" t="s">
        <v>394</v>
      </c>
      <c r="B87" s="14">
        <v>1400</v>
      </c>
      <c r="C87" s="14" t="s">
        <v>316</v>
      </c>
      <c r="D87" s="14" t="s">
        <v>170</v>
      </c>
      <c r="E87" s="16">
        <v>29971</v>
      </c>
      <c r="F87" s="16">
        <v>30961.085999999999</v>
      </c>
      <c r="G87" s="16"/>
      <c r="H87" s="16">
        <v>52826.949000000001</v>
      </c>
      <c r="I87" s="16">
        <f t="shared" si="10"/>
        <v>52826.949000000001</v>
      </c>
      <c r="J87" s="16">
        <f t="shared" si="11"/>
        <v>-21865.863000000001</v>
      </c>
      <c r="K87" s="16">
        <f t="shared" si="12"/>
        <v>1033.0348003069635</v>
      </c>
      <c r="L87" s="16">
        <f t="shared" si="12"/>
        <v>0</v>
      </c>
      <c r="M87" s="16">
        <f t="shared" si="12"/>
        <v>1762.6021487437858</v>
      </c>
      <c r="N87" s="16">
        <f t="shared" si="12"/>
        <v>1762.6021487437858</v>
      </c>
      <c r="O87" s="16">
        <f t="shared" si="12"/>
        <v>-729.56734843682227</v>
      </c>
    </row>
    <row r="88" spans="1:15">
      <c r="A88" t="s">
        <v>394</v>
      </c>
      <c r="B88">
        <v>2000</v>
      </c>
      <c r="C88" t="s">
        <v>317</v>
      </c>
      <c r="D88" t="s">
        <v>173</v>
      </c>
      <c r="E88" s="17">
        <v>19421</v>
      </c>
      <c r="F88" s="17">
        <v>0</v>
      </c>
      <c r="G88" s="17"/>
      <c r="H88" s="17"/>
      <c r="I88" s="17">
        <f t="shared" si="10"/>
        <v>0</v>
      </c>
      <c r="J88" s="17">
        <f t="shared" si="11"/>
        <v>0</v>
      </c>
      <c r="K88" s="17">
        <f t="shared" si="12"/>
        <v>0</v>
      </c>
      <c r="L88" s="17">
        <f t="shared" si="12"/>
        <v>0</v>
      </c>
      <c r="M88" s="17">
        <f t="shared" si="12"/>
        <v>0</v>
      </c>
      <c r="N88" s="17">
        <f t="shared" si="12"/>
        <v>0</v>
      </c>
      <c r="O88" s="17">
        <f t="shared" si="12"/>
        <v>0</v>
      </c>
    </row>
    <row r="89" spans="1:15">
      <c r="A89" s="14" t="s">
        <v>394</v>
      </c>
      <c r="B89" s="14">
        <v>6000</v>
      </c>
      <c r="C89" s="14" t="s">
        <v>318</v>
      </c>
      <c r="D89" s="14" t="s">
        <v>203</v>
      </c>
      <c r="E89" s="16">
        <v>19025</v>
      </c>
      <c r="F89" s="16">
        <v>0</v>
      </c>
      <c r="G89" s="16"/>
      <c r="H89" s="16">
        <v>24357.898000000001</v>
      </c>
      <c r="I89" s="16">
        <f t="shared" si="10"/>
        <v>24357.898000000001</v>
      </c>
      <c r="J89" s="16">
        <f t="shared" si="11"/>
        <v>-24357.898000000001</v>
      </c>
      <c r="K89" s="16">
        <f t="shared" si="12"/>
        <v>0</v>
      </c>
      <c r="L89" s="16">
        <f t="shared" si="12"/>
        <v>0</v>
      </c>
      <c r="M89" s="16">
        <f t="shared" si="12"/>
        <v>1280.3100131406045</v>
      </c>
      <c r="N89" s="16">
        <f t="shared" si="12"/>
        <v>1280.3100131406045</v>
      </c>
      <c r="O89" s="16">
        <f t="shared" si="12"/>
        <v>-1280.3100131406045</v>
      </c>
    </row>
    <row r="90" spans="1:15">
      <c r="A90" t="s">
        <v>394</v>
      </c>
      <c r="B90">
        <v>1300</v>
      </c>
      <c r="C90" t="s">
        <v>319</v>
      </c>
      <c r="D90" t="s">
        <v>169</v>
      </c>
      <c r="E90" s="17">
        <v>16924</v>
      </c>
      <c r="F90" s="17">
        <v>12036.541999999999</v>
      </c>
      <c r="G90" s="17"/>
      <c r="H90" s="17">
        <v>21400</v>
      </c>
      <c r="I90" s="17">
        <f t="shared" si="10"/>
        <v>21400</v>
      </c>
      <c r="J90" s="17">
        <f t="shared" si="11"/>
        <v>-9363.4580000000005</v>
      </c>
      <c r="K90" s="17">
        <f t="shared" si="12"/>
        <v>711.21141574095964</v>
      </c>
      <c r="L90" s="17">
        <f t="shared" si="12"/>
        <v>0</v>
      </c>
      <c r="M90" s="17">
        <f t="shared" si="12"/>
        <v>1264.4764831009218</v>
      </c>
      <c r="N90" s="17">
        <f t="shared" si="12"/>
        <v>1264.4764831009218</v>
      </c>
      <c r="O90" s="17">
        <f t="shared" si="12"/>
        <v>-553.26506735996213</v>
      </c>
    </row>
    <row r="91" spans="1:15">
      <c r="A91" s="14" t="s">
        <v>394</v>
      </c>
      <c r="B91" s="14">
        <v>1604</v>
      </c>
      <c r="C91" s="14" t="s">
        <v>320</v>
      </c>
      <c r="D91" s="14" t="s">
        <v>171</v>
      </c>
      <c r="E91" s="16">
        <v>12073</v>
      </c>
      <c r="F91" s="16">
        <v>11790.777</v>
      </c>
      <c r="G91" s="16"/>
      <c r="H91" s="16">
        <v>26428.241999999998</v>
      </c>
      <c r="I91" s="16">
        <f t="shared" si="10"/>
        <v>26428.241999999998</v>
      </c>
      <c r="J91" s="16">
        <f t="shared" si="11"/>
        <v>-14637.464999999998</v>
      </c>
      <c r="K91" s="16">
        <f t="shared" si="12"/>
        <v>976.62362296032472</v>
      </c>
      <c r="L91" s="16">
        <f t="shared" si="12"/>
        <v>0</v>
      </c>
      <c r="M91" s="16">
        <f t="shared" si="12"/>
        <v>2189.0368591070987</v>
      </c>
      <c r="N91" s="16">
        <f t="shared" si="12"/>
        <v>2189.0368591070987</v>
      </c>
      <c r="O91" s="16">
        <f t="shared" si="12"/>
        <v>-1212.4132361467737</v>
      </c>
    </row>
    <row r="92" spans="1:15">
      <c r="A92" t="s">
        <v>394</v>
      </c>
      <c r="B92">
        <v>8200</v>
      </c>
      <c r="C92" t="s">
        <v>321</v>
      </c>
      <c r="D92" t="s">
        <v>225</v>
      </c>
      <c r="E92" s="17">
        <v>10055</v>
      </c>
      <c r="F92" s="17">
        <v>0</v>
      </c>
      <c r="G92" s="17"/>
      <c r="H92" s="17">
        <v>2912.076</v>
      </c>
      <c r="I92" s="17">
        <f t="shared" si="10"/>
        <v>2912.076</v>
      </c>
      <c r="J92" s="17">
        <f t="shared" si="11"/>
        <v>-2912.076</v>
      </c>
      <c r="K92" s="17">
        <f t="shared" si="12"/>
        <v>0</v>
      </c>
      <c r="L92" s="17">
        <f t="shared" si="12"/>
        <v>0</v>
      </c>
      <c r="M92" s="17">
        <f t="shared" si="12"/>
        <v>289.61471904525109</v>
      </c>
      <c r="N92" s="17">
        <f t="shared" si="12"/>
        <v>289.61471904525109</v>
      </c>
      <c r="O92" s="17">
        <f t="shared" si="12"/>
        <v>-289.61471904525109</v>
      </c>
    </row>
    <row r="93" spans="1:15">
      <c r="A93" s="14" t="s">
        <v>394</v>
      </c>
      <c r="B93" s="14">
        <v>3000</v>
      </c>
      <c r="C93" s="14" t="s">
        <v>322</v>
      </c>
      <c r="D93" s="14" t="s">
        <v>177</v>
      </c>
      <c r="E93" s="16">
        <v>7534</v>
      </c>
      <c r="F93" s="16">
        <v>0</v>
      </c>
      <c r="G93" s="16"/>
      <c r="H93" s="16">
        <v>11865.392</v>
      </c>
      <c r="I93" s="16">
        <f t="shared" si="10"/>
        <v>11865.392</v>
      </c>
      <c r="J93" s="16">
        <f t="shared" si="11"/>
        <v>-11865.392</v>
      </c>
      <c r="K93" s="16">
        <f t="shared" si="12"/>
        <v>0</v>
      </c>
      <c r="L93" s="16">
        <f t="shared" si="12"/>
        <v>0</v>
      </c>
      <c r="M93" s="16">
        <f t="shared" si="12"/>
        <v>1574.9126625962303</v>
      </c>
      <c r="N93" s="16">
        <f t="shared" si="12"/>
        <v>1574.9126625962303</v>
      </c>
      <c r="O93" s="16">
        <f t="shared" si="12"/>
        <v>-1574.9126625962303</v>
      </c>
    </row>
    <row r="94" spans="1:15">
      <c r="A94" t="s">
        <v>394</v>
      </c>
      <c r="B94">
        <v>7300</v>
      </c>
      <c r="C94" t="s">
        <v>323</v>
      </c>
      <c r="D94" t="s">
        <v>217</v>
      </c>
      <c r="E94" s="17">
        <v>5072</v>
      </c>
      <c r="F94" s="17">
        <v>14397.478999999999</v>
      </c>
      <c r="G94" s="17"/>
      <c r="H94" s="17">
        <v>44069.844999999994</v>
      </c>
      <c r="I94" s="17">
        <f t="shared" si="10"/>
        <v>44069.844999999994</v>
      </c>
      <c r="J94" s="17">
        <f t="shared" si="11"/>
        <v>-29672.365999999995</v>
      </c>
      <c r="K94" s="17">
        <f t="shared" si="12"/>
        <v>2838.6196766561511</v>
      </c>
      <c r="L94" s="17">
        <f t="shared" si="12"/>
        <v>0</v>
      </c>
      <c r="M94" s="17">
        <f t="shared" si="12"/>
        <v>8688.8495662460555</v>
      </c>
      <c r="N94" s="17">
        <f t="shared" si="12"/>
        <v>8688.8495662460555</v>
      </c>
      <c r="O94" s="17">
        <f t="shared" si="12"/>
        <v>-5850.2298895899048</v>
      </c>
    </row>
    <row r="95" spans="1:15">
      <c r="A95" s="14" t="s">
        <v>394</v>
      </c>
      <c r="B95" s="14">
        <v>1100</v>
      </c>
      <c r="C95" s="14" t="s">
        <v>324</v>
      </c>
      <c r="D95" s="14" t="s">
        <v>294</v>
      </c>
      <c r="E95" s="16">
        <v>4726</v>
      </c>
      <c r="F95" s="16">
        <v>4284.2749999999996</v>
      </c>
      <c r="G95" s="16"/>
      <c r="H95" s="16">
        <v>10771.120999999999</v>
      </c>
      <c r="I95" s="16">
        <f t="shared" si="10"/>
        <v>10771.120999999999</v>
      </c>
      <c r="J95" s="16">
        <f t="shared" si="11"/>
        <v>-6486.8459999999995</v>
      </c>
      <c r="K95" s="16">
        <f t="shared" si="12"/>
        <v>906.5330088870079</v>
      </c>
      <c r="L95" s="16">
        <f t="shared" si="12"/>
        <v>0</v>
      </c>
      <c r="M95" s="16">
        <f t="shared" si="12"/>
        <v>2279.1199746085481</v>
      </c>
      <c r="N95" s="16">
        <f t="shared" si="12"/>
        <v>2279.1199746085481</v>
      </c>
      <c r="O95" s="16">
        <f t="shared" si="12"/>
        <v>-1372.5869657215403</v>
      </c>
    </row>
    <row r="96" spans="1:15">
      <c r="A96" t="s">
        <v>394</v>
      </c>
      <c r="B96">
        <v>8000</v>
      </c>
      <c r="C96" t="s">
        <v>325</v>
      </c>
      <c r="D96" t="s">
        <v>224</v>
      </c>
      <c r="E96" s="17">
        <v>4355</v>
      </c>
      <c r="F96" s="17">
        <v>0</v>
      </c>
      <c r="G96" s="17"/>
      <c r="H96" s="17">
        <v>4084.5819999999999</v>
      </c>
      <c r="I96" s="17">
        <f t="shared" si="10"/>
        <v>4084.5819999999999</v>
      </c>
      <c r="J96" s="17">
        <f t="shared" si="11"/>
        <v>-4084.5819999999999</v>
      </c>
      <c r="K96" s="17">
        <f t="shared" si="12"/>
        <v>0</v>
      </c>
      <c r="L96" s="17">
        <f t="shared" si="12"/>
        <v>0</v>
      </c>
      <c r="M96" s="17">
        <f t="shared" si="12"/>
        <v>937.9063145809414</v>
      </c>
      <c r="N96" s="17">
        <f t="shared" si="12"/>
        <v>937.9063145809414</v>
      </c>
      <c r="O96" s="17">
        <f t="shared" si="12"/>
        <v>-937.9063145809414</v>
      </c>
    </row>
    <row r="97" spans="1:15">
      <c r="A97" s="14" t="s">
        <v>394</v>
      </c>
      <c r="B97" s="14">
        <v>5200</v>
      </c>
      <c r="C97" s="14" t="s">
        <v>326</v>
      </c>
      <c r="D97" s="14" t="s">
        <v>196</v>
      </c>
      <c r="E97" s="16">
        <v>4034</v>
      </c>
      <c r="F97" s="16">
        <v>0</v>
      </c>
      <c r="G97" s="16"/>
      <c r="H97" s="16">
        <v>8561.2749999999996</v>
      </c>
      <c r="I97" s="16">
        <f t="shared" si="10"/>
        <v>8561.2749999999996</v>
      </c>
      <c r="J97" s="16">
        <f t="shared" si="11"/>
        <v>-8561.2749999999996</v>
      </c>
      <c r="K97" s="16">
        <f t="shared" si="12"/>
        <v>0</v>
      </c>
      <c r="L97" s="16">
        <f t="shared" si="12"/>
        <v>0</v>
      </c>
      <c r="M97" s="16">
        <f t="shared" si="12"/>
        <v>2122.2793753098663</v>
      </c>
      <c r="N97" s="16">
        <f t="shared" si="12"/>
        <v>2122.2793753098663</v>
      </c>
      <c r="O97" s="16">
        <f t="shared" si="12"/>
        <v>-2122.2793753098663</v>
      </c>
    </row>
    <row r="98" spans="1:15">
      <c r="A98" t="s">
        <v>394</v>
      </c>
      <c r="B98">
        <v>3609</v>
      </c>
      <c r="C98" t="s">
        <v>327</v>
      </c>
      <c r="D98" t="s">
        <v>180</v>
      </c>
      <c r="E98" s="17">
        <v>3852</v>
      </c>
      <c r="F98" s="17">
        <v>0</v>
      </c>
      <c r="G98" s="17"/>
      <c r="H98" s="17">
        <v>8702.616</v>
      </c>
      <c r="I98" s="17">
        <f t="shared" si="10"/>
        <v>8702.616</v>
      </c>
      <c r="J98" s="17">
        <f t="shared" si="11"/>
        <v>-8702.616</v>
      </c>
      <c r="K98" s="17">
        <f t="shared" si="12"/>
        <v>0</v>
      </c>
      <c r="L98" s="17">
        <f t="shared" si="12"/>
        <v>0</v>
      </c>
      <c r="M98" s="17">
        <f t="shared" si="12"/>
        <v>2259.2461059190032</v>
      </c>
      <c r="N98" s="17">
        <f t="shared" si="12"/>
        <v>2259.2461059190032</v>
      </c>
      <c r="O98" s="17">
        <f t="shared" si="12"/>
        <v>-2259.2461059190032</v>
      </c>
    </row>
    <row r="99" spans="1:15">
      <c r="A99" s="14" t="s">
        <v>394</v>
      </c>
      <c r="B99" s="14">
        <v>4200</v>
      </c>
      <c r="C99" s="14" t="s">
        <v>328</v>
      </c>
      <c r="D99" s="14" t="s">
        <v>188</v>
      </c>
      <c r="E99" s="16">
        <v>3809</v>
      </c>
      <c r="F99" s="16">
        <v>12670.73</v>
      </c>
      <c r="G99" s="16"/>
      <c r="H99" s="16">
        <v>17995.439999999999</v>
      </c>
      <c r="I99" s="16">
        <f t="shared" si="10"/>
        <v>17995.439999999999</v>
      </c>
      <c r="J99" s="16">
        <f t="shared" si="11"/>
        <v>-5324.7099999999991</v>
      </c>
      <c r="K99" s="16">
        <f t="shared" si="12"/>
        <v>3326.5240220530322</v>
      </c>
      <c r="L99" s="16">
        <f t="shared" si="12"/>
        <v>0</v>
      </c>
      <c r="M99" s="16">
        <f t="shared" si="12"/>
        <v>4724.4526122341822</v>
      </c>
      <c r="N99" s="16">
        <f t="shared" si="12"/>
        <v>4724.4526122341822</v>
      </c>
      <c r="O99" s="16">
        <f t="shared" si="12"/>
        <v>-1397.9285901811497</v>
      </c>
    </row>
    <row r="100" spans="1:15">
      <c r="A100" t="s">
        <v>394</v>
      </c>
      <c r="B100">
        <v>7620</v>
      </c>
      <c r="C100" t="s">
        <v>329</v>
      </c>
      <c r="D100" t="s">
        <v>222</v>
      </c>
      <c r="E100" s="17">
        <v>3619</v>
      </c>
      <c r="F100" s="17">
        <v>12783.392</v>
      </c>
      <c r="G100" s="17"/>
      <c r="H100" s="17">
        <v>19024.853999999999</v>
      </c>
      <c r="I100" s="17">
        <f t="shared" si="10"/>
        <v>19024.853999999999</v>
      </c>
      <c r="J100" s="17">
        <f t="shared" si="11"/>
        <v>-6241.4619999999995</v>
      </c>
      <c r="K100" s="17">
        <f t="shared" si="12"/>
        <v>3532.2995302569771</v>
      </c>
      <c r="L100" s="17">
        <f t="shared" si="12"/>
        <v>0</v>
      </c>
      <c r="M100" s="17">
        <f t="shared" si="12"/>
        <v>5256.9367228516167</v>
      </c>
      <c r="N100" s="17">
        <f t="shared" si="12"/>
        <v>5256.9367228516167</v>
      </c>
      <c r="O100" s="17">
        <f t="shared" si="12"/>
        <v>-1724.6371925946394</v>
      </c>
    </row>
    <row r="101" spans="1:15">
      <c r="A101" s="14" t="s">
        <v>394</v>
      </c>
      <c r="B101" s="14">
        <v>2510</v>
      </c>
      <c r="C101" s="14" t="s">
        <v>330</v>
      </c>
      <c r="D101" s="14" t="s">
        <v>176</v>
      </c>
      <c r="E101" s="16">
        <v>3588</v>
      </c>
      <c r="F101" s="16">
        <v>0</v>
      </c>
      <c r="G101" s="16"/>
      <c r="H101" s="16"/>
      <c r="I101" s="16">
        <f t="shared" si="10"/>
        <v>0</v>
      </c>
      <c r="J101" s="16">
        <f t="shared" si="11"/>
        <v>0</v>
      </c>
      <c r="K101" s="16">
        <f t="shared" si="12"/>
        <v>0</v>
      </c>
      <c r="L101" s="16">
        <f t="shared" si="12"/>
        <v>0</v>
      </c>
      <c r="M101" s="16">
        <f t="shared" si="12"/>
        <v>0</v>
      </c>
      <c r="N101" s="16">
        <f t="shared" si="12"/>
        <v>0</v>
      </c>
      <c r="O101" s="16">
        <f t="shared" si="12"/>
        <v>0</v>
      </c>
    </row>
    <row r="102" spans="1:15">
      <c r="A102" t="s">
        <v>394</v>
      </c>
      <c r="B102">
        <v>2300</v>
      </c>
      <c r="C102" t="s">
        <v>331</v>
      </c>
      <c r="D102" t="s">
        <v>174</v>
      </c>
      <c r="E102" s="17">
        <v>3512</v>
      </c>
      <c r="F102" s="17">
        <v>0</v>
      </c>
      <c r="G102" s="17"/>
      <c r="H102" s="17">
        <v>561.40200000000004</v>
      </c>
      <c r="I102" s="17">
        <f t="shared" si="10"/>
        <v>561.40200000000004</v>
      </c>
      <c r="J102" s="17">
        <f t="shared" si="11"/>
        <v>-561.40200000000004</v>
      </c>
      <c r="K102" s="17">
        <f t="shared" si="12"/>
        <v>0</v>
      </c>
      <c r="L102" s="17">
        <f t="shared" si="12"/>
        <v>0</v>
      </c>
      <c r="M102" s="17">
        <f t="shared" si="12"/>
        <v>159.85250569476085</v>
      </c>
      <c r="N102" s="17">
        <f t="shared" si="12"/>
        <v>159.85250569476085</v>
      </c>
      <c r="O102" s="17">
        <f t="shared" si="12"/>
        <v>-159.85250569476085</v>
      </c>
    </row>
    <row r="103" spans="1:15">
      <c r="A103" s="14" t="s">
        <v>394</v>
      </c>
      <c r="B103" s="14">
        <v>6100</v>
      </c>
      <c r="C103" s="14" t="s">
        <v>332</v>
      </c>
      <c r="D103" s="14" t="s">
        <v>204</v>
      </c>
      <c r="E103" s="16">
        <v>3115</v>
      </c>
      <c r="F103" s="16">
        <v>5550.9979999999996</v>
      </c>
      <c r="G103" s="16"/>
      <c r="H103" s="16">
        <v>8496.07</v>
      </c>
      <c r="I103" s="16">
        <f t="shared" si="10"/>
        <v>8496.07</v>
      </c>
      <c r="J103" s="16">
        <f t="shared" si="11"/>
        <v>-2945.0720000000001</v>
      </c>
      <c r="K103" s="16">
        <f t="shared" si="12"/>
        <v>1782.0218298555376</v>
      </c>
      <c r="L103" s="16">
        <f t="shared" si="12"/>
        <v>0</v>
      </c>
      <c r="M103" s="16">
        <f t="shared" si="12"/>
        <v>2727.4703049759232</v>
      </c>
      <c r="N103" s="16">
        <f t="shared" si="12"/>
        <v>2727.4703049759232</v>
      </c>
      <c r="O103" s="16">
        <f t="shared" si="12"/>
        <v>-945.4484751203853</v>
      </c>
    </row>
    <row r="104" spans="1:15">
      <c r="A104" t="s">
        <v>394</v>
      </c>
      <c r="B104">
        <v>8716</v>
      </c>
      <c r="C104" t="s">
        <v>333</v>
      </c>
      <c r="D104" t="s">
        <v>232</v>
      </c>
      <c r="E104" s="17">
        <v>2699</v>
      </c>
      <c r="F104" s="17">
        <v>0</v>
      </c>
      <c r="G104" s="17"/>
      <c r="H104" s="17"/>
      <c r="I104" s="17">
        <f t="shared" si="10"/>
        <v>0</v>
      </c>
      <c r="J104" s="17">
        <f t="shared" si="11"/>
        <v>0</v>
      </c>
      <c r="K104" s="17">
        <f t="shared" si="12"/>
        <v>0</v>
      </c>
      <c r="L104" s="17">
        <f t="shared" si="12"/>
        <v>0</v>
      </c>
      <c r="M104" s="17">
        <f t="shared" si="12"/>
        <v>0</v>
      </c>
      <c r="N104" s="17">
        <f t="shared" si="12"/>
        <v>0</v>
      </c>
      <c r="O104" s="17">
        <f t="shared" si="12"/>
        <v>0</v>
      </c>
    </row>
    <row r="105" spans="1:15">
      <c r="A105" s="14" t="s">
        <v>394</v>
      </c>
      <c r="B105" s="14">
        <v>7708</v>
      </c>
      <c r="C105" s="14" t="s">
        <v>334</v>
      </c>
      <c r="D105" s="14" t="s">
        <v>223</v>
      </c>
      <c r="E105" s="16">
        <v>2434</v>
      </c>
      <c r="F105" s="16">
        <v>12014.468999999999</v>
      </c>
      <c r="G105" s="16">
        <v>1882.252</v>
      </c>
      <c r="H105" s="16">
        <v>16449.001</v>
      </c>
      <c r="I105" s="16">
        <f t="shared" si="10"/>
        <v>18331.253000000001</v>
      </c>
      <c r="J105" s="16">
        <f t="shared" si="11"/>
        <v>-6316.7840000000015</v>
      </c>
      <c r="K105" s="16">
        <f t="shared" si="12"/>
        <v>4936.1006573541499</v>
      </c>
      <c r="L105" s="16">
        <f t="shared" si="12"/>
        <v>773.31635168446996</v>
      </c>
      <c r="M105" s="16">
        <f t="shared" si="12"/>
        <v>6758.0119145439603</v>
      </c>
      <c r="N105" s="16">
        <f t="shared" si="12"/>
        <v>7531.3282662284309</v>
      </c>
      <c r="O105" s="16">
        <f t="shared" si="12"/>
        <v>-2595.2276088742815</v>
      </c>
    </row>
    <row r="106" spans="1:15">
      <c r="A106" t="s">
        <v>394</v>
      </c>
      <c r="B106">
        <v>8717</v>
      </c>
      <c r="C106" t="s">
        <v>335</v>
      </c>
      <c r="D106" t="s">
        <v>233</v>
      </c>
      <c r="E106" s="17">
        <v>2276</v>
      </c>
      <c r="F106" s="17">
        <v>0</v>
      </c>
      <c r="G106" s="17"/>
      <c r="H106" s="17">
        <v>3017.79</v>
      </c>
      <c r="I106" s="17">
        <f t="shared" si="10"/>
        <v>3017.79</v>
      </c>
      <c r="J106" s="17">
        <f t="shared" si="11"/>
        <v>-3017.79</v>
      </c>
      <c r="K106" s="17">
        <f t="shared" si="12"/>
        <v>0</v>
      </c>
      <c r="L106" s="17">
        <f t="shared" si="12"/>
        <v>0</v>
      </c>
      <c r="M106" s="17">
        <f t="shared" si="12"/>
        <v>1325.9182776801406</v>
      </c>
      <c r="N106" s="17">
        <f t="shared" si="12"/>
        <v>1325.9182776801406</v>
      </c>
      <c r="O106" s="17">
        <f t="shared" si="12"/>
        <v>-1325.9182776801406</v>
      </c>
    </row>
    <row r="107" spans="1:15">
      <c r="A107" s="14" t="s">
        <v>394</v>
      </c>
      <c r="B107" s="14">
        <v>6250</v>
      </c>
      <c r="C107" s="14" t="s">
        <v>336</v>
      </c>
      <c r="D107" s="14" t="s">
        <v>205</v>
      </c>
      <c r="E107" s="16">
        <v>2006</v>
      </c>
      <c r="F107" s="16">
        <v>0</v>
      </c>
      <c r="G107" s="16"/>
      <c r="H107" s="16">
        <v>10731.335999999999</v>
      </c>
      <c r="I107" s="16">
        <f t="shared" si="10"/>
        <v>10731.335999999999</v>
      </c>
      <c r="J107" s="16">
        <f t="shared" si="11"/>
        <v>-10731.335999999999</v>
      </c>
      <c r="K107" s="16">
        <f t="shared" si="12"/>
        <v>0</v>
      </c>
      <c r="L107" s="16">
        <f t="shared" si="12"/>
        <v>0</v>
      </c>
      <c r="M107" s="16">
        <f t="shared" si="12"/>
        <v>5349.6191425722827</v>
      </c>
      <c r="N107" s="16">
        <f t="shared" si="12"/>
        <v>5349.6191425722827</v>
      </c>
      <c r="O107" s="16">
        <f t="shared" si="12"/>
        <v>-5349.6191425722827</v>
      </c>
    </row>
    <row r="108" spans="1:15">
      <c r="A108" t="s">
        <v>394</v>
      </c>
      <c r="B108">
        <v>8613</v>
      </c>
      <c r="C108" t="s">
        <v>337</v>
      </c>
      <c r="D108" t="s">
        <v>229</v>
      </c>
      <c r="E108" s="17">
        <v>1961</v>
      </c>
      <c r="F108" s="17">
        <v>0</v>
      </c>
      <c r="G108" s="17"/>
      <c r="H108" s="17"/>
      <c r="I108" s="17">
        <f t="shared" si="10"/>
        <v>0</v>
      </c>
      <c r="J108" s="17">
        <f t="shared" si="11"/>
        <v>0</v>
      </c>
      <c r="K108" s="17">
        <f t="shared" si="12"/>
        <v>0</v>
      </c>
      <c r="L108" s="17">
        <f t="shared" si="12"/>
        <v>0</v>
      </c>
      <c r="M108" s="17">
        <f t="shared" si="12"/>
        <v>0</v>
      </c>
      <c r="N108" s="17">
        <f t="shared" si="12"/>
        <v>0</v>
      </c>
      <c r="O108" s="17">
        <f t="shared" si="12"/>
        <v>0</v>
      </c>
    </row>
    <row r="109" spans="1:15">
      <c r="A109" s="14" t="s">
        <v>394</v>
      </c>
      <c r="B109" s="14">
        <v>6400</v>
      </c>
      <c r="C109" s="14" t="s">
        <v>338</v>
      </c>
      <c r="D109" s="14" t="s">
        <v>206</v>
      </c>
      <c r="E109" s="16">
        <v>1903</v>
      </c>
      <c r="F109" s="16">
        <v>3596.4789999999998</v>
      </c>
      <c r="G109" s="16"/>
      <c r="H109" s="16">
        <v>5975.5169999999998</v>
      </c>
      <c r="I109" s="16">
        <f t="shared" si="10"/>
        <v>5975.5169999999998</v>
      </c>
      <c r="J109" s="16">
        <f t="shared" si="11"/>
        <v>-2379.038</v>
      </c>
      <c r="K109" s="16">
        <f t="shared" si="12"/>
        <v>1889.8996321597476</v>
      </c>
      <c r="L109" s="16">
        <f t="shared" si="12"/>
        <v>0</v>
      </c>
      <c r="M109" s="16">
        <f t="shared" si="12"/>
        <v>3140.0509721492381</v>
      </c>
      <c r="N109" s="16">
        <f t="shared" si="12"/>
        <v>3140.0509721492381</v>
      </c>
      <c r="O109" s="16">
        <f t="shared" si="12"/>
        <v>-1250.1513399894905</v>
      </c>
    </row>
    <row r="110" spans="1:15">
      <c r="A110" t="s">
        <v>394</v>
      </c>
      <c r="B110">
        <v>8614</v>
      </c>
      <c r="C110" t="s">
        <v>339</v>
      </c>
      <c r="D110" t="s">
        <v>230</v>
      </c>
      <c r="E110" s="17">
        <v>1682</v>
      </c>
      <c r="F110" s="17">
        <v>0</v>
      </c>
      <c r="G110" s="17"/>
      <c r="H110" s="17">
        <v>2293.1289999999999</v>
      </c>
      <c r="I110" s="17">
        <f t="shared" si="10"/>
        <v>2293.1289999999999</v>
      </c>
      <c r="J110" s="17">
        <f t="shared" si="11"/>
        <v>-2293.1289999999999</v>
      </c>
      <c r="K110" s="17">
        <f t="shared" si="12"/>
        <v>0</v>
      </c>
      <c r="L110" s="17">
        <f t="shared" si="12"/>
        <v>0</v>
      </c>
      <c r="M110" s="17">
        <f t="shared" si="12"/>
        <v>1363.3347205707491</v>
      </c>
      <c r="N110" s="17">
        <f t="shared" si="12"/>
        <v>1363.3347205707491</v>
      </c>
      <c r="O110" s="17">
        <f t="shared" si="12"/>
        <v>-1363.3347205707491</v>
      </c>
    </row>
    <row r="111" spans="1:15">
      <c r="A111" s="14" t="s">
        <v>394</v>
      </c>
      <c r="B111" s="14">
        <v>3714</v>
      </c>
      <c r="C111" s="14" t="s">
        <v>340</v>
      </c>
      <c r="D111" s="14" t="s">
        <v>185</v>
      </c>
      <c r="E111" s="16">
        <v>1674</v>
      </c>
      <c r="F111" s="16">
        <v>0</v>
      </c>
      <c r="G111" s="16"/>
      <c r="H111" s="16"/>
      <c r="I111" s="16">
        <f t="shared" si="10"/>
        <v>0</v>
      </c>
      <c r="J111" s="16">
        <f t="shared" si="11"/>
        <v>0</v>
      </c>
      <c r="K111" s="16">
        <f t="shared" si="12"/>
        <v>0</v>
      </c>
      <c r="L111" s="16">
        <f t="shared" si="12"/>
        <v>0</v>
      </c>
      <c r="M111" s="16">
        <f t="shared" si="12"/>
        <v>0</v>
      </c>
      <c r="N111" s="16">
        <f t="shared" si="12"/>
        <v>0</v>
      </c>
      <c r="O111" s="16">
        <f t="shared" si="12"/>
        <v>0</v>
      </c>
    </row>
    <row r="112" spans="1:15">
      <c r="A112" t="s">
        <v>394</v>
      </c>
      <c r="B112">
        <v>2506</v>
      </c>
      <c r="C112" t="s">
        <v>341</v>
      </c>
      <c r="D112" t="s">
        <v>175</v>
      </c>
      <c r="E112" s="17">
        <v>1308</v>
      </c>
      <c r="F112" s="17">
        <v>0</v>
      </c>
      <c r="G112" s="17"/>
      <c r="H112" s="17">
        <v>1286.4780000000001</v>
      </c>
      <c r="I112" s="17">
        <f t="shared" si="10"/>
        <v>1286.4780000000001</v>
      </c>
      <c r="J112" s="17">
        <f t="shared" si="11"/>
        <v>-1286.4780000000001</v>
      </c>
      <c r="K112" s="17">
        <f t="shared" si="12"/>
        <v>0</v>
      </c>
      <c r="L112" s="17">
        <f t="shared" si="12"/>
        <v>0</v>
      </c>
      <c r="M112" s="17">
        <f t="shared" si="12"/>
        <v>983.54587155963304</v>
      </c>
      <c r="N112" s="17">
        <f t="shared" si="12"/>
        <v>983.54587155963304</v>
      </c>
      <c r="O112" s="17">
        <f t="shared" si="12"/>
        <v>-983.54587155963304</v>
      </c>
    </row>
    <row r="113" spans="1:15">
      <c r="A113" s="14" t="s">
        <v>394</v>
      </c>
      <c r="B113" s="14">
        <v>5508</v>
      </c>
      <c r="C113" s="14" t="s">
        <v>342</v>
      </c>
      <c r="D113" s="14" t="s">
        <v>197</v>
      </c>
      <c r="E113" s="16">
        <v>1211</v>
      </c>
      <c r="F113" s="16">
        <v>0</v>
      </c>
      <c r="G113" s="16"/>
      <c r="H113" s="16">
        <v>3513.0739999999996</v>
      </c>
      <c r="I113" s="16">
        <f t="shared" si="10"/>
        <v>3513.0739999999996</v>
      </c>
      <c r="J113" s="16">
        <f t="shared" si="11"/>
        <v>-3513.0739999999996</v>
      </c>
      <c r="K113" s="16">
        <f t="shared" si="12"/>
        <v>0</v>
      </c>
      <c r="L113" s="16">
        <f t="shared" si="12"/>
        <v>0</v>
      </c>
      <c r="M113" s="16">
        <f t="shared" si="12"/>
        <v>2900.9694467382324</v>
      </c>
      <c r="N113" s="16">
        <f t="shared" si="12"/>
        <v>2900.9694467382324</v>
      </c>
      <c r="O113" s="16">
        <f t="shared" si="12"/>
        <v>-2900.9694467382324</v>
      </c>
    </row>
    <row r="114" spans="1:15">
      <c r="A114" t="s">
        <v>394</v>
      </c>
      <c r="B114">
        <v>3711</v>
      </c>
      <c r="C114" t="s">
        <v>343</v>
      </c>
      <c r="D114" t="s">
        <v>183</v>
      </c>
      <c r="E114" s="17">
        <v>1209</v>
      </c>
      <c r="F114" s="17">
        <v>0</v>
      </c>
      <c r="G114" s="17"/>
      <c r="H114" s="17">
        <v>1919.2080000000001</v>
      </c>
      <c r="I114" s="17">
        <f t="shared" si="10"/>
        <v>1919.2080000000001</v>
      </c>
      <c r="J114" s="17">
        <f t="shared" si="11"/>
        <v>-1919.2080000000001</v>
      </c>
      <c r="K114" s="17">
        <f t="shared" si="12"/>
        <v>0</v>
      </c>
      <c r="L114" s="17">
        <f t="shared" si="12"/>
        <v>0</v>
      </c>
      <c r="M114" s="17">
        <f t="shared" si="12"/>
        <v>1587.4342431761788</v>
      </c>
      <c r="N114" s="17">
        <f t="shared" si="12"/>
        <v>1587.4342431761788</v>
      </c>
      <c r="O114" s="17">
        <f t="shared" si="12"/>
        <v>-1587.4342431761788</v>
      </c>
    </row>
    <row r="115" spans="1:15">
      <c r="A115" s="14" t="s">
        <v>394</v>
      </c>
      <c r="B115" s="14">
        <v>8721</v>
      </c>
      <c r="C115" s="14" t="s">
        <v>344</v>
      </c>
      <c r="D115" s="14" t="s">
        <v>236</v>
      </c>
      <c r="E115" s="16">
        <v>1163</v>
      </c>
      <c r="F115" s="16">
        <v>0</v>
      </c>
      <c r="G115" s="16">
        <v>2900.9820000000004</v>
      </c>
      <c r="H115" s="16">
        <v>3557.8139999999999</v>
      </c>
      <c r="I115" s="16">
        <f t="shared" si="10"/>
        <v>6458.7960000000003</v>
      </c>
      <c r="J115" s="16">
        <f t="shared" si="11"/>
        <v>-6458.7960000000003</v>
      </c>
      <c r="K115" s="16">
        <f t="shared" si="12"/>
        <v>0</v>
      </c>
      <c r="L115" s="16">
        <f t="shared" si="12"/>
        <v>2494.3955288048155</v>
      </c>
      <c r="M115" s="16">
        <f t="shared" si="12"/>
        <v>3059.1693895098883</v>
      </c>
      <c r="N115" s="16">
        <f t="shared" si="12"/>
        <v>5553.5649183147043</v>
      </c>
      <c r="O115" s="16">
        <f t="shared" si="12"/>
        <v>-5553.5649183147043</v>
      </c>
    </row>
    <row r="116" spans="1:15">
      <c r="A116" t="s">
        <v>394</v>
      </c>
      <c r="B116">
        <v>6513</v>
      </c>
      <c r="C116" t="s">
        <v>345</v>
      </c>
      <c r="D116" t="s">
        <v>207</v>
      </c>
      <c r="E116" s="17">
        <v>1077</v>
      </c>
      <c r="F116" s="17">
        <v>1202.0260000000001</v>
      </c>
      <c r="G116" s="17"/>
      <c r="H116" s="17">
        <v>2510.3589999999999</v>
      </c>
      <c r="I116" s="17">
        <f t="shared" si="10"/>
        <v>2510.3589999999999</v>
      </c>
      <c r="J116" s="17">
        <f t="shared" si="11"/>
        <v>-1308.3329999999999</v>
      </c>
      <c r="K116" s="17">
        <f t="shared" si="12"/>
        <v>1116.0872794800371</v>
      </c>
      <c r="L116" s="17">
        <f t="shared" si="12"/>
        <v>0</v>
      </c>
      <c r="M116" s="17">
        <f t="shared" si="12"/>
        <v>2330.881151346332</v>
      </c>
      <c r="N116" s="17">
        <f t="shared" si="12"/>
        <v>2330.881151346332</v>
      </c>
      <c r="O116" s="17">
        <f t="shared" si="12"/>
        <v>-1214.7938718662951</v>
      </c>
    </row>
    <row r="117" spans="1:15">
      <c r="A117" s="14" t="s">
        <v>394</v>
      </c>
      <c r="B117" s="14">
        <v>4607</v>
      </c>
      <c r="C117" s="14" t="s">
        <v>346</v>
      </c>
      <c r="D117" s="14" t="s">
        <v>191</v>
      </c>
      <c r="E117" s="16">
        <v>1021</v>
      </c>
      <c r="F117" s="16">
        <v>4698.8370000000004</v>
      </c>
      <c r="G117" s="16"/>
      <c r="H117" s="16">
        <v>6435.5</v>
      </c>
      <c r="I117" s="16">
        <f t="shared" si="10"/>
        <v>6435.5</v>
      </c>
      <c r="J117" s="16">
        <f t="shared" si="11"/>
        <v>-1736.6629999999996</v>
      </c>
      <c r="K117" s="16">
        <f t="shared" ref="K117:O143" si="13">(F117/$E117)*1000</f>
        <v>4602.1909892262493</v>
      </c>
      <c r="L117" s="16">
        <f t="shared" si="13"/>
        <v>0</v>
      </c>
      <c r="M117" s="16">
        <f t="shared" si="13"/>
        <v>6303.134182174339</v>
      </c>
      <c r="N117" s="16">
        <f t="shared" si="13"/>
        <v>6303.134182174339</v>
      </c>
      <c r="O117" s="16">
        <f t="shared" si="13"/>
        <v>-1700.9431929480895</v>
      </c>
    </row>
    <row r="118" spans="1:15">
      <c r="A118" t="s">
        <v>394</v>
      </c>
      <c r="B118">
        <v>4100</v>
      </c>
      <c r="C118" t="s">
        <v>347</v>
      </c>
      <c r="D118" t="s">
        <v>187</v>
      </c>
      <c r="E118" s="17">
        <v>955</v>
      </c>
      <c r="F118" s="17">
        <v>4532.9269999999997</v>
      </c>
      <c r="G118" s="17"/>
      <c r="H118" s="17">
        <v>4259.8060000000005</v>
      </c>
      <c r="I118" s="17">
        <f t="shared" si="10"/>
        <v>4259.8060000000005</v>
      </c>
      <c r="J118" s="17">
        <f t="shared" si="11"/>
        <v>273.12099999999919</v>
      </c>
      <c r="K118" s="17">
        <f t="shared" si="13"/>
        <v>4746.5204188481675</v>
      </c>
      <c r="L118" s="17">
        <f t="shared" si="13"/>
        <v>0</v>
      </c>
      <c r="M118" s="17">
        <f t="shared" si="13"/>
        <v>4460.5298429319382</v>
      </c>
      <c r="N118" s="17">
        <f t="shared" si="13"/>
        <v>4460.5298429319382</v>
      </c>
      <c r="O118" s="17">
        <f t="shared" si="13"/>
        <v>285.99057591622949</v>
      </c>
    </row>
    <row r="119" spans="1:15">
      <c r="A119" s="14" t="s">
        <v>394</v>
      </c>
      <c r="B119" s="14">
        <v>5604</v>
      </c>
      <c r="C119" s="14" t="s">
        <v>348</v>
      </c>
      <c r="D119" s="14" t="s">
        <v>198</v>
      </c>
      <c r="E119" s="16">
        <v>938</v>
      </c>
      <c r="F119" s="16">
        <v>0</v>
      </c>
      <c r="G119" s="16"/>
      <c r="H119" s="16">
        <v>2198.3180000000002</v>
      </c>
      <c r="I119" s="16">
        <f t="shared" si="10"/>
        <v>2198.3180000000002</v>
      </c>
      <c r="J119" s="16">
        <f t="shared" si="11"/>
        <v>-2198.3180000000002</v>
      </c>
      <c r="K119" s="16">
        <f t="shared" si="13"/>
        <v>0</v>
      </c>
      <c r="L119" s="16">
        <f t="shared" si="13"/>
        <v>0</v>
      </c>
      <c r="M119" s="16">
        <f t="shared" si="13"/>
        <v>2343.6226012793177</v>
      </c>
      <c r="N119" s="16">
        <f t="shared" si="13"/>
        <v>2343.6226012793177</v>
      </c>
      <c r="O119" s="16">
        <f t="shared" si="13"/>
        <v>-2343.6226012793177</v>
      </c>
    </row>
    <row r="120" spans="1:15">
      <c r="A120" t="s">
        <v>394</v>
      </c>
      <c r="B120">
        <v>3709</v>
      </c>
      <c r="C120" t="s">
        <v>349</v>
      </c>
      <c r="D120" t="s">
        <v>181</v>
      </c>
      <c r="E120" s="17">
        <v>876</v>
      </c>
      <c r="F120" s="17">
        <v>0</v>
      </c>
      <c r="G120" s="17"/>
      <c r="H120" s="17"/>
      <c r="I120" s="17">
        <f t="shared" si="10"/>
        <v>0</v>
      </c>
      <c r="J120" s="17">
        <f t="shared" si="11"/>
        <v>0</v>
      </c>
      <c r="K120" s="17">
        <f t="shared" si="13"/>
        <v>0</v>
      </c>
      <c r="L120" s="17">
        <f t="shared" si="13"/>
        <v>0</v>
      </c>
      <c r="M120" s="17">
        <f t="shared" si="13"/>
        <v>0</v>
      </c>
      <c r="N120" s="17">
        <f t="shared" si="13"/>
        <v>0</v>
      </c>
      <c r="O120" s="17">
        <f t="shared" si="13"/>
        <v>0</v>
      </c>
    </row>
    <row r="121" spans="1:15">
      <c r="A121" s="14" t="s">
        <v>394</v>
      </c>
      <c r="B121" s="14">
        <v>6612</v>
      </c>
      <c r="C121" s="14" t="s">
        <v>350</v>
      </c>
      <c r="D121" s="14" t="s">
        <v>213</v>
      </c>
      <c r="E121" s="16">
        <v>862</v>
      </c>
      <c r="F121" s="16">
        <v>3108</v>
      </c>
      <c r="G121" s="16"/>
      <c r="H121" s="16">
        <v>4655</v>
      </c>
      <c r="I121" s="16">
        <f t="shared" si="10"/>
        <v>4655</v>
      </c>
      <c r="J121" s="16">
        <f t="shared" si="11"/>
        <v>-1547</v>
      </c>
      <c r="K121" s="16">
        <f t="shared" si="13"/>
        <v>3605.5684454756379</v>
      </c>
      <c r="L121" s="16">
        <f t="shared" si="13"/>
        <v>0</v>
      </c>
      <c r="M121" s="16">
        <f t="shared" si="13"/>
        <v>5400.2320185614844</v>
      </c>
      <c r="N121" s="16">
        <f t="shared" si="13"/>
        <v>5400.2320185614844</v>
      </c>
      <c r="O121" s="16">
        <f t="shared" si="13"/>
        <v>-1794.6635730858468</v>
      </c>
    </row>
    <row r="122" spans="1:15">
      <c r="A122" t="s">
        <v>394</v>
      </c>
      <c r="B122">
        <v>8710</v>
      </c>
      <c r="C122" t="s">
        <v>351</v>
      </c>
      <c r="D122" t="s">
        <v>231</v>
      </c>
      <c r="E122" s="17">
        <v>818</v>
      </c>
      <c r="F122" s="17">
        <v>0</v>
      </c>
      <c r="G122" s="17">
        <v>0</v>
      </c>
      <c r="H122" s="17">
        <v>1101.712</v>
      </c>
      <c r="I122" s="17">
        <f t="shared" si="10"/>
        <v>1101.712</v>
      </c>
      <c r="J122" s="17">
        <f t="shared" si="11"/>
        <v>-1101.712</v>
      </c>
      <c r="K122" s="17">
        <f t="shared" si="13"/>
        <v>0</v>
      </c>
      <c r="L122" s="17">
        <f t="shared" si="13"/>
        <v>0</v>
      </c>
      <c r="M122" s="17">
        <f t="shared" si="13"/>
        <v>1346.836185819071</v>
      </c>
      <c r="N122" s="17">
        <f t="shared" si="13"/>
        <v>1346.836185819071</v>
      </c>
      <c r="O122" s="17">
        <f t="shared" si="13"/>
        <v>-1346.836185819071</v>
      </c>
    </row>
    <row r="123" spans="1:15">
      <c r="A123" s="14" t="s">
        <v>394</v>
      </c>
      <c r="B123" s="14">
        <v>8508</v>
      </c>
      <c r="C123" s="14" t="s">
        <v>352</v>
      </c>
      <c r="D123" s="14" t="s">
        <v>226</v>
      </c>
      <c r="E123" s="16">
        <v>719</v>
      </c>
      <c r="F123" s="16">
        <v>0</v>
      </c>
      <c r="G123" s="16"/>
      <c r="H123" s="16"/>
      <c r="I123" s="16">
        <f t="shared" si="10"/>
        <v>0</v>
      </c>
      <c r="J123" s="16">
        <f t="shared" si="11"/>
        <v>0</v>
      </c>
      <c r="K123" s="16">
        <f t="shared" si="13"/>
        <v>0</v>
      </c>
      <c r="L123" s="16">
        <f t="shared" si="13"/>
        <v>0</v>
      </c>
      <c r="M123" s="16">
        <f t="shared" si="13"/>
        <v>0</v>
      </c>
      <c r="N123" s="16">
        <f t="shared" si="13"/>
        <v>0</v>
      </c>
      <c r="O123" s="16">
        <f t="shared" si="13"/>
        <v>0</v>
      </c>
    </row>
    <row r="124" spans="1:15">
      <c r="A124" t="s">
        <v>394</v>
      </c>
      <c r="B124">
        <v>8722</v>
      </c>
      <c r="C124" t="s">
        <v>353</v>
      </c>
      <c r="D124" t="s">
        <v>237</v>
      </c>
      <c r="E124" s="17">
        <v>687</v>
      </c>
      <c r="F124" s="17">
        <v>0</v>
      </c>
      <c r="G124" s="17"/>
      <c r="H124" s="17">
        <v>934.91200000000003</v>
      </c>
      <c r="I124" s="17">
        <f t="shared" si="10"/>
        <v>934.91200000000003</v>
      </c>
      <c r="J124" s="17">
        <f t="shared" si="11"/>
        <v>-934.91200000000003</v>
      </c>
      <c r="K124" s="17">
        <f t="shared" si="13"/>
        <v>0</v>
      </c>
      <c r="L124" s="17">
        <f t="shared" si="13"/>
        <v>0</v>
      </c>
      <c r="M124" s="17">
        <f t="shared" si="13"/>
        <v>1360.8617176128093</v>
      </c>
      <c r="N124" s="17">
        <f t="shared" si="13"/>
        <v>1360.8617176128093</v>
      </c>
      <c r="O124" s="17">
        <f t="shared" si="13"/>
        <v>-1360.8617176128093</v>
      </c>
    </row>
    <row r="125" spans="1:15">
      <c r="A125" s="14" t="s">
        <v>394</v>
      </c>
      <c r="B125" s="14">
        <v>7000</v>
      </c>
      <c r="C125" s="14" t="s">
        <v>354</v>
      </c>
      <c r="D125" s="14" t="s">
        <v>216</v>
      </c>
      <c r="E125" s="16">
        <v>680</v>
      </c>
      <c r="F125" s="16">
        <v>2632.5419999999999</v>
      </c>
      <c r="G125" s="16"/>
      <c r="H125" s="16">
        <v>4418.0139999999992</v>
      </c>
      <c r="I125" s="16">
        <f t="shared" si="10"/>
        <v>4418.0139999999992</v>
      </c>
      <c r="J125" s="16">
        <f t="shared" si="11"/>
        <v>-1785.4719999999993</v>
      </c>
      <c r="K125" s="16">
        <f t="shared" si="13"/>
        <v>3871.3852941176469</v>
      </c>
      <c r="L125" s="16">
        <f t="shared" si="13"/>
        <v>0</v>
      </c>
      <c r="M125" s="16">
        <f t="shared" si="13"/>
        <v>6497.0794117647047</v>
      </c>
      <c r="N125" s="16">
        <f t="shared" si="13"/>
        <v>6497.0794117647047</v>
      </c>
      <c r="O125" s="16">
        <f t="shared" si="13"/>
        <v>-2625.6941176470577</v>
      </c>
    </row>
    <row r="126" spans="1:15">
      <c r="A126" t="s">
        <v>394</v>
      </c>
      <c r="B126">
        <v>7502</v>
      </c>
      <c r="C126" t="s">
        <v>355</v>
      </c>
      <c r="D126" t="s">
        <v>218</v>
      </c>
      <c r="E126" s="17">
        <v>659</v>
      </c>
      <c r="F126" s="17">
        <v>3232</v>
      </c>
      <c r="G126" s="17"/>
      <c r="H126" s="17">
        <v>4575</v>
      </c>
      <c r="I126" s="17">
        <f t="shared" si="10"/>
        <v>4575</v>
      </c>
      <c r="J126" s="17">
        <f t="shared" si="11"/>
        <v>-1343</v>
      </c>
      <c r="K126" s="17">
        <f t="shared" si="13"/>
        <v>4904.4006069802726</v>
      </c>
      <c r="L126" s="17">
        <f t="shared" si="13"/>
        <v>0</v>
      </c>
      <c r="M126" s="17">
        <f t="shared" si="13"/>
        <v>6942.3368740515925</v>
      </c>
      <c r="N126" s="17">
        <f t="shared" si="13"/>
        <v>6942.3368740515925</v>
      </c>
      <c r="O126" s="17">
        <f t="shared" si="13"/>
        <v>-2037.9362670713203</v>
      </c>
    </row>
    <row r="127" spans="1:15">
      <c r="A127" s="14" t="s">
        <v>394</v>
      </c>
      <c r="B127" s="14">
        <v>3811</v>
      </c>
      <c r="C127" s="14" t="s">
        <v>356</v>
      </c>
      <c r="D127" s="14" t="s">
        <v>186</v>
      </c>
      <c r="E127" s="16">
        <v>639</v>
      </c>
      <c r="F127" s="16">
        <v>0</v>
      </c>
      <c r="G127" s="16"/>
      <c r="H127" s="16"/>
      <c r="I127" s="16">
        <f t="shared" si="10"/>
        <v>0</v>
      </c>
      <c r="J127" s="16">
        <f t="shared" si="11"/>
        <v>0</v>
      </c>
      <c r="K127" s="16">
        <f t="shared" si="13"/>
        <v>0</v>
      </c>
      <c r="L127" s="16">
        <f t="shared" si="13"/>
        <v>0</v>
      </c>
      <c r="M127" s="16">
        <f t="shared" si="13"/>
        <v>0</v>
      </c>
      <c r="N127" s="16">
        <f t="shared" si="13"/>
        <v>0</v>
      </c>
      <c r="O127" s="16">
        <f t="shared" si="13"/>
        <v>0</v>
      </c>
    </row>
    <row r="128" spans="1:15">
      <c r="A128" t="s">
        <v>394</v>
      </c>
      <c r="B128">
        <v>8509</v>
      </c>
      <c r="C128" t="s">
        <v>357</v>
      </c>
      <c r="D128" t="s">
        <v>227</v>
      </c>
      <c r="E128" s="17">
        <v>627</v>
      </c>
      <c r="F128" s="17">
        <v>0</v>
      </c>
      <c r="G128" s="17"/>
      <c r="H128" s="17">
        <v>817.173</v>
      </c>
      <c r="I128" s="17">
        <f t="shared" si="10"/>
        <v>817.173</v>
      </c>
      <c r="J128" s="17">
        <f t="shared" si="11"/>
        <v>-817.173</v>
      </c>
      <c r="K128" s="17">
        <f t="shared" si="13"/>
        <v>0</v>
      </c>
      <c r="L128" s="17">
        <f t="shared" si="13"/>
        <v>0</v>
      </c>
      <c r="M128" s="17">
        <f t="shared" si="13"/>
        <v>1303.3062200956938</v>
      </c>
      <c r="N128" s="17">
        <f t="shared" si="13"/>
        <v>1303.3062200956938</v>
      </c>
      <c r="O128" s="17">
        <f t="shared" si="13"/>
        <v>-1303.3062200956938</v>
      </c>
    </row>
    <row r="129" spans="1:15">
      <c r="A129" s="14" t="s">
        <v>394</v>
      </c>
      <c r="B129" s="14">
        <v>3511</v>
      </c>
      <c r="C129" s="14" t="s">
        <v>358</v>
      </c>
      <c r="D129" s="14" t="s">
        <v>179</v>
      </c>
      <c r="E129" s="16">
        <v>625</v>
      </c>
      <c r="F129" s="16">
        <v>0</v>
      </c>
      <c r="G129" s="16"/>
      <c r="H129" s="16">
        <v>1529.5740000000001</v>
      </c>
      <c r="I129" s="16">
        <f t="shared" si="10"/>
        <v>1529.5740000000001</v>
      </c>
      <c r="J129" s="16">
        <f t="shared" si="11"/>
        <v>-1529.5740000000001</v>
      </c>
      <c r="K129" s="16">
        <f t="shared" si="13"/>
        <v>0</v>
      </c>
      <c r="L129" s="16">
        <f t="shared" si="13"/>
        <v>0</v>
      </c>
      <c r="M129" s="16">
        <f t="shared" si="13"/>
        <v>2447.3184000000001</v>
      </c>
      <c r="N129" s="16">
        <f t="shared" si="13"/>
        <v>2447.3184000000001</v>
      </c>
      <c r="O129" s="16">
        <f t="shared" si="13"/>
        <v>-2447.3184000000001</v>
      </c>
    </row>
    <row r="130" spans="1:15">
      <c r="A130" t="s">
        <v>394</v>
      </c>
      <c r="B130">
        <v>6515</v>
      </c>
      <c r="C130" t="s">
        <v>359</v>
      </c>
      <c r="D130" t="s">
        <v>208</v>
      </c>
      <c r="E130" s="17">
        <v>623</v>
      </c>
      <c r="F130" s="17">
        <v>1342.9659999999999</v>
      </c>
      <c r="G130" s="17"/>
      <c r="H130" s="17">
        <v>1815.4870000000001</v>
      </c>
      <c r="I130" s="17">
        <f t="shared" si="10"/>
        <v>1815.4870000000001</v>
      </c>
      <c r="J130" s="17">
        <f t="shared" si="11"/>
        <v>-472.52100000000019</v>
      </c>
      <c r="K130" s="17">
        <f t="shared" si="13"/>
        <v>2155.6436597110751</v>
      </c>
      <c r="L130" s="17">
        <f t="shared" si="13"/>
        <v>0</v>
      </c>
      <c r="M130" s="17">
        <f t="shared" si="13"/>
        <v>2914.1043338683789</v>
      </c>
      <c r="N130" s="17">
        <f t="shared" si="13"/>
        <v>2914.1043338683789</v>
      </c>
      <c r="O130" s="17">
        <f t="shared" si="13"/>
        <v>-758.46067415730363</v>
      </c>
    </row>
    <row r="131" spans="1:15">
      <c r="A131" s="14" t="s">
        <v>394</v>
      </c>
      <c r="B131" s="14">
        <v>8720</v>
      </c>
      <c r="C131" s="14" t="s">
        <v>360</v>
      </c>
      <c r="D131" s="14" t="s">
        <v>235</v>
      </c>
      <c r="E131" s="16">
        <v>609</v>
      </c>
      <c r="F131" s="16">
        <v>0</v>
      </c>
      <c r="G131" s="16"/>
      <c r="H131" s="16">
        <v>594.50099999999998</v>
      </c>
      <c r="I131" s="16">
        <f t="shared" si="10"/>
        <v>594.50099999999998</v>
      </c>
      <c r="J131" s="16">
        <f t="shared" si="11"/>
        <v>-594.50099999999998</v>
      </c>
      <c r="K131" s="16">
        <f t="shared" si="13"/>
        <v>0</v>
      </c>
      <c r="L131" s="16">
        <f t="shared" si="13"/>
        <v>0</v>
      </c>
      <c r="M131" s="16">
        <f t="shared" si="13"/>
        <v>976.19211822660088</v>
      </c>
      <c r="N131" s="16">
        <f t="shared" si="13"/>
        <v>976.19211822660088</v>
      </c>
      <c r="O131" s="16">
        <f t="shared" si="13"/>
        <v>-976.19211822660088</v>
      </c>
    </row>
    <row r="132" spans="1:15">
      <c r="A132" t="s">
        <v>394</v>
      </c>
      <c r="B132">
        <v>6607</v>
      </c>
      <c r="C132" t="s">
        <v>361</v>
      </c>
      <c r="D132" t="s">
        <v>211</v>
      </c>
      <c r="E132" s="17">
        <v>507</v>
      </c>
      <c r="F132" s="17">
        <v>2103.9989999999998</v>
      </c>
      <c r="G132" s="17"/>
      <c r="H132" s="17">
        <v>2931.5459999999998</v>
      </c>
      <c r="I132" s="17">
        <f t="shared" si="10"/>
        <v>2931.5459999999998</v>
      </c>
      <c r="J132" s="17">
        <f t="shared" si="11"/>
        <v>-827.54700000000003</v>
      </c>
      <c r="K132" s="17">
        <f t="shared" si="13"/>
        <v>4149.8994082840227</v>
      </c>
      <c r="L132" s="17">
        <f t="shared" si="13"/>
        <v>0</v>
      </c>
      <c r="M132" s="17">
        <f t="shared" si="13"/>
        <v>5782.1420118343185</v>
      </c>
      <c r="N132" s="17">
        <f t="shared" si="13"/>
        <v>5782.1420118343185</v>
      </c>
      <c r="O132" s="17">
        <f t="shared" si="13"/>
        <v>-1632.2426035502958</v>
      </c>
    </row>
    <row r="133" spans="1:15">
      <c r="A133" s="14" t="s">
        <v>394</v>
      </c>
      <c r="B133" s="14">
        <v>7617</v>
      </c>
      <c r="C133" s="14" t="s">
        <v>362</v>
      </c>
      <c r="D133" s="14" t="s">
        <v>221</v>
      </c>
      <c r="E133" s="16">
        <v>501</v>
      </c>
      <c r="F133" s="16">
        <v>0</v>
      </c>
      <c r="G133" s="16"/>
      <c r="H133" s="16"/>
      <c r="I133" s="16">
        <f t="shared" si="10"/>
        <v>0</v>
      </c>
      <c r="J133" s="16">
        <f t="shared" si="11"/>
        <v>0</v>
      </c>
      <c r="K133" s="16">
        <f t="shared" si="13"/>
        <v>0</v>
      </c>
      <c r="L133" s="16">
        <f t="shared" si="13"/>
        <v>0</v>
      </c>
      <c r="M133" s="16">
        <f t="shared" si="13"/>
        <v>0</v>
      </c>
      <c r="N133" s="16">
        <f t="shared" si="13"/>
        <v>0</v>
      </c>
      <c r="O133" s="16">
        <f t="shared" si="13"/>
        <v>0</v>
      </c>
    </row>
    <row r="134" spans="1:15">
      <c r="A134" t="s">
        <v>394</v>
      </c>
      <c r="B134">
        <v>8719</v>
      </c>
      <c r="C134" t="s">
        <v>363</v>
      </c>
      <c r="D134" t="s">
        <v>234</v>
      </c>
      <c r="E134" s="17">
        <v>497</v>
      </c>
      <c r="F134" s="17">
        <v>0</v>
      </c>
      <c r="G134" s="17"/>
      <c r="H134" s="17">
        <v>46.343000000000004</v>
      </c>
      <c r="I134" s="17">
        <f t="shared" si="10"/>
        <v>46.343000000000004</v>
      </c>
      <c r="J134" s="17">
        <f t="shared" si="11"/>
        <v>-46.343000000000004</v>
      </c>
      <c r="K134" s="17">
        <f t="shared" si="13"/>
        <v>0</v>
      </c>
      <c r="L134" s="17">
        <f t="shared" si="13"/>
        <v>0</v>
      </c>
      <c r="M134" s="17">
        <f t="shared" si="13"/>
        <v>93.245472837022149</v>
      </c>
      <c r="N134" s="17">
        <f t="shared" si="13"/>
        <v>93.245472837022149</v>
      </c>
      <c r="O134" s="17">
        <f t="shared" si="13"/>
        <v>-93.245472837022149</v>
      </c>
    </row>
    <row r="135" spans="1:15">
      <c r="A135" s="14" t="s">
        <v>394</v>
      </c>
      <c r="B135" s="14">
        <v>6601</v>
      </c>
      <c r="C135" s="14" t="s">
        <v>364</v>
      </c>
      <c r="D135" s="14" t="s">
        <v>209</v>
      </c>
      <c r="E135" s="16">
        <v>483</v>
      </c>
      <c r="F135" s="16">
        <v>567.66200000000003</v>
      </c>
      <c r="G135" s="16"/>
      <c r="H135" s="16">
        <v>1224.8620000000001</v>
      </c>
      <c r="I135" s="16">
        <f t="shared" si="10"/>
        <v>1224.8620000000001</v>
      </c>
      <c r="J135" s="16">
        <f t="shared" si="11"/>
        <v>-657.2</v>
      </c>
      <c r="K135" s="16">
        <f t="shared" si="13"/>
        <v>1175.2836438923396</v>
      </c>
      <c r="L135" s="16">
        <f t="shared" si="13"/>
        <v>0</v>
      </c>
      <c r="M135" s="16">
        <f t="shared" si="13"/>
        <v>2535.9461697722568</v>
      </c>
      <c r="N135" s="16">
        <f t="shared" si="13"/>
        <v>2535.9461697722568</v>
      </c>
      <c r="O135" s="16">
        <f t="shared" si="13"/>
        <v>-1360.6625258799172</v>
      </c>
    </row>
    <row r="136" spans="1:15">
      <c r="A136" t="s">
        <v>394</v>
      </c>
      <c r="B136">
        <v>6709</v>
      </c>
      <c r="C136" t="s">
        <v>365</v>
      </c>
      <c r="D136" t="s">
        <v>215</v>
      </c>
      <c r="E136" s="17">
        <v>482</v>
      </c>
      <c r="F136" s="17">
        <v>0</v>
      </c>
      <c r="G136" s="17"/>
      <c r="H136" s="17">
        <v>0</v>
      </c>
      <c r="I136" s="17">
        <f t="shared" si="10"/>
        <v>0</v>
      </c>
      <c r="J136" s="17">
        <f t="shared" si="11"/>
        <v>0</v>
      </c>
      <c r="K136" s="17">
        <f t="shared" si="13"/>
        <v>0</v>
      </c>
      <c r="L136" s="17">
        <f t="shared" si="13"/>
        <v>0</v>
      </c>
      <c r="M136" s="17">
        <f t="shared" si="13"/>
        <v>0</v>
      </c>
      <c r="N136" s="17">
        <f t="shared" si="13"/>
        <v>0</v>
      </c>
      <c r="O136" s="17">
        <f t="shared" si="13"/>
        <v>0</v>
      </c>
    </row>
    <row r="137" spans="1:15">
      <c r="A137" s="14" t="s">
        <v>394</v>
      </c>
      <c r="B137" s="14">
        <v>5609</v>
      </c>
      <c r="C137" s="14" t="s">
        <v>366</v>
      </c>
      <c r="D137" s="14" t="s">
        <v>199</v>
      </c>
      <c r="E137" s="16">
        <v>473</v>
      </c>
      <c r="F137" s="16">
        <v>0</v>
      </c>
      <c r="G137" s="16"/>
      <c r="H137" s="16"/>
      <c r="I137" s="16">
        <f t="shared" si="10"/>
        <v>0</v>
      </c>
      <c r="J137" s="16">
        <f t="shared" si="11"/>
        <v>0</v>
      </c>
      <c r="K137" s="16">
        <f t="shared" si="13"/>
        <v>0</v>
      </c>
      <c r="L137" s="16">
        <f t="shared" si="13"/>
        <v>0</v>
      </c>
      <c r="M137" s="16">
        <f t="shared" si="13"/>
        <v>0</v>
      </c>
      <c r="N137" s="16">
        <f t="shared" si="13"/>
        <v>0</v>
      </c>
      <c r="O137" s="16">
        <f t="shared" si="13"/>
        <v>0</v>
      </c>
    </row>
    <row r="138" spans="1:15">
      <c r="A138" t="s">
        <v>394</v>
      </c>
      <c r="B138">
        <v>4911</v>
      </c>
      <c r="C138" t="s">
        <v>367</v>
      </c>
      <c r="D138" t="s">
        <v>195</v>
      </c>
      <c r="E138" s="17">
        <v>457</v>
      </c>
      <c r="F138" s="17">
        <v>0</v>
      </c>
      <c r="G138" s="17"/>
      <c r="H138" s="17">
        <v>1229.2919999999999</v>
      </c>
      <c r="I138" s="17">
        <f t="shared" si="10"/>
        <v>1229.2919999999999</v>
      </c>
      <c r="J138" s="17">
        <f t="shared" si="11"/>
        <v>-1229.2919999999999</v>
      </c>
      <c r="K138" s="17">
        <f t="shared" si="13"/>
        <v>0</v>
      </c>
      <c r="L138" s="17">
        <f t="shared" si="13"/>
        <v>0</v>
      </c>
      <c r="M138" s="17">
        <f t="shared" si="13"/>
        <v>2689.916849015317</v>
      </c>
      <c r="N138" s="17">
        <f t="shared" si="13"/>
        <v>2689.916849015317</v>
      </c>
      <c r="O138" s="17">
        <f t="shared" si="13"/>
        <v>-2689.916849015317</v>
      </c>
    </row>
    <row r="139" spans="1:15">
      <c r="A139" s="14" t="s">
        <v>394</v>
      </c>
      <c r="B139" s="14">
        <v>5612</v>
      </c>
      <c r="C139" s="14" t="s">
        <v>368</v>
      </c>
      <c r="D139" s="14" t="s">
        <v>201</v>
      </c>
      <c r="E139" s="16">
        <v>371</v>
      </c>
      <c r="F139" s="16">
        <v>0</v>
      </c>
      <c r="G139" s="16"/>
      <c r="H139" s="16">
        <v>983.69899999999996</v>
      </c>
      <c r="I139" s="16">
        <f t="shared" si="10"/>
        <v>983.69899999999996</v>
      </c>
      <c r="J139" s="16">
        <f t="shared" si="11"/>
        <v>-983.69899999999996</v>
      </c>
      <c r="K139" s="16">
        <f t="shared" si="13"/>
        <v>0</v>
      </c>
      <c r="L139" s="16">
        <f t="shared" si="13"/>
        <v>0</v>
      </c>
      <c r="M139" s="16">
        <f t="shared" si="13"/>
        <v>2651.4797843665765</v>
      </c>
      <c r="N139" s="16">
        <f t="shared" si="13"/>
        <v>2651.4797843665765</v>
      </c>
      <c r="O139" s="16">
        <f t="shared" si="13"/>
        <v>-2651.4797843665765</v>
      </c>
    </row>
    <row r="140" spans="1:15">
      <c r="A140" t="s">
        <v>394</v>
      </c>
      <c r="B140">
        <v>6602</v>
      </c>
      <c r="C140" t="s">
        <v>369</v>
      </c>
      <c r="D140" t="s">
        <v>210</v>
      </c>
      <c r="E140" s="17">
        <v>370</v>
      </c>
      <c r="F140" s="17">
        <v>1398.133</v>
      </c>
      <c r="G140" s="17">
        <v>751.31899999999996</v>
      </c>
      <c r="H140" s="17">
        <v>1434.556</v>
      </c>
      <c r="I140" s="17">
        <f t="shared" si="10"/>
        <v>2185.875</v>
      </c>
      <c r="J140" s="17">
        <f t="shared" si="11"/>
        <v>-787.74199999999996</v>
      </c>
      <c r="K140" s="17">
        <f t="shared" si="13"/>
        <v>3778.737837837838</v>
      </c>
      <c r="L140" s="17">
        <f t="shared" si="13"/>
        <v>2030.5918918918917</v>
      </c>
      <c r="M140" s="17">
        <f t="shared" si="13"/>
        <v>3877.1783783783785</v>
      </c>
      <c r="N140" s="17">
        <f t="shared" si="13"/>
        <v>5907.77027027027</v>
      </c>
      <c r="O140" s="17">
        <f t="shared" si="13"/>
        <v>-2129.032432432432</v>
      </c>
    </row>
    <row r="141" spans="1:15">
      <c r="A141" s="14" t="s">
        <v>394</v>
      </c>
      <c r="B141" s="14">
        <v>4502</v>
      </c>
      <c r="C141" s="14" t="s">
        <v>370</v>
      </c>
      <c r="D141" s="14" t="s">
        <v>189</v>
      </c>
      <c r="E141" s="16">
        <v>262</v>
      </c>
      <c r="F141" s="16">
        <v>0</v>
      </c>
      <c r="G141" s="16"/>
      <c r="H141" s="16">
        <v>339.19200000000001</v>
      </c>
      <c r="I141" s="16">
        <f t="shared" si="10"/>
        <v>339.19200000000001</v>
      </c>
      <c r="J141" s="16">
        <f t="shared" si="11"/>
        <v>-339.19200000000001</v>
      </c>
      <c r="K141" s="16">
        <f t="shared" si="13"/>
        <v>0</v>
      </c>
      <c r="L141" s="16">
        <f t="shared" si="13"/>
        <v>0</v>
      </c>
      <c r="M141" s="16">
        <f t="shared" si="13"/>
        <v>1294.6259541984732</v>
      </c>
      <c r="N141" s="16">
        <f t="shared" si="13"/>
        <v>1294.6259541984732</v>
      </c>
      <c r="O141" s="16">
        <f t="shared" si="13"/>
        <v>-1294.6259541984732</v>
      </c>
    </row>
    <row r="142" spans="1:15">
      <c r="A142" t="s">
        <v>394</v>
      </c>
      <c r="B142">
        <v>4604</v>
      </c>
      <c r="C142" t="s">
        <v>371</v>
      </c>
      <c r="D142" t="s">
        <v>190</v>
      </c>
      <c r="E142" s="17">
        <v>251</v>
      </c>
      <c r="F142" s="17">
        <v>1165.6289999999999</v>
      </c>
      <c r="G142" s="17"/>
      <c r="H142" s="17">
        <v>1664.0450000000001</v>
      </c>
      <c r="I142" s="17">
        <f t="shared" si="10"/>
        <v>1664.0450000000001</v>
      </c>
      <c r="J142" s="17">
        <f t="shared" si="11"/>
        <v>-498.41600000000017</v>
      </c>
      <c r="K142" s="17">
        <f t="shared" si="13"/>
        <v>4643.9402390438245</v>
      </c>
      <c r="L142" s="17">
        <f t="shared" si="13"/>
        <v>0</v>
      </c>
      <c r="M142" s="17">
        <f t="shared" si="13"/>
        <v>6629.6613545816735</v>
      </c>
      <c r="N142" s="17">
        <f t="shared" si="13"/>
        <v>6629.6613545816735</v>
      </c>
      <c r="O142" s="17">
        <f t="shared" si="13"/>
        <v>-1985.7211155378493</v>
      </c>
    </row>
    <row r="143" spans="1:15">
      <c r="A143" s="14" t="s">
        <v>394</v>
      </c>
      <c r="B143" s="14">
        <v>8610</v>
      </c>
      <c r="C143" s="14" t="s">
        <v>372</v>
      </c>
      <c r="D143" s="14" t="s">
        <v>228</v>
      </c>
      <c r="E143" s="16">
        <v>251</v>
      </c>
      <c r="F143" s="16">
        <v>0</v>
      </c>
      <c r="G143" s="16"/>
      <c r="H143" s="16">
        <v>235.52099999999999</v>
      </c>
      <c r="I143" s="16">
        <f t="shared" si="10"/>
        <v>235.52099999999999</v>
      </c>
      <c r="J143" s="16">
        <f t="shared" si="11"/>
        <v>-235.52099999999999</v>
      </c>
      <c r="K143" s="16">
        <f t="shared" si="13"/>
        <v>0</v>
      </c>
      <c r="L143" s="16">
        <f t="shared" si="13"/>
        <v>0</v>
      </c>
      <c r="M143" s="16">
        <f t="shared" si="13"/>
        <v>938.33067729083666</v>
      </c>
      <c r="N143" s="16">
        <f t="shared" si="13"/>
        <v>938.33067729083666</v>
      </c>
      <c r="O143" s="16">
        <f t="shared" si="13"/>
        <v>-938.33067729083666</v>
      </c>
    </row>
    <row r="144" spans="1:15">
      <c r="A144" t="s">
        <v>394</v>
      </c>
      <c r="B144">
        <v>1606</v>
      </c>
      <c r="C144" t="s">
        <v>373</v>
      </c>
      <c r="D144" t="s">
        <v>172</v>
      </c>
      <c r="E144" s="17">
        <v>245</v>
      </c>
      <c r="F144" s="17">
        <v>0</v>
      </c>
      <c r="G144" s="17"/>
      <c r="H144" s="17"/>
      <c r="I144" s="17">
        <f t="shared" si="10"/>
        <v>0</v>
      </c>
      <c r="J144" s="17">
        <f t="shared" si="11"/>
        <v>0</v>
      </c>
      <c r="K144" s="17"/>
      <c r="L144" s="17"/>
      <c r="M144" s="17"/>
      <c r="N144" s="17"/>
      <c r="O144" s="17"/>
    </row>
    <row r="145" spans="1:15">
      <c r="A145" s="14" t="s">
        <v>394</v>
      </c>
      <c r="B145" s="14">
        <v>4803</v>
      </c>
      <c r="C145" s="14" t="s">
        <v>374</v>
      </c>
      <c r="D145" s="14" t="s">
        <v>192</v>
      </c>
      <c r="E145" s="16">
        <v>208</v>
      </c>
      <c r="F145" s="16">
        <v>0</v>
      </c>
      <c r="G145" s="16"/>
      <c r="H145" s="16"/>
      <c r="I145" s="16">
        <f t="shared" si="10"/>
        <v>0</v>
      </c>
      <c r="J145" s="16">
        <f t="shared" si="11"/>
        <v>0</v>
      </c>
      <c r="K145" s="16">
        <f t="shared" ref="K145:O156" si="14">(F145/$E145)*1000</f>
        <v>0</v>
      </c>
      <c r="L145" s="16">
        <f t="shared" si="14"/>
        <v>0</v>
      </c>
      <c r="M145" s="16">
        <f t="shared" si="14"/>
        <v>0</v>
      </c>
      <c r="N145" s="16">
        <f t="shared" si="14"/>
        <v>0</v>
      </c>
      <c r="O145" s="16">
        <f t="shared" si="14"/>
        <v>0</v>
      </c>
    </row>
    <row r="146" spans="1:15">
      <c r="A146" t="s">
        <v>394</v>
      </c>
      <c r="B146">
        <v>5706</v>
      </c>
      <c r="C146" t="s">
        <v>375</v>
      </c>
      <c r="D146" t="s">
        <v>202</v>
      </c>
      <c r="E146" s="17">
        <v>205</v>
      </c>
      <c r="F146" s="17">
        <v>0</v>
      </c>
      <c r="G146" s="17"/>
      <c r="H146" s="17">
        <v>764</v>
      </c>
      <c r="I146" s="17">
        <f t="shared" si="10"/>
        <v>764</v>
      </c>
      <c r="J146" s="17">
        <f t="shared" si="11"/>
        <v>-764</v>
      </c>
      <c r="K146" s="17">
        <f t="shared" si="14"/>
        <v>0</v>
      </c>
      <c r="L146" s="17">
        <f t="shared" si="14"/>
        <v>0</v>
      </c>
      <c r="M146" s="17">
        <f t="shared" si="14"/>
        <v>3726.8292682926831</v>
      </c>
      <c r="N146" s="17">
        <f t="shared" si="14"/>
        <v>3726.8292682926831</v>
      </c>
      <c r="O146" s="17">
        <f t="shared" si="14"/>
        <v>-3726.8292682926831</v>
      </c>
    </row>
    <row r="147" spans="1:15">
      <c r="A147" s="14" t="s">
        <v>394</v>
      </c>
      <c r="B147" s="14">
        <v>3713</v>
      </c>
      <c r="C147" s="14" t="s">
        <v>376</v>
      </c>
      <c r="D147" s="14" t="s">
        <v>184</v>
      </c>
      <c r="E147" s="16">
        <v>124</v>
      </c>
      <c r="F147" s="16">
        <v>0</v>
      </c>
      <c r="G147" s="16"/>
      <c r="H147" s="16">
        <v>173</v>
      </c>
      <c r="I147" s="16">
        <f t="shared" si="10"/>
        <v>173</v>
      </c>
      <c r="J147" s="16">
        <f t="shared" si="11"/>
        <v>-173</v>
      </c>
      <c r="K147" s="16">
        <f t="shared" si="14"/>
        <v>0</v>
      </c>
      <c r="L147" s="16">
        <f t="shared" si="14"/>
        <v>0</v>
      </c>
      <c r="M147" s="16">
        <f t="shared" si="14"/>
        <v>1395.1612903225807</v>
      </c>
      <c r="N147" s="16">
        <f t="shared" si="14"/>
        <v>1395.1612903225807</v>
      </c>
      <c r="O147" s="16">
        <f t="shared" si="14"/>
        <v>-1395.1612903225807</v>
      </c>
    </row>
    <row r="148" spans="1:15">
      <c r="A148" t="s">
        <v>394</v>
      </c>
      <c r="B148">
        <v>7509</v>
      </c>
      <c r="C148" t="s">
        <v>377</v>
      </c>
      <c r="D148" t="s">
        <v>220</v>
      </c>
      <c r="E148" s="17">
        <v>122</v>
      </c>
      <c r="F148" s="17">
        <v>755</v>
      </c>
      <c r="G148" s="17"/>
      <c r="H148" s="17"/>
      <c r="I148" s="17">
        <f t="shared" si="10"/>
        <v>0</v>
      </c>
      <c r="J148" s="17">
        <f t="shared" si="11"/>
        <v>755</v>
      </c>
      <c r="K148" s="17">
        <f t="shared" si="14"/>
        <v>6188.5245901639346</v>
      </c>
      <c r="L148" s="17">
        <f t="shared" si="14"/>
        <v>0</v>
      </c>
      <c r="M148" s="17">
        <f t="shared" si="14"/>
        <v>0</v>
      </c>
      <c r="N148" s="17">
        <f t="shared" si="14"/>
        <v>0</v>
      </c>
      <c r="O148" s="17">
        <f t="shared" si="14"/>
        <v>6188.5245901639346</v>
      </c>
    </row>
    <row r="149" spans="1:15">
      <c r="A149" s="14" t="s">
        <v>394</v>
      </c>
      <c r="B149" s="14">
        <v>4902</v>
      </c>
      <c r="C149" s="14" t="s">
        <v>378</v>
      </c>
      <c r="D149" s="14" t="s">
        <v>194</v>
      </c>
      <c r="E149" s="16">
        <v>109</v>
      </c>
      <c r="F149" s="16">
        <v>0</v>
      </c>
      <c r="G149" s="16"/>
      <c r="H149" s="16"/>
      <c r="I149" s="16">
        <f t="shared" ref="I149:I156" si="15">G149+H149</f>
        <v>0</v>
      </c>
      <c r="J149" s="16">
        <f t="shared" ref="J149:J156" si="16">F149-I149</f>
        <v>0</v>
      </c>
      <c r="K149" s="16">
        <f t="shared" si="14"/>
        <v>0</v>
      </c>
      <c r="L149" s="16">
        <f t="shared" si="14"/>
        <v>0</v>
      </c>
      <c r="M149" s="16">
        <f t="shared" si="14"/>
        <v>0</v>
      </c>
      <c r="N149" s="16">
        <f t="shared" si="14"/>
        <v>0</v>
      </c>
      <c r="O149" s="16">
        <f t="shared" si="14"/>
        <v>0</v>
      </c>
    </row>
    <row r="150" spans="1:15">
      <c r="A150" t="s">
        <v>394</v>
      </c>
      <c r="B150">
        <v>6706</v>
      </c>
      <c r="C150" t="s">
        <v>379</v>
      </c>
      <c r="D150" t="s">
        <v>214</v>
      </c>
      <c r="E150" s="17">
        <v>93</v>
      </c>
      <c r="F150" s="17">
        <v>0</v>
      </c>
      <c r="G150" s="17"/>
      <c r="H150" s="17">
        <v>100</v>
      </c>
      <c r="I150" s="17">
        <f t="shared" si="15"/>
        <v>100</v>
      </c>
      <c r="J150" s="17">
        <f t="shared" si="16"/>
        <v>-100</v>
      </c>
      <c r="K150" s="17">
        <f t="shared" si="14"/>
        <v>0</v>
      </c>
      <c r="L150" s="17">
        <f t="shared" si="14"/>
        <v>0</v>
      </c>
      <c r="M150" s="17">
        <f t="shared" si="14"/>
        <v>1075.2688172043011</v>
      </c>
      <c r="N150" s="17">
        <f t="shared" si="14"/>
        <v>1075.2688172043011</v>
      </c>
      <c r="O150" s="17">
        <f t="shared" si="14"/>
        <v>-1075.2688172043011</v>
      </c>
    </row>
    <row r="151" spans="1:15">
      <c r="A151" s="14" t="s">
        <v>394</v>
      </c>
      <c r="B151" s="14">
        <v>5611</v>
      </c>
      <c r="C151" s="14" t="s">
        <v>380</v>
      </c>
      <c r="D151" s="14" t="s">
        <v>200</v>
      </c>
      <c r="E151" s="16">
        <v>90</v>
      </c>
      <c r="F151" s="16">
        <v>0</v>
      </c>
      <c r="G151" s="16"/>
      <c r="H151" s="16"/>
      <c r="I151" s="16">
        <f t="shared" si="15"/>
        <v>0</v>
      </c>
      <c r="J151" s="16">
        <f t="shared" si="16"/>
        <v>0</v>
      </c>
      <c r="K151" s="16">
        <f t="shared" si="14"/>
        <v>0</v>
      </c>
      <c r="L151" s="16">
        <f t="shared" si="14"/>
        <v>0</v>
      </c>
      <c r="M151" s="16">
        <f t="shared" si="14"/>
        <v>0</v>
      </c>
      <c r="N151" s="16">
        <f t="shared" si="14"/>
        <v>0</v>
      </c>
      <c r="O151" s="16">
        <f t="shared" si="14"/>
        <v>0</v>
      </c>
    </row>
    <row r="152" spans="1:15">
      <c r="A152" t="s">
        <v>394</v>
      </c>
      <c r="B152">
        <v>7505</v>
      </c>
      <c r="C152" t="s">
        <v>381</v>
      </c>
      <c r="D152" t="s">
        <v>219</v>
      </c>
      <c r="E152" s="17">
        <v>86</v>
      </c>
      <c r="F152" s="17">
        <v>0</v>
      </c>
      <c r="G152" s="17"/>
      <c r="H152" s="17"/>
      <c r="I152" s="17">
        <f t="shared" si="15"/>
        <v>0</v>
      </c>
      <c r="J152" s="17">
        <f t="shared" si="16"/>
        <v>0</v>
      </c>
      <c r="K152" s="17">
        <f t="shared" si="14"/>
        <v>0</v>
      </c>
      <c r="L152" s="17">
        <f t="shared" si="14"/>
        <v>0</v>
      </c>
      <c r="M152" s="17">
        <f t="shared" si="14"/>
        <v>0</v>
      </c>
      <c r="N152" s="17">
        <f t="shared" si="14"/>
        <v>0</v>
      </c>
      <c r="O152" s="17">
        <f t="shared" si="14"/>
        <v>0</v>
      </c>
    </row>
    <row r="153" spans="1:15">
      <c r="A153" s="14" t="s">
        <v>394</v>
      </c>
      <c r="B153" s="14">
        <v>3506</v>
      </c>
      <c r="C153" s="14" t="s">
        <v>382</v>
      </c>
      <c r="D153" s="14" t="s">
        <v>178</v>
      </c>
      <c r="E153" s="16">
        <v>65</v>
      </c>
      <c r="F153" s="16">
        <v>0</v>
      </c>
      <c r="G153" s="16"/>
      <c r="H153" s="16"/>
      <c r="I153" s="16">
        <f t="shared" si="15"/>
        <v>0</v>
      </c>
      <c r="J153" s="16">
        <f t="shared" si="16"/>
        <v>0</v>
      </c>
      <c r="K153" s="16">
        <f t="shared" si="14"/>
        <v>0</v>
      </c>
      <c r="L153" s="16">
        <f t="shared" si="14"/>
        <v>0</v>
      </c>
      <c r="M153" s="16">
        <f t="shared" si="14"/>
        <v>0</v>
      </c>
      <c r="N153" s="16">
        <f t="shared" si="14"/>
        <v>0</v>
      </c>
      <c r="O153" s="16">
        <f t="shared" si="14"/>
        <v>0</v>
      </c>
    </row>
    <row r="154" spans="1:15">
      <c r="A154" t="s">
        <v>394</v>
      </c>
      <c r="B154">
        <v>3710</v>
      </c>
      <c r="C154" t="s">
        <v>383</v>
      </c>
      <c r="D154" t="s">
        <v>182</v>
      </c>
      <c r="E154" s="17">
        <v>64</v>
      </c>
      <c r="F154" s="17">
        <v>0</v>
      </c>
      <c r="G154" s="17"/>
      <c r="H154" s="17">
        <v>102</v>
      </c>
      <c r="I154" s="17">
        <f t="shared" si="15"/>
        <v>102</v>
      </c>
      <c r="J154" s="17">
        <f t="shared" si="16"/>
        <v>-102</v>
      </c>
      <c r="K154" s="17">
        <f t="shared" si="14"/>
        <v>0</v>
      </c>
      <c r="L154" s="17">
        <f t="shared" si="14"/>
        <v>0</v>
      </c>
      <c r="M154" s="17">
        <f t="shared" si="14"/>
        <v>1593.75</v>
      </c>
      <c r="N154" s="17">
        <f t="shared" si="14"/>
        <v>1593.75</v>
      </c>
      <c r="O154" s="17">
        <f t="shared" si="14"/>
        <v>-1593.75</v>
      </c>
    </row>
    <row r="155" spans="1:15">
      <c r="A155" s="14" t="s">
        <v>394</v>
      </c>
      <c r="B155" s="14">
        <v>6611</v>
      </c>
      <c r="C155" s="14" t="s">
        <v>384</v>
      </c>
      <c r="D155" s="14" t="s">
        <v>212</v>
      </c>
      <c r="E155" s="16">
        <v>54</v>
      </c>
      <c r="F155" s="16">
        <v>0</v>
      </c>
      <c r="G155" s="16"/>
      <c r="H155" s="16">
        <v>162.39799499511719</v>
      </c>
      <c r="I155" s="16">
        <f t="shared" si="15"/>
        <v>162.39799499511719</v>
      </c>
      <c r="J155" s="16">
        <f t="shared" si="16"/>
        <v>-162.39799499511719</v>
      </c>
      <c r="K155" s="16">
        <f t="shared" si="14"/>
        <v>0</v>
      </c>
      <c r="L155" s="16">
        <f t="shared" si="14"/>
        <v>0</v>
      </c>
      <c r="M155" s="16">
        <f t="shared" si="14"/>
        <v>3007.3702776873552</v>
      </c>
      <c r="N155" s="16">
        <f t="shared" si="14"/>
        <v>3007.3702776873552</v>
      </c>
      <c r="O155" s="16">
        <f t="shared" si="14"/>
        <v>-3007.3702776873552</v>
      </c>
    </row>
    <row r="156" spans="1:15">
      <c r="A156" t="s">
        <v>394</v>
      </c>
      <c r="B156">
        <v>4901</v>
      </c>
      <c r="C156" t="s">
        <v>385</v>
      </c>
      <c r="D156" t="s">
        <v>193</v>
      </c>
      <c r="E156" s="17">
        <v>43</v>
      </c>
      <c r="F156" s="17">
        <v>585</v>
      </c>
      <c r="G156" s="17"/>
      <c r="H156" s="17">
        <v>657</v>
      </c>
      <c r="I156" s="17">
        <f t="shared" si="15"/>
        <v>657</v>
      </c>
      <c r="J156" s="17">
        <f t="shared" si="16"/>
        <v>-72</v>
      </c>
      <c r="K156" s="17">
        <f t="shared" si="14"/>
        <v>13604.651162790697</v>
      </c>
      <c r="L156" s="17">
        <f t="shared" si="14"/>
        <v>0</v>
      </c>
      <c r="M156" s="17">
        <f t="shared" si="14"/>
        <v>15279.069767441861</v>
      </c>
      <c r="N156" s="17">
        <f t="shared" si="14"/>
        <v>15279.069767441861</v>
      </c>
      <c r="O156" s="17">
        <f t="shared" si="14"/>
        <v>-1674.4186046511629</v>
      </c>
    </row>
    <row r="157" spans="1:15"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1:15" s="23" customFormat="1">
      <c r="B158" s="23" t="s">
        <v>393</v>
      </c>
      <c r="E158" s="24">
        <v>364134</v>
      </c>
      <c r="F158" s="24">
        <v>1700848.6599999997</v>
      </c>
      <c r="G158" s="24">
        <v>755018.03399999987</v>
      </c>
      <c r="H158" s="24">
        <v>404117.50299499516</v>
      </c>
      <c r="I158" s="24">
        <f t="shared" ref="I158" si="17">G158+H158</f>
        <v>1159135.5369949951</v>
      </c>
      <c r="J158" s="24">
        <f t="shared" ref="J158" si="18">F158-I158</f>
        <v>541713.1230050046</v>
      </c>
      <c r="K158" s="24">
        <f t="shared" ref="K158:O158" si="19">(F158/$E158)*1000</f>
        <v>4670.9416313774591</v>
      </c>
      <c r="L158" s="24">
        <f t="shared" si="19"/>
        <v>2073.4620606699727</v>
      </c>
      <c r="M158" s="24">
        <f t="shared" si="19"/>
        <v>1109.8043659614186</v>
      </c>
      <c r="N158" s="24">
        <f t="shared" si="19"/>
        <v>3183.2664266313914</v>
      </c>
      <c r="O158" s="24">
        <f t="shared" si="19"/>
        <v>1487.6752047460677</v>
      </c>
    </row>
    <row r="159" spans="1:15"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 spans="1:15">
      <c r="D160" s="109" t="s">
        <v>85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>
      <c r="D161" s="127" t="s">
        <v>300</v>
      </c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1:15">
      <c r="A162" s="14" t="s">
        <v>395</v>
      </c>
      <c r="B162" s="14">
        <v>0</v>
      </c>
      <c r="C162" s="14" t="s">
        <v>314</v>
      </c>
      <c r="D162" s="14" t="s">
        <v>19</v>
      </c>
      <c r="E162" s="16">
        <v>131136</v>
      </c>
      <c r="F162" s="16">
        <v>4464301.3639999991</v>
      </c>
      <c r="G162" s="16">
        <v>35427561.684999995</v>
      </c>
      <c r="H162" s="16">
        <v>20256941.521000009</v>
      </c>
      <c r="I162" s="16">
        <f t="shared" ref="I162:I225" si="20">G162+H162</f>
        <v>55684503.206</v>
      </c>
      <c r="J162" s="16">
        <f t="shared" ref="J162:J225" si="21">F162-I162</f>
        <v>-51220201.842</v>
      </c>
      <c r="K162" s="16">
        <f t="shared" ref="K162:O193" si="22">(F162/$E162)*1000</f>
        <v>34043.293710346501</v>
      </c>
      <c r="L162" s="16">
        <f t="shared" si="22"/>
        <v>270158.93183412636</v>
      </c>
      <c r="M162" s="16">
        <f t="shared" si="22"/>
        <v>154472.7727016228</v>
      </c>
      <c r="N162" s="16">
        <f t="shared" si="22"/>
        <v>424631.7045357491</v>
      </c>
      <c r="O162" s="16">
        <f t="shared" si="22"/>
        <v>-390588.41082540265</v>
      </c>
    </row>
    <row r="163" spans="1:15">
      <c r="A163" t="s">
        <v>395</v>
      </c>
      <c r="B163">
        <v>1000</v>
      </c>
      <c r="C163" t="s">
        <v>315</v>
      </c>
      <c r="D163" t="s">
        <v>167</v>
      </c>
      <c r="E163" s="17">
        <v>37959</v>
      </c>
      <c r="F163" s="17">
        <v>1430493.0009999999</v>
      </c>
      <c r="G163" s="17">
        <v>11549634.489999998</v>
      </c>
      <c r="H163" s="17">
        <v>6572280.7800000012</v>
      </c>
      <c r="I163" s="17">
        <f t="shared" si="20"/>
        <v>18121915.27</v>
      </c>
      <c r="J163" s="17">
        <f t="shared" si="21"/>
        <v>-16691422.268999999</v>
      </c>
      <c r="K163" s="17">
        <f t="shared" si="22"/>
        <v>37685.2130193103</v>
      </c>
      <c r="L163" s="17">
        <f t="shared" si="22"/>
        <v>304266.036776522</v>
      </c>
      <c r="M163" s="17">
        <f t="shared" si="22"/>
        <v>173141.56800758716</v>
      </c>
      <c r="N163" s="17">
        <f t="shared" si="22"/>
        <v>477407.60478410916</v>
      </c>
      <c r="O163" s="17">
        <f t="shared" si="22"/>
        <v>-439722.39176479884</v>
      </c>
    </row>
    <row r="164" spans="1:15">
      <c r="A164" s="14" t="s">
        <v>395</v>
      </c>
      <c r="B164" s="14">
        <v>1400</v>
      </c>
      <c r="C164" s="14" t="s">
        <v>316</v>
      </c>
      <c r="D164" s="14" t="s">
        <v>170</v>
      </c>
      <c r="E164" s="16">
        <v>29971</v>
      </c>
      <c r="F164" s="16">
        <v>1074768.6950000001</v>
      </c>
      <c r="G164" s="16">
        <v>9193958.916000003</v>
      </c>
      <c r="H164" s="16">
        <v>5208444.2209999999</v>
      </c>
      <c r="I164" s="16">
        <f t="shared" si="20"/>
        <v>14402403.137000002</v>
      </c>
      <c r="J164" s="16">
        <f t="shared" si="21"/>
        <v>-13327634.442000002</v>
      </c>
      <c r="K164" s="16">
        <f t="shared" si="22"/>
        <v>35860.288111841452</v>
      </c>
      <c r="L164" s="16">
        <f t="shared" si="22"/>
        <v>306761.83363918465</v>
      </c>
      <c r="M164" s="16">
        <f t="shared" si="22"/>
        <v>173782.79740415735</v>
      </c>
      <c r="N164" s="16">
        <f t="shared" si="22"/>
        <v>480544.63104334194</v>
      </c>
      <c r="O164" s="16">
        <f t="shared" si="22"/>
        <v>-444684.34293150052</v>
      </c>
    </row>
    <row r="165" spans="1:15">
      <c r="A165" t="s">
        <v>395</v>
      </c>
      <c r="B165">
        <v>2000</v>
      </c>
      <c r="C165" t="s">
        <v>317</v>
      </c>
      <c r="D165" t="s">
        <v>173</v>
      </c>
      <c r="E165" s="17">
        <v>19421</v>
      </c>
      <c r="F165" s="17">
        <v>449917.77799999999</v>
      </c>
      <c r="G165" s="17">
        <v>4821810.8779999996</v>
      </c>
      <c r="H165" s="17">
        <v>2531250.3939999999</v>
      </c>
      <c r="I165" s="17">
        <f t="shared" si="20"/>
        <v>7353061.2719999999</v>
      </c>
      <c r="J165" s="17">
        <f t="shared" si="21"/>
        <v>-6903143.4939999999</v>
      </c>
      <c r="K165" s="17">
        <f t="shared" si="22"/>
        <v>23166.560836208228</v>
      </c>
      <c r="L165" s="17">
        <f t="shared" si="22"/>
        <v>248278.19772411307</v>
      </c>
      <c r="M165" s="17">
        <f t="shared" si="22"/>
        <v>130335.73935430718</v>
      </c>
      <c r="N165" s="17">
        <f t="shared" si="22"/>
        <v>378613.93707842025</v>
      </c>
      <c r="O165" s="17">
        <f t="shared" si="22"/>
        <v>-355447.37624221202</v>
      </c>
    </row>
    <row r="166" spans="1:15">
      <c r="A166" s="14" t="s">
        <v>395</v>
      </c>
      <c r="B166" s="14">
        <v>6000</v>
      </c>
      <c r="C166" s="14" t="s">
        <v>318</v>
      </c>
      <c r="D166" s="14" t="s">
        <v>203</v>
      </c>
      <c r="E166" s="16">
        <v>19025</v>
      </c>
      <c r="F166" s="16">
        <v>897507.41900000023</v>
      </c>
      <c r="G166" s="16">
        <v>5807050.0419999994</v>
      </c>
      <c r="H166" s="16">
        <v>2669700.6730000013</v>
      </c>
      <c r="I166" s="16">
        <f t="shared" si="20"/>
        <v>8476750.7149999999</v>
      </c>
      <c r="J166" s="16">
        <f t="shared" si="21"/>
        <v>-7579243.2960000001</v>
      </c>
      <c r="K166" s="16">
        <f t="shared" si="22"/>
        <v>47175.160000000011</v>
      </c>
      <c r="L166" s="16">
        <f t="shared" si="22"/>
        <v>305232.59090670163</v>
      </c>
      <c r="M166" s="16">
        <f t="shared" si="22"/>
        <v>140325.92236530888</v>
      </c>
      <c r="N166" s="16">
        <f t="shared" si="22"/>
        <v>445558.51327201049</v>
      </c>
      <c r="O166" s="16">
        <f t="shared" si="22"/>
        <v>-398383.35327201051</v>
      </c>
    </row>
    <row r="167" spans="1:15">
      <c r="A167" t="s">
        <v>395</v>
      </c>
      <c r="B167">
        <v>1300</v>
      </c>
      <c r="C167" t="s">
        <v>319</v>
      </c>
      <c r="D167" t="s">
        <v>169</v>
      </c>
      <c r="E167" s="17">
        <v>16924</v>
      </c>
      <c r="F167" s="17">
        <v>581331.58199999994</v>
      </c>
      <c r="G167" s="17">
        <v>4804443.8420000002</v>
      </c>
      <c r="H167" s="17">
        <v>3268648.9670000002</v>
      </c>
      <c r="I167" s="17">
        <f t="shared" si="20"/>
        <v>8073092.8090000004</v>
      </c>
      <c r="J167" s="17">
        <f t="shared" si="21"/>
        <v>-7491761.227</v>
      </c>
      <c r="K167" s="17">
        <f t="shared" si="22"/>
        <v>34349.538052469863</v>
      </c>
      <c r="L167" s="17">
        <f t="shared" si="22"/>
        <v>283883.46974710468</v>
      </c>
      <c r="M167" s="17">
        <f t="shared" si="22"/>
        <v>193136.90421886079</v>
      </c>
      <c r="N167" s="17">
        <f t="shared" si="22"/>
        <v>477020.37396596553</v>
      </c>
      <c r="O167" s="17">
        <f t="shared" si="22"/>
        <v>-442670.83591349563</v>
      </c>
    </row>
    <row r="168" spans="1:15">
      <c r="A168" s="14" t="s">
        <v>395</v>
      </c>
      <c r="B168" s="14">
        <v>1604</v>
      </c>
      <c r="C168" s="14" t="s">
        <v>320</v>
      </c>
      <c r="D168" s="14" t="s">
        <v>171</v>
      </c>
      <c r="E168" s="16">
        <v>12073</v>
      </c>
      <c r="F168" s="16">
        <v>640409.73100000003</v>
      </c>
      <c r="G168" s="16">
        <v>3776631.5779999997</v>
      </c>
      <c r="H168" s="16">
        <v>2148052.3470000005</v>
      </c>
      <c r="I168" s="16">
        <f t="shared" si="20"/>
        <v>5924683.9250000007</v>
      </c>
      <c r="J168" s="16">
        <f t="shared" si="21"/>
        <v>-5284274.1940000011</v>
      </c>
      <c r="K168" s="16">
        <f t="shared" si="22"/>
        <v>53044.788453574096</v>
      </c>
      <c r="L168" s="16">
        <f t="shared" si="22"/>
        <v>312816.33214611112</v>
      </c>
      <c r="M168" s="16">
        <f t="shared" si="22"/>
        <v>177922.00339600764</v>
      </c>
      <c r="N168" s="16">
        <f t="shared" si="22"/>
        <v>490738.33554211882</v>
      </c>
      <c r="O168" s="16">
        <f t="shared" si="22"/>
        <v>-437693.54708854482</v>
      </c>
    </row>
    <row r="169" spans="1:15">
      <c r="A169" t="s">
        <v>395</v>
      </c>
      <c r="B169">
        <v>8200</v>
      </c>
      <c r="C169" t="s">
        <v>321</v>
      </c>
      <c r="D169" t="s">
        <v>225</v>
      </c>
      <c r="E169" s="17">
        <v>10055</v>
      </c>
      <c r="F169" s="17">
        <v>405603.34600000002</v>
      </c>
      <c r="G169" s="17">
        <v>3428593.503</v>
      </c>
      <c r="H169" s="17">
        <v>1556112.8820000002</v>
      </c>
      <c r="I169" s="17">
        <f t="shared" si="20"/>
        <v>4984706.3849999998</v>
      </c>
      <c r="J169" s="17">
        <f t="shared" si="21"/>
        <v>-4579103.0389999999</v>
      </c>
      <c r="K169" s="17">
        <f t="shared" si="22"/>
        <v>40338.472998508209</v>
      </c>
      <c r="L169" s="17">
        <f t="shared" si="22"/>
        <v>340983.93863749382</v>
      </c>
      <c r="M169" s="17">
        <f t="shared" si="22"/>
        <v>154760.10760815517</v>
      </c>
      <c r="N169" s="17">
        <f t="shared" si="22"/>
        <v>495744.04624564893</v>
      </c>
      <c r="O169" s="17">
        <f t="shared" si="22"/>
        <v>-455405.57324714068</v>
      </c>
    </row>
    <row r="170" spans="1:15">
      <c r="A170" s="14" t="s">
        <v>395</v>
      </c>
      <c r="B170" s="14">
        <v>3000</v>
      </c>
      <c r="C170" s="14" t="s">
        <v>322</v>
      </c>
      <c r="D170" s="14" t="s">
        <v>177</v>
      </c>
      <c r="E170" s="16">
        <v>7534</v>
      </c>
      <c r="F170" s="16">
        <v>358902.92599999998</v>
      </c>
      <c r="G170" s="16">
        <v>2523684.0950000002</v>
      </c>
      <c r="H170" s="16">
        <v>703847.50699999987</v>
      </c>
      <c r="I170" s="16">
        <f t="shared" si="20"/>
        <v>3227531.602</v>
      </c>
      <c r="J170" s="16">
        <f t="shared" si="21"/>
        <v>-2868628.676</v>
      </c>
      <c r="K170" s="16">
        <f t="shared" si="22"/>
        <v>47637.765595964956</v>
      </c>
      <c r="L170" s="16">
        <f t="shared" si="22"/>
        <v>334972.66989646939</v>
      </c>
      <c r="M170" s="16">
        <f t="shared" si="22"/>
        <v>93422.817494027055</v>
      </c>
      <c r="N170" s="16">
        <f t="shared" si="22"/>
        <v>428395.48739049636</v>
      </c>
      <c r="O170" s="16">
        <f t="shared" si="22"/>
        <v>-380757.72179453145</v>
      </c>
    </row>
    <row r="171" spans="1:15">
      <c r="A171" t="s">
        <v>395</v>
      </c>
      <c r="B171">
        <v>7300</v>
      </c>
      <c r="C171" t="s">
        <v>323</v>
      </c>
      <c r="D171" t="s">
        <v>217</v>
      </c>
      <c r="E171" s="17">
        <v>5072</v>
      </c>
      <c r="F171" s="17">
        <v>252680.18700000001</v>
      </c>
      <c r="G171" s="17">
        <v>1996457.4760000005</v>
      </c>
      <c r="H171" s="17">
        <v>1034822.4870000002</v>
      </c>
      <c r="I171" s="17">
        <f t="shared" si="20"/>
        <v>3031279.9630000005</v>
      </c>
      <c r="J171" s="17">
        <f t="shared" si="21"/>
        <v>-2778599.7760000005</v>
      </c>
      <c r="K171" s="17">
        <f t="shared" si="22"/>
        <v>49818.648856466876</v>
      </c>
      <c r="L171" s="17">
        <f t="shared" si="22"/>
        <v>393623.31940063101</v>
      </c>
      <c r="M171" s="17">
        <f t="shared" si="22"/>
        <v>204026.51557570981</v>
      </c>
      <c r="N171" s="17">
        <f t="shared" si="22"/>
        <v>597649.83497634076</v>
      </c>
      <c r="O171" s="17">
        <f t="shared" si="22"/>
        <v>-547831.18611987389</v>
      </c>
    </row>
    <row r="172" spans="1:15">
      <c r="A172" s="14" t="s">
        <v>395</v>
      </c>
      <c r="B172" s="14">
        <v>1100</v>
      </c>
      <c r="C172" s="14" t="s">
        <v>324</v>
      </c>
      <c r="D172" s="14" t="s">
        <v>294</v>
      </c>
      <c r="E172" s="16">
        <v>4726</v>
      </c>
      <c r="F172" s="16">
        <v>390102.28</v>
      </c>
      <c r="G172" s="16">
        <v>1682463.8399999999</v>
      </c>
      <c r="H172" s="16">
        <v>831918.95200000016</v>
      </c>
      <c r="I172" s="16">
        <f t="shared" si="20"/>
        <v>2514382.7919999999</v>
      </c>
      <c r="J172" s="16">
        <f t="shared" si="21"/>
        <v>-2124280.5120000001</v>
      </c>
      <c r="K172" s="16">
        <f t="shared" si="22"/>
        <v>82543.85950063479</v>
      </c>
      <c r="L172" s="16">
        <f t="shared" si="22"/>
        <v>356001.65890816756</v>
      </c>
      <c r="M172" s="16">
        <f t="shared" si="22"/>
        <v>176030.24798984345</v>
      </c>
      <c r="N172" s="16">
        <f t="shared" si="22"/>
        <v>532031.90689801099</v>
      </c>
      <c r="O172" s="16">
        <f t="shared" si="22"/>
        <v>-449488.04739737627</v>
      </c>
    </row>
    <row r="173" spans="1:15">
      <c r="A173" t="s">
        <v>395</v>
      </c>
      <c r="B173">
        <v>8000</v>
      </c>
      <c r="C173" t="s">
        <v>325</v>
      </c>
      <c r="D173" t="s">
        <v>224</v>
      </c>
      <c r="E173" s="17">
        <v>4355</v>
      </c>
      <c r="F173" s="17">
        <v>119223.42600000002</v>
      </c>
      <c r="G173" s="17">
        <v>1136214.9610000001</v>
      </c>
      <c r="H173" s="17">
        <v>646481.67699999991</v>
      </c>
      <c r="I173" s="17">
        <f t="shared" si="20"/>
        <v>1782696.638</v>
      </c>
      <c r="J173" s="17">
        <f t="shared" si="21"/>
        <v>-1663473.2120000001</v>
      </c>
      <c r="K173" s="17">
        <f t="shared" si="22"/>
        <v>27376.217221584389</v>
      </c>
      <c r="L173" s="17">
        <f t="shared" si="22"/>
        <v>260898.95774971301</v>
      </c>
      <c r="M173" s="17">
        <f t="shared" si="22"/>
        <v>148445.85005740527</v>
      </c>
      <c r="N173" s="17">
        <f t="shared" si="22"/>
        <v>409344.80780711828</v>
      </c>
      <c r="O173" s="17">
        <f t="shared" si="22"/>
        <v>-381968.59058553388</v>
      </c>
    </row>
    <row r="174" spans="1:15">
      <c r="A174" s="14" t="s">
        <v>395</v>
      </c>
      <c r="B174" s="14">
        <v>5200</v>
      </c>
      <c r="C174" s="14" t="s">
        <v>326</v>
      </c>
      <c r="D174" s="14" t="s">
        <v>196</v>
      </c>
      <c r="E174" s="16">
        <v>4034</v>
      </c>
      <c r="F174" s="16">
        <v>311788.09299999999</v>
      </c>
      <c r="G174" s="16">
        <v>1573869.693</v>
      </c>
      <c r="H174" s="16">
        <v>688350.89500000002</v>
      </c>
      <c r="I174" s="16">
        <f t="shared" si="20"/>
        <v>2262220.588</v>
      </c>
      <c r="J174" s="16">
        <f t="shared" si="21"/>
        <v>-1950432.4950000001</v>
      </c>
      <c r="K174" s="16">
        <f t="shared" si="22"/>
        <v>77290.057759048097</v>
      </c>
      <c r="L174" s="16">
        <f t="shared" si="22"/>
        <v>390151.13857213681</v>
      </c>
      <c r="M174" s="16">
        <f t="shared" si="22"/>
        <v>170637.30664353</v>
      </c>
      <c r="N174" s="16">
        <f t="shared" si="22"/>
        <v>560788.44521566678</v>
      </c>
      <c r="O174" s="16">
        <f t="shared" si="22"/>
        <v>-483498.38745661877</v>
      </c>
    </row>
    <row r="175" spans="1:15">
      <c r="A175" t="s">
        <v>395</v>
      </c>
      <c r="B175">
        <v>3609</v>
      </c>
      <c r="C175" t="s">
        <v>327</v>
      </c>
      <c r="D175" t="s">
        <v>180</v>
      </c>
      <c r="E175" s="17">
        <v>3852</v>
      </c>
      <c r="F175" s="17">
        <v>176841.73800000001</v>
      </c>
      <c r="G175" s="17">
        <v>1410354.2930000001</v>
      </c>
      <c r="H175" s="17">
        <v>705149.7030000001</v>
      </c>
      <c r="I175" s="17">
        <f t="shared" si="20"/>
        <v>2115503.9960000003</v>
      </c>
      <c r="J175" s="17">
        <f t="shared" si="21"/>
        <v>-1938662.2580000004</v>
      </c>
      <c r="K175" s="17">
        <f t="shared" si="22"/>
        <v>45909.070093457951</v>
      </c>
      <c r="L175" s="17">
        <f t="shared" si="22"/>
        <v>366135.59008307371</v>
      </c>
      <c r="M175" s="17">
        <f t="shared" si="22"/>
        <v>183060.67056074771</v>
      </c>
      <c r="N175" s="17">
        <f t="shared" si="22"/>
        <v>549196.26064382144</v>
      </c>
      <c r="O175" s="17">
        <f t="shared" si="22"/>
        <v>-503287.19055036356</v>
      </c>
    </row>
    <row r="176" spans="1:15">
      <c r="A176" s="14" t="s">
        <v>395</v>
      </c>
      <c r="B176" s="14">
        <v>4200</v>
      </c>
      <c r="C176" s="14" t="s">
        <v>328</v>
      </c>
      <c r="D176" s="14" t="s">
        <v>188</v>
      </c>
      <c r="E176" s="16">
        <v>3809</v>
      </c>
      <c r="F176" s="16">
        <v>146672.03100000002</v>
      </c>
      <c r="G176" s="16">
        <v>1188583.6709999996</v>
      </c>
      <c r="H176" s="16">
        <v>689006.97599999979</v>
      </c>
      <c r="I176" s="16">
        <f t="shared" si="20"/>
        <v>1877590.6469999994</v>
      </c>
      <c r="J176" s="16">
        <f t="shared" si="21"/>
        <v>-1730918.6159999995</v>
      </c>
      <c r="K176" s="16">
        <f t="shared" si="22"/>
        <v>38506.702809136259</v>
      </c>
      <c r="L176" s="16">
        <f t="shared" si="22"/>
        <v>312046.11997899704</v>
      </c>
      <c r="M176" s="16">
        <f t="shared" si="22"/>
        <v>180889.20346547643</v>
      </c>
      <c r="N176" s="16">
        <f t="shared" si="22"/>
        <v>492935.32344447344</v>
      </c>
      <c r="O176" s="16">
        <f t="shared" si="22"/>
        <v>-454428.6206353372</v>
      </c>
    </row>
    <row r="177" spans="1:15">
      <c r="A177" t="s">
        <v>395</v>
      </c>
      <c r="B177">
        <v>7620</v>
      </c>
      <c r="C177" t="s">
        <v>329</v>
      </c>
      <c r="D177" t="s">
        <v>222</v>
      </c>
      <c r="E177" s="17">
        <v>3619</v>
      </c>
      <c r="F177" s="17">
        <v>188685.93900000001</v>
      </c>
      <c r="G177" s="17">
        <v>1454731.1850000001</v>
      </c>
      <c r="H177" s="17">
        <v>760378.946</v>
      </c>
      <c r="I177" s="17">
        <f t="shared" si="20"/>
        <v>2215110.1310000001</v>
      </c>
      <c r="J177" s="17">
        <f t="shared" si="21"/>
        <v>-2026424.192</v>
      </c>
      <c r="K177" s="17">
        <f t="shared" si="22"/>
        <v>52137.590218292353</v>
      </c>
      <c r="L177" s="17">
        <f t="shared" si="22"/>
        <v>401970.48494059133</v>
      </c>
      <c r="M177" s="17">
        <f t="shared" si="22"/>
        <v>210107.47333517545</v>
      </c>
      <c r="N177" s="17">
        <f t="shared" si="22"/>
        <v>612077.95827576681</v>
      </c>
      <c r="O177" s="17">
        <f t="shared" si="22"/>
        <v>-559940.36805747438</v>
      </c>
    </row>
    <row r="178" spans="1:15">
      <c r="A178" s="14" t="s">
        <v>395</v>
      </c>
      <c r="B178" s="14">
        <v>2510</v>
      </c>
      <c r="C178" s="14" t="s">
        <v>330</v>
      </c>
      <c r="D178" s="14" t="s">
        <v>176</v>
      </c>
      <c r="E178" s="16">
        <v>3588</v>
      </c>
      <c r="F178" s="16">
        <v>43743.322</v>
      </c>
      <c r="G178" s="16">
        <v>966949.94299999997</v>
      </c>
      <c r="H178" s="16">
        <v>975762.58899999992</v>
      </c>
      <c r="I178" s="16">
        <f t="shared" si="20"/>
        <v>1942712.5319999999</v>
      </c>
      <c r="J178" s="16">
        <f t="shared" si="21"/>
        <v>-1898969.21</v>
      </c>
      <c r="K178" s="16">
        <f t="shared" si="22"/>
        <v>12191.561315496099</v>
      </c>
      <c r="L178" s="16">
        <f t="shared" si="22"/>
        <v>269495.52480490523</v>
      </c>
      <c r="M178" s="16">
        <f t="shared" si="22"/>
        <v>271951.66917502787</v>
      </c>
      <c r="N178" s="16">
        <f t="shared" si="22"/>
        <v>541447.19397993316</v>
      </c>
      <c r="O178" s="16">
        <f t="shared" si="22"/>
        <v>-529255.63266443706</v>
      </c>
    </row>
    <row r="179" spans="1:15">
      <c r="A179" t="s">
        <v>395</v>
      </c>
      <c r="B179">
        <v>2300</v>
      </c>
      <c r="C179" t="s">
        <v>331</v>
      </c>
      <c r="D179" t="s">
        <v>174</v>
      </c>
      <c r="E179" s="17">
        <v>3512</v>
      </c>
      <c r="F179" s="17">
        <v>76779.225999999995</v>
      </c>
      <c r="G179" s="17">
        <v>999699.91500000004</v>
      </c>
      <c r="H179" s="17">
        <v>635615.62600000005</v>
      </c>
      <c r="I179" s="17">
        <f t="shared" si="20"/>
        <v>1635315.5410000002</v>
      </c>
      <c r="J179" s="17">
        <f t="shared" si="21"/>
        <v>-1558536.3150000002</v>
      </c>
      <c r="K179" s="17">
        <f t="shared" si="22"/>
        <v>21861.966400911162</v>
      </c>
      <c r="L179" s="17">
        <f t="shared" si="22"/>
        <v>284652.59538724378</v>
      </c>
      <c r="M179" s="17">
        <f t="shared" si="22"/>
        <v>180983.94817767656</v>
      </c>
      <c r="N179" s="17">
        <f t="shared" si="22"/>
        <v>465636.54356492031</v>
      </c>
      <c r="O179" s="17">
        <f t="shared" si="22"/>
        <v>-443774.57716400916</v>
      </c>
    </row>
    <row r="180" spans="1:15">
      <c r="A180" s="14" t="s">
        <v>395</v>
      </c>
      <c r="B180" s="14">
        <v>6100</v>
      </c>
      <c r="C180" s="14" t="s">
        <v>332</v>
      </c>
      <c r="D180" s="14" t="s">
        <v>204</v>
      </c>
      <c r="E180" s="16">
        <v>3115</v>
      </c>
      <c r="F180" s="16">
        <v>117169.808</v>
      </c>
      <c r="G180" s="16">
        <v>1089225.1780000001</v>
      </c>
      <c r="H180" s="16">
        <v>305587.46200000006</v>
      </c>
      <c r="I180" s="16">
        <f t="shared" si="20"/>
        <v>1394812.6400000001</v>
      </c>
      <c r="J180" s="16">
        <f t="shared" si="21"/>
        <v>-1277642.8320000002</v>
      </c>
      <c r="K180" s="16">
        <f t="shared" si="22"/>
        <v>37614.705617977525</v>
      </c>
      <c r="L180" s="16">
        <f t="shared" si="22"/>
        <v>349671.00417335471</v>
      </c>
      <c r="M180" s="16">
        <f t="shared" si="22"/>
        <v>98101.913964687017</v>
      </c>
      <c r="N180" s="16">
        <f t="shared" si="22"/>
        <v>447772.9181380418</v>
      </c>
      <c r="O180" s="16">
        <f t="shared" si="22"/>
        <v>-410158.21252006426</v>
      </c>
    </row>
    <row r="181" spans="1:15">
      <c r="A181" t="s">
        <v>395</v>
      </c>
      <c r="B181">
        <v>8716</v>
      </c>
      <c r="C181" t="s">
        <v>333</v>
      </c>
      <c r="D181" t="s">
        <v>232</v>
      </c>
      <c r="E181" s="17">
        <v>2699</v>
      </c>
      <c r="F181" s="17">
        <v>334254.78900000005</v>
      </c>
      <c r="G181" s="17">
        <v>1033376.0279999999</v>
      </c>
      <c r="H181" s="17">
        <v>460125.84399999992</v>
      </c>
      <c r="I181" s="17">
        <f t="shared" si="20"/>
        <v>1493501.872</v>
      </c>
      <c r="J181" s="17">
        <f t="shared" si="21"/>
        <v>-1159247.0829999999</v>
      </c>
      <c r="K181" s="17">
        <f t="shared" si="22"/>
        <v>123843.93812523159</v>
      </c>
      <c r="L181" s="17">
        <f t="shared" si="22"/>
        <v>382873.6672841793</v>
      </c>
      <c r="M181" s="17">
        <f t="shared" si="22"/>
        <v>170480.12004446087</v>
      </c>
      <c r="N181" s="17">
        <f t="shared" si="22"/>
        <v>553353.78732864023</v>
      </c>
      <c r="O181" s="17">
        <f t="shared" si="22"/>
        <v>-429509.84920340864</v>
      </c>
    </row>
    <row r="182" spans="1:15">
      <c r="A182" s="14" t="s">
        <v>395</v>
      </c>
      <c r="B182" s="14">
        <v>7708</v>
      </c>
      <c r="C182" s="14" t="s">
        <v>334</v>
      </c>
      <c r="D182" s="14" t="s">
        <v>223</v>
      </c>
      <c r="E182" s="16">
        <v>2434</v>
      </c>
      <c r="F182" s="16">
        <v>56293.934999999998</v>
      </c>
      <c r="G182" s="16">
        <v>717088.12500000012</v>
      </c>
      <c r="H182" s="16">
        <v>352039.18399999995</v>
      </c>
      <c r="I182" s="16">
        <f t="shared" si="20"/>
        <v>1069127.3090000001</v>
      </c>
      <c r="J182" s="16">
        <f t="shared" si="21"/>
        <v>-1012833.3740000001</v>
      </c>
      <c r="K182" s="16">
        <f t="shared" si="22"/>
        <v>23128.157354149545</v>
      </c>
      <c r="L182" s="16">
        <f t="shared" si="22"/>
        <v>294613.03410024656</v>
      </c>
      <c r="M182" s="16">
        <f t="shared" si="22"/>
        <v>144634.01150369761</v>
      </c>
      <c r="N182" s="16">
        <f t="shared" si="22"/>
        <v>439247.04560394416</v>
      </c>
      <c r="O182" s="16">
        <f t="shared" si="22"/>
        <v>-416118.8882497946</v>
      </c>
    </row>
    <row r="183" spans="1:15">
      <c r="A183" t="s">
        <v>395</v>
      </c>
      <c r="B183">
        <v>8717</v>
      </c>
      <c r="C183" t="s">
        <v>335</v>
      </c>
      <c r="D183" t="s">
        <v>233</v>
      </c>
      <c r="E183" s="17">
        <v>2276</v>
      </c>
      <c r="F183" s="17">
        <v>134302.204</v>
      </c>
      <c r="G183" s="17">
        <v>626235.95900000003</v>
      </c>
      <c r="H183" s="17">
        <v>464256.92900000006</v>
      </c>
      <c r="I183" s="17">
        <f t="shared" si="20"/>
        <v>1090492.888</v>
      </c>
      <c r="J183" s="17">
        <f t="shared" si="21"/>
        <v>-956190.68400000001</v>
      </c>
      <c r="K183" s="17">
        <f t="shared" si="22"/>
        <v>59007.998242530753</v>
      </c>
      <c r="L183" s="17">
        <f t="shared" si="22"/>
        <v>275147.60940246051</v>
      </c>
      <c r="M183" s="17">
        <f t="shared" si="22"/>
        <v>203979.31854130057</v>
      </c>
      <c r="N183" s="17">
        <f t="shared" si="22"/>
        <v>479126.92794376099</v>
      </c>
      <c r="O183" s="17">
        <f t="shared" si="22"/>
        <v>-420118.92970123026</v>
      </c>
    </row>
    <row r="184" spans="1:15">
      <c r="A184" s="14" t="s">
        <v>395</v>
      </c>
      <c r="B184" s="14">
        <v>6250</v>
      </c>
      <c r="C184" s="14" t="s">
        <v>336</v>
      </c>
      <c r="D184" s="14" t="s">
        <v>205</v>
      </c>
      <c r="E184" s="16">
        <v>2006</v>
      </c>
      <c r="F184" s="16">
        <v>79332.661999999997</v>
      </c>
      <c r="G184" s="16">
        <v>604087.5639999999</v>
      </c>
      <c r="H184" s="16">
        <v>342302.40600000008</v>
      </c>
      <c r="I184" s="16">
        <f t="shared" si="20"/>
        <v>946389.97</v>
      </c>
      <c r="J184" s="16">
        <f t="shared" si="21"/>
        <v>-867057.30799999996</v>
      </c>
      <c r="K184" s="16">
        <f t="shared" si="22"/>
        <v>39547.687936191425</v>
      </c>
      <c r="L184" s="16">
        <f t="shared" si="22"/>
        <v>301140.36091724818</v>
      </c>
      <c r="M184" s="16">
        <f t="shared" si="22"/>
        <v>170639.28514456635</v>
      </c>
      <c r="N184" s="16">
        <f t="shared" si="22"/>
        <v>471779.64606181456</v>
      </c>
      <c r="O184" s="16">
        <f t="shared" si="22"/>
        <v>-432231.95812562312</v>
      </c>
    </row>
    <row r="185" spans="1:15">
      <c r="A185" t="s">
        <v>395</v>
      </c>
      <c r="B185">
        <v>8613</v>
      </c>
      <c r="C185" t="s">
        <v>337</v>
      </c>
      <c r="D185" t="s">
        <v>229</v>
      </c>
      <c r="E185" s="17">
        <v>1961</v>
      </c>
      <c r="F185" s="17">
        <v>77418.741999999998</v>
      </c>
      <c r="G185" s="17">
        <v>633327.13500000001</v>
      </c>
      <c r="H185" s="17">
        <v>364193.78200000006</v>
      </c>
      <c r="I185" s="17">
        <f t="shared" si="20"/>
        <v>997520.91700000013</v>
      </c>
      <c r="J185" s="17">
        <f t="shared" si="21"/>
        <v>-920102.17500000016</v>
      </c>
      <c r="K185" s="17">
        <f t="shared" si="22"/>
        <v>39479.215706272305</v>
      </c>
      <c r="L185" s="17">
        <f t="shared" si="22"/>
        <v>322961.31310555839</v>
      </c>
      <c r="M185" s="17">
        <f t="shared" si="22"/>
        <v>185718.39979602248</v>
      </c>
      <c r="N185" s="17">
        <f t="shared" si="22"/>
        <v>508679.7129015809</v>
      </c>
      <c r="O185" s="17">
        <f t="shared" si="22"/>
        <v>-469200.49719530856</v>
      </c>
    </row>
    <row r="186" spans="1:15">
      <c r="A186" s="14" t="s">
        <v>395</v>
      </c>
      <c r="B186" s="14">
        <v>6400</v>
      </c>
      <c r="C186" s="14" t="s">
        <v>338</v>
      </c>
      <c r="D186" s="14" t="s">
        <v>206</v>
      </c>
      <c r="E186" s="16">
        <v>1903</v>
      </c>
      <c r="F186" s="16">
        <v>168267.02000000002</v>
      </c>
      <c r="G186" s="16">
        <v>765899.5560000001</v>
      </c>
      <c r="H186" s="16">
        <v>316140.50100000005</v>
      </c>
      <c r="I186" s="16">
        <f t="shared" si="20"/>
        <v>1082040.057</v>
      </c>
      <c r="J186" s="16">
        <f t="shared" si="21"/>
        <v>-913773.03700000001</v>
      </c>
      <c r="K186" s="16">
        <f t="shared" si="22"/>
        <v>88421.975827640577</v>
      </c>
      <c r="L186" s="16">
        <f t="shared" si="22"/>
        <v>402469.55123489234</v>
      </c>
      <c r="M186" s="16">
        <f t="shared" si="22"/>
        <v>166127.43089858122</v>
      </c>
      <c r="N186" s="16">
        <f t="shared" si="22"/>
        <v>568596.9821334735</v>
      </c>
      <c r="O186" s="16">
        <f t="shared" si="22"/>
        <v>-480175.00630583288</v>
      </c>
    </row>
    <row r="187" spans="1:15">
      <c r="A187" t="s">
        <v>395</v>
      </c>
      <c r="B187">
        <v>8614</v>
      </c>
      <c r="C187" t="s">
        <v>339</v>
      </c>
      <c r="D187" t="s">
        <v>230</v>
      </c>
      <c r="E187" s="17">
        <v>1682</v>
      </c>
      <c r="F187" s="17">
        <v>93856.991000000009</v>
      </c>
      <c r="G187" s="17">
        <v>582690.50199999998</v>
      </c>
      <c r="H187" s="17">
        <v>358596.67799999996</v>
      </c>
      <c r="I187" s="17">
        <f t="shared" si="20"/>
        <v>941287.17999999993</v>
      </c>
      <c r="J187" s="17">
        <f t="shared" si="21"/>
        <v>-847430.1889999999</v>
      </c>
      <c r="K187" s="17">
        <f t="shared" si="22"/>
        <v>55800.826991676578</v>
      </c>
      <c r="L187" s="17">
        <f t="shared" si="22"/>
        <v>346427.17122473242</v>
      </c>
      <c r="M187" s="17">
        <f t="shared" si="22"/>
        <v>213196.59809750295</v>
      </c>
      <c r="N187" s="17">
        <f t="shared" si="22"/>
        <v>559623.76932223537</v>
      </c>
      <c r="O187" s="17">
        <f t="shared" si="22"/>
        <v>-503822.94233055884</v>
      </c>
    </row>
    <row r="188" spans="1:15">
      <c r="A188" s="14" t="s">
        <v>395</v>
      </c>
      <c r="B188" s="14">
        <v>3714</v>
      </c>
      <c r="C188" s="14" t="s">
        <v>340</v>
      </c>
      <c r="D188" s="14" t="s">
        <v>185</v>
      </c>
      <c r="E188" s="16">
        <v>1674</v>
      </c>
      <c r="F188" s="16">
        <v>67534.078999999998</v>
      </c>
      <c r="G188" s="16">
        <v>699829.23200000008</v>
      </c>
      <c r="H188" s="16">
        <v>201840.06500000003</v>
      </c>
      <c r="I188" s="16">
        <f t="shared" si="20"/>
        <v>901669.29700000014</v>
      </c>
      <c r="J188" s="16">
        <f t="shared" si="21"/>
        <v>-834135.21800000011</v>
      </c>
      <c r="K188" s="16">
        <f t="shared" si="22"/>
        <v>40342.93847072879</v>
      </c>
      <c r="L188" s="16">
        <f t="shared" si="22"/>
        <v>418058.08363201912</v>
      </c>
      <c r="M188" s="16">
        <f t="shared" si="22"/>
        <v>120573.51553166071</v>
      </c>
      <c r="N188" s="16">
        <f t="shared" si="22"/>
        <v>538631.59916367987</v>
      </c>
      <c r="O188" s="16">
        <f t="shared" si="22"/>
        <v>-498288.66069295106</v>
      </c>
    </row>
    <row r="189" spans="1:15">
      <c r="A189" t="s">
        <v>395</v>
      </c>
      <c r="B189">
        <v>2506</v>
      </c>
      <c r="C189" t="s">
        <v>341</v>
      </c>
      <c r="D189" t="s">
        <v>175</v>
      </c>
      <c r="E189" s="17">
        <v>1308</v>
      </c>
      <c r="F189" s="17">
        <v>67426.972999999998</v>
      </c>
      <c r="G189" s="17">
        <v>475271.69400000002</v>
      </c>
      <c r="H189" s="17">
        <v>184932.264</v>
      </c>
      <c r="I189" s="17">
        <f t="shared" si="20"/>
        <v>660203.95799999998</v>
      </c>
      <c r="J189" s="17">
        <f t="shared" si="21"/>
        <v>-592776.98499999999</v>
      </c>
      <c r="K189" s="17">
        <f t="shared" si="22"/>
        <v>51549.673547400605</v>
      </c>
      <c r="L189" s="17">
        <f t="shared" si="22"/>
        <v>363357.56422018353</v>
      </c>
      <c r="M189" s="17">
        <f t="shared" si="22"/>
        <v>141385.52293577982</v>
      </c>
      <c r="N189" s="17">
        <f t="shared" si="22"/>
        <v>504743.08715596329</v>
      </c>
      <c r="O189" s="17">
        <f t="shared" si="22"/>
        <v>-453193.41360856273</v>
      </c>
    </row>
    <row r="190" spans="1:15">
      <c r="A190" s="14" t="s">
        <v>395</v>
      </c>
      <c r="B190" s="14">
        <v>5508</v>
      </c>
      <c r="C190" s="14" t="s">
        <v>342</v>
      </c>
      <c r="D190" s="14" t="s">
        <v>197</v>
      </c>
      <c r="E190" s="16">
        <v>1211</v>
      </c>
      <c r="F190" s="16">
        <v>137203.15100000001</v>
      </c>
      <c r="G190" s="16">
        <v>440304.65499999997</v>
      </c>
      <c r="H190" s="16">
        <v>280492.152</v>
      </c>
      <c r="I190" s="16">
        <f t="shared" si="20"/>
        <v>720796.80700000003</v>
      </c>
      <c r="J190" s="16">
        <f t="shared" si="21"/>
        <v>-583593.65599999996</v>
      </c>
      <c r="K190" s="16">
        <f t="shared" si="22"/>
        <v>113297.39966969447</v>
      </c>
      <c r="L190" s="16">
        <f t="shared" si="22"/>
        <v>363587.65895953751</v>
      </c>
      <c r="M190" s="16">
        <f t="shared" si="22"/>
        <v>231620.27415359206</v>
      </c>
      <c r="N190" s="16">
        <f t="shared" si="22"/>
        <v>595207.93311312969</v>
      </c>
      <c r="O190" s="16">
        <f t="shared" si="22"/>
        <v>-481910.53344343515</v>
      </c>
    </row>
    <row r="191" spans="1:15">
      <c r="A191" t="s">
        <v>395</v>
      </c>
      <c r="B191">
        <v>3711</v>
      </c>
      <c r="C191" t="s">
        <v>343</v>
      </c>
      <c r="D191" t="s">
        <v>183</v>
      </c>
      <c r="E191" s="17">
        <v>1209</v>
      </c>
      <c r="F191" s="17">
        <v>92321.608999999997</v>
      </c>
      <c r="G191" s="17">
        <v>488629.48100000003</v>
      </c>
      <c r="H191" s="17">
        <v>176192.67499999999</v>
      </c>
      <c r="I191" s="17">
        <f t="shared" si="20"/>
        <v>664822.15599999996</v>
      </c>
      <c r="J191" s="17">
        <f t="shared" si="21"/>
        <v>-572500.54700000002</v>
      </c>
      <c r="K191" s="17">
        <f t="shared" si="22"/>
        <v>76361.959470636895</v>
      </c>
      <c r="L191" s="17">
        <f t="shared" si="22"/>
        <v>404160.03391232423</v>
      </c>
      <c r="M191" s="17">
        <f t="shared" si="22"/>
        <v>145734.22249793218</v>
      </c>
      <c r="N191" s="17">
        <f t="shared" si="22"/>
        <v>549894.25641025638</v>
      </c>
      <c r="O191" s="17">
        <f t="shared" si="22"/>
        <v>-473532.29693961953</v>
      </c>
    </row>
    <row r="192" spans="1:15">
      <c r="A192" s="14" t="s">
        <v>395</v>
      </c>
      <c r="B192" s="14">
        <v>8721</v>
      </c>
      <c r="C192" s="14" t="s">
        <v>344</v>
      </c>
      <c r="D192" s="14" t="s">
        <v>236</v>
      </c>
      <c r="E192" s="16">
        <v>1163</v>
      </c>
      <c r="F192" s="16">
        <v>43266.204999999994</v>
      </c>
      <c r="G192" s="16">
        <v>406238.89799999999</v>
      </c>
      <c r="H192" s="16">
        <v>314847.69199999992</v>
      </c>
      <c r="I192" s="16">
        <f t="shared" si="20"/>
        <v>721086.58999999985</v>
      </c>
      <c r="J192" s="16">
        <f t="shared" si="21"/>
        <v>-677820.38499999989</v>
      </c>
      <c r="K192" s="16">
        <f t="shared" si="22"/>
        <v>37202.239896818566</v>
      </c>
      <c r="L192" s="16">
        <f t="shared" si="22"/>
        <v>349302.57781599311</v>
      </c>
      <c r="M192" s="16">
        <f t="shared" si="22"/>
        <v>270720.28546861559</v>
      </c>
      <c r="N192" s="16">
        <f t="shared" si="22"/>
        <v>620022.8632846087</v>
      </c>
      <c r="O192" s="16">
        <f t="shared" si="22"/>
        <v>-582820.62338779005</v>
      </c>
    </row>
    <row r="193" spans="1:15">
      <c r="A193" t="s">
        <v>395</v>
      </c>
      <c r="B193">
        <v>6513</v>
      </c>
      <c r="C193" t="s">
        <v>345</v>
      </c>
      <c r="D193" t="s">
        <v>207</v>
      </c>
      <c r="E193" s="17">
        <v>1077</v>
      </c>
      <c r="F193" s="17">
        <v>62882.928999999996</v>
      </c>
      <c r="G193" s="17">
        <v>375709.15499999997</v>
      </c>
      <c r="H193" s="17">
        <v>253971.78700000001</v>
      </c>
      <c r="I193" s="17">
        <f t="shared" si="20"/>
        <v>629680.94200000004</v>
      </c>
      <c r="J193" s="17">
        <f t="shared" si="21"/>
        <v>-566798.01300000004</v>
      </c>
      <c r="K193" s="17">
        <f t="shared" si="22"/>
        <v>58387.120705663874</v>
      </c>
      <c r="L193" s="17">
        <f t="shared" si="22"/>
        <v>348847.8690807799</v>
      </c>
      <c r="M193" s="17">
        <f t="shared" si="22"/>
        <v>235814.10120705664</v>
      </c>
      <c r="N193" s="17">
        <f t="shared" si="22"/>
        <v>584661.97028783662</v>
      </c>
      <c r="O193" s="17">
        <f t="shared" si="22"/>
        <v>-526274.8495821727</v>
      </c>
    </row>
    <row r="194" spans="1:15">
      <c r="A194" s="14" t="s">
        <v>395</v>
      </c>
      <c r="B194" s="14">
        <v>4607</v>
      </c>
      <c r="C194" s="14" t="s">
        <v>346</v>
      </c>
      <c r="D194" s="14" t="s">
        <v>191</v>
      </c>
      <c r="E194" s="16">
        <v>1021</v>
      </c>
      <c r="F194" s="16">
        <v>46876.355000000003</v>
      </c>
      <c r="G194" s="16">
        <v>433363.31900000002</v>
      </c>
      <c r="H194" s="16">
        <v>171238.46600000001</v>
      </c>
      <c r="I194" s="16">
        <f t="shared" si="20"/>
        <v>604601.78500000003</v>
      </c>
      <c r="J194" s="16">
        <f t="shared" si="21"/>
        <v>-557725.43000000005</v>
      </c>
      <c r="K194" s="16">
        <f t="shared" ref="K194:O220" si="23">(F194/$E194)*1000</f>
        <v>45912.198824681691</v>
      </c>
      <c r="L194" s="16">
        <f t="shared" si="23"/>
        <v>424449.87169441726</v>
      </c>
      <c r="M194" s="16">
        <f t="shared" si="23"/>
        <v>167716.42115572971</v>
      </c>
      <c r="N194" s="16">
        <f t="shared" si="23"/>
        <v>592166.292850147</v>
      </c>
      <c r="O194" s="16">
        <f t="shared" si="23"/>
        <v>-546254.09402546531</v>
      </c>
    </row>
    <row r="195" spans="1:15">
      <c r="A195" t="s">
        <v>395</v>
      </c>
      <c r="B195">
        <v>4100</v>
      </c>
      <c r="C195" t="s">
        <v>347</v>
      </c>
      <c r="D195" t="s">
        <v>187</v>
      </c>
      <c r="E195" s="17">
        <v>955</v>
      </c>
      <c r="F195" s="17">
        <v>31111.995999999999</v>
      </c>
      <c r="G195" s="17">
        <v>356831.37600000005</v>
      </c>
      <c r="H195" s="17">
        <v>105107.094</v>
      </c>
      <c r="I195" s="17">
        <f t="shared" si="20"/>
        <v>461938.47000000003</v>
      </c>
      <c r="J195" s="17">
        <f t="shared" si="21"/>
        <v>-430826.47400000005</v>
      </c>
      <c r="K195" s="17">
        <f t="shared" si="23"/>
        <v>32578.006282722512</v>
      </c>
      <c r="L195" s="17">
        <f t="shared" si="23"/>
        <v>373645.41989528801</v>
      </c>
      <c r="M195" s="17">
        <f t="shared" si="23"/>
        <v>110059.78429319372</v>
      </c>
      <c r="N195" s="17">
        <f t="shared" si="23"/>
        <v>483705.20418848173</v>
      </c>
      <c r="O195" s="17">
        <f t="shared" si="23"/>
        <v>-451127.19790575921</v>
      </c>
    </row>
    <row r="196" spans="1:15">
      <c r="A196" s="14" t="s">
        <v>395</v>
      </c>
      <c r="B196" s="14">
        <v>5604</v>
      </c>
      <c r="C196" s="14" t="s">
        <v>348</v>
      </c>
      <c r="D196" s="14" t="s">
        <v>198</v>
      </c>
      <c r="E196" s="16">
        <v>938</v>
      </c>
      <c r="F196" s="16">
        <v>44220.986999999994</v>
      </c>
      <c r="G196" s="16">
        <v>343102.00199999998</v>
      </c>
      <c r="H196" s="16">
        <v>171652.36800000002</v>
      </c>
      <c r="I196" s="16">
        <f t="shared" si="20"/>
        <v>514754.37</v>
      </c>
      <c r="J196" s="16">
        <f t="shared" si="21"/>
        <v>-470533.38300000003</v>
      </c>
      <c r="K196" s="16">
        <f t="shared" si="23"/>
        <v>47143.909381663107</v>
      </c>
      <c r="L196" s="16">
        <f t="shared" si="23"/>
        <v>365780.38592750533</v>
      </c>
      <c r="M196" s="16">
        <f t="shared" si="23"/>
        <v>182998.26012793178</v>
      </c>
      <c r="N196" s="16">
        <f t="shared" si="23"/>
        <v>548778.64605543704</v>
      </c>
      <c r="O196" s="16">
        <f t="shared" si="23"/>
        <v>-501634.73667377402</v>
      </c>
    </row>
    <row r="197" spans="1:15">
      <c r="A197" t="s">
        <v>395</v>
      </c>
      <c r="B197">
        <v>3709</v>
      </c>
      <c r="C197" t="s">
        <v>349</v>
      </c>
      <c r="D197" t="s">
        <v>181</v>
      </c>
      <c r="E197" s="17">
        <v>876</v>
      </c>
      <c r="F197" s="17">
        <v>47479.873999999996</v>
      </c>
      <c r="G197" s="17">
        <v>318681.28299999994</v>
      </c>
      <c r="H197" s="17">
        <v>127563.00600000001</v>
      </c>
      <c r="I197" s="17">
        <f t="shared" si="20"/>
        <v>446244.28899999993</v>
      </c>
      <c r="J197" s="17">
        <f t="shared" si="21"/>
        <v>-398764.41499999992</v>
      </c>
      <c r="K197" s="17">
        <f t="shared" si="23"/>
        <v>54200.76940639269</v>
      </c>
      <c r="L197" s="17">
        <f t="shared" si="23"/>
        <v>363791.41894977161</v>
      </c>
      <c r="M197" s="17">
        <f t="shared" si="23"/>
        <v>145619.86986301371</v>
      </c>
      <c r="N197" s="17">
        <f t="shared" si="23"/>
        <v>509411.28881278529</v>
      </c>
      <c r="O197" s="17">
        <f t="shared" si="23"/>
        <v>-455210.51940639265</v>
      </c>
    </row>
    <row r="198" spans="1:15">
      <c r="A198" s="14" t="s">
        <v>395</v>
      </c>
      <c r="B198" s="14">
        <v>6612</v>
      </c>
      <c r="C198" s="14" t="s">
        <v>350</v>
      </c>
      <c r="D198" s="14" t="s">
        <v>213</v>
      </c>
      <c r="E198" s="16">
        <v>862</v>
      </c>
      <c r="F198" s="16">
        <v>36916</v>
      </c>
      <c r="G198" s="16">
        <v>481963</v>
      </c>
      <c r="H198" s="16">
        <v>188268</v>
      </c>
      <c r="I198" s="16">
        <f t="shared" si="20"/>
        <v>670231</v>
      </c>
      <c r="J198" s="16">
        <f t="shared" si="21"/>
        <v>-633315</v>
      </c>
      <c r="K198" s="16">
        <f t="shared" si="23"/>
        <v>42825.986078886308</v>
      </c>
      <c r="L198" s="16">
        <f t="shared" si="23"/>
        <v>559121.8097447796</v>
      </c>
      <c r="M198" s="16">
        <f t="shared" si="23"/>
        <v>218408.35266821345</v>
      </c>
      <c r="N198" s="16">
        <f t="shared" si="23"/>
        <v>777530.16241299303</v>
      </c>
      <c r="O198" s="16">
        <f t="shared" si="23"/>
        <v>-734704.17633410671</v>
      </c>
    </row>
    <row r="199" spans="1:15">
      <c r="A199" t="s">
        <v>395</v>
      </c>
      <c r="B199">
        <v>8710</v>
      </c>
      <c r="C199" t="s">
        <v>351</v>
      </c>
      <c r="D199" t="s">
        <v>231</v>
      </c>
      <c r="E199" s="17">
        <v>818</v>
      </c>
      <c r="F199" s="17">
        <v>86990.138000000006</v>
      </c>
      <c r="G199" s="17">
        <v>300112.21000000008</v>
      </c>
      <c r="H199" s="17">
        <v>137435.27000000002</v>
      </c>
      <c r="I199" s="17">
        <f t="shared" si="20"/>
        <v>437547.4800000001</v>
      </c>
      <c r="J199" s="17">
        <f t="shared" si="21"/>
        <v>-350557.34200000006</v>
      </c>
      <c r="K199" s="17">
        <f t="shared" si="23"/>
        <v>106344.9119804401</v>
      </c>
      <c r="L199" s="17">
        <f t="shared" si="23"/>
        <v>366885.3422982886</v>
      </c>
      <c r="M199" s="17">
        <f t="shared" si="23"/>
        <v>168013.7775061125</v>
      </c>
      <c r="N199" s="17">
        <f t="shared" si="23"/>
        <v>534899.11980440118</v>
      </c>
      <c r="O199" s="17">
        <f t="shared" si="23"/>
        <v>-428554.20782396093</v>
      </c>
    </row>
    <row r="200" spans="1:15">
      <c r="A200" s="14" t="s">
        <v>395</v>
      </c>
      <c r="B200" s="14">
        <v>8508</v>
      </c>
      <c r="C200" s="14" t="s">
        <v>352</v>
      </c>
      <c r="D200" s="14" t="s">
        <v>226</v>
      </c>
      <c r="E200" s="16">
        <v>719</v>
      </c>
      <c r="F200" s="16">
        <v>14994.495999999999</v>
      </c>
      <c r="G200" s="16">
        <v>195245.81299999999</v>
      </c>
      <c r="H200" s="16">
        <v>79814.626000000004</v>
      </c>
      <c r="I200" s="16">
        <f t="shared" si="20"/>
        <v>275060.43900000001</v>
      </c>
      <c r="J200" s="16">
        <f t="shared" si="21"/>
        <v>-260065.94300000003</v>
      </c>
      <c r="K200" s="16">
        <f t="shared" si="23"/>
        <v>20854.653685674544</v>
      </c>
      <c r="L200" s="16">
        <f t="shared" si="23"/>
        <v>271551.89568845619</v>
      </c>
      <c r="M200" s="16">
        <f t="shared" si="23"/>
        <v>111007.82475660639</v>
      </c>
      <c r="N200" s="16">
        <f t="shared" si="23"/>
        <v>382559.72044506262</v>
      </c>
      <c r="O200" s="16">
        <f t="shared" si="23"/>
        <v>-361705.06675938808</v>
      </c>
    </row>
    <row r="201" spans="1:15">
      <c r="A201" t="s">
        <v>395</v>
      </c>
      <c r="B201">
        <v>8722</v>
      </c>
      <c r="C201" t="s">
        <v>353</v>
      </c>
      <c r="D201" t="s">
        <v>237</v>
      </c>
      <c r="E201" s="17">
        <v>687</v>
      </c>
      <c r="F201" s="17">
        <v>45337.2</v>
      </c>
      <c r="G201" s="17">
        <v>312328.853</v>
      </c>
      <c r="H201" s="17">
        <v>179689.69200000001</v>
      </c>
      <c r="I201" s="17">
        <f t="shared" si="20"/>
        <v>492018.54500000004</v>
      </c>
      <c r="J201" s="17">
        <f t="shared" si="21"/>
        <v>-446681.34500000003</v>
      </c>
      <c r="K201" s="17">
        <f t="shared" si="23"/>
        <v>65993.01310043667</v>
      </c>
      <c r="L201" s="17">
        <f t="shared" si="23"/>
        <v>454627.15138282388</v>
      </c>
      <c r="M201" s="17">
        <f t="shared" si="23"/>
        <v>261557.0480349345</v>
      </c>
      <c r="N201" s="17">
        <f t="shared" si="23"/>
        <v>716184.1994177585</v>
      </c>
      <c r="O201" s="17">
        <f t="shared" si="23"/>
        <v>-650191.18631732173</v>
      </c>
    </row>
    <row r="202" spans="1:15">
      <c r="A202" s="14" t="s">
        <v>395</v>
      </c>
      <c r="B202" s="14">
        <v>7000</v>
      </c>
      <c r="C202" s="14" t="s">
        <v>354</v>
      </c>
      <c r="D202" s="14" t="s">
        <v>216</v>
      </c>
      <c r="E202" s="16">
        <v>680</v>
      </c>
      <c r="F202" s="16">
        <v>27092.933000000005</v>
      </c>
      <c r="G202" s="16">
        <v>235592.198</v>
      </c>
      <c r="H202" s="16">
        <v>77401.485000000001</v>
      </c>
      <c r="I202" s="16">
        <f t="shared" si="20"/>
        <v>312993.68300000002</v>
      </c>
      <c r="J202" s="16">
        <f t="shared" si="21"/>
        <v>-285900.75</v>
      </c>
      <c r="K202" s="16">
        <f t="shared" si="23"/>
        <v>39842.548529411775</v>
      </c>
      <c r="L202" s="16">
        <f t="shared" si="23"/>
        <v>346459.11470588238</v>
      </c>
      <c r="M202" s="16">
        <f t="shared" si="23"/>
        <v>113825.71323529411</v>
      </c>
      <c r="N202" s="16">
        <f t="shared" si="23"/>
        <v>460284.82794117648</v>
      </c>
      <c r="O202" s="16">
        <f t="shared" si="23"/>
        <v>-420442.27941176476</v>
      </c>
    </row>
    <row r="203" spans="1:15">
      <c r="A203" t="s">
        <v>395</v>
      </c>
      <c r="B203">
        <v>7502</v>
      </c>
      <c r="C203" t="s">
        <v>355</v>
      </c>
      <c r="D203" t="s">
        <v>218</v>
      </c>
      <c r="E203" s="17">
        <v>659</v>
      </c>
      <c r="F203" s="17">
        <v>34404.090000000004</v>
      </c>
      <c r="G203" s="17">
        <v>292099.66599999997</v>
      </c>
      <c r="H203" s="17">
        <v>111605.39599999999</v>
      </c>
      <c r="I203" s="17">
        <f t="shared" si="20"/>
        <v>403705.06199999998</v>
      </c>
      <c r="J203" s="17">
        <f t="shared" si="21"/>
        <v>-369300.97199999995</v>
      </c>
      <c r="K203" s="17">
        <f t="shared" si="23"/>
        <v>52206.509863429448</v>
      </c>
      <c r="L203" s="17">
        <f t="shared" si="23"/>
        <v>443246.83763277688</v>
      </c>
      <c r="M203" s="17">
        <f t="shared" si="23"/>
        <v>169355.68437025795</v>
      </c>
      <c r="N203" s="17">
        <f t="shared" si="23"/>
        <v>612602.52200303494</v>
      </c>
      <c r="O203" s="17">
        <f t="shared" si="23"/>
        <v>-560396.01213960547</v>
      </c>
    </row>
    <row r="204" spans="1:15">
      <c r="A204" s="14" t="s">
        <v>395</v>
      </c>
      <c r="B204" s="14">
        <v>3811</v>
      </c>
      <c r="C204" s="14" t="s">
        <v>356</v>
      </c>
      <c r="D204" s="14" t="s">
        <v>186</v>
      </c>
      <c r="E204" s="16">
        <v>639</v>
      </c>
      <c r="F204" s="16">
        <v>26606.014000000003</v>
      </c>
      <c r="G204" s="16">
        <v>237749.21899999998</v>
      </c>
      <c r="H204" s="16">
        <v>119933.16300000002</v>
      </c>
      <c r="I204" s="16">
        <f t="shared" si="20"/>
        <v>357682.38199999998</v>
      </c>
      <c r="J204" s="16">
        <f t="shared" si="21"/>
        <v>-331076.36799999996</v>
      </c>
      <c r="K204" s="16">
        <f t="shared" si="23"/>
        <v>41636.954616588424</v>
      </c>
      <c r="L204" s="16">
        <f t="shared" si="23"/>
        <v>372064.5054773083</v>
      </c>
      <c r="M204" s="16">
        <f t="shared" si="23"/>
        <v>187688.83098591553</v>
      </c>
      <c r="N204" s="16">
        <f t="shared" si="23"/>
        <v>559753.33646322368</v>
      </c>
      <c r="O204" s="16">
        <f t="shared" si="23"/>
        <v>-518116.38184663525</v>
      </c>
    </row>
    <row r="205" spans="1:15">
      <c r="A205" t="s">
        <v>395</v>
      </c>
      <c r="B205">
        <v>8509</v>
      </c>
      <c r="C205" t="s">
        <v>357</v>
      </c>
      <c r="D205" t="s">
        <v>227</v>
      </c>
      <c r="E205" s="17">
        <v>627</v>
      </c>
      <c r="F205" s="17">
        <v>20527.84</v>
      </c>
      <c r="G205" s="17">
        <v>161124.75499999998</v>
      </c>
      <c r="H205" s="17">
        <v>102895.50900000001</v>
      </c>
      <c r="I205" s="17">
        <f t="shared" si="20"/>
        <v>264020.26399999997</v>
      </c>
      <c r="J205" s="17">
        <f t="shared" si="21"/>
        <v>-243492.42399999997</v>
      </c>
      <c r="K205" s="17">
        <f t="shared" si="23"/>
        <v>32739.776714513559</v>
      </c>
      <c r="L205" s="17">
        <f t="shared" si="23"/>
        <v>256977.28070175435</v>
      </c>
      <c r="M205" s="17">
        <f t="shared" si="23"/>
        <v>164107.66985645934</v>
      </c>
      <c r="N205" s="17">
        <f t="shared" si="23"/>
        <v>421084.95055821369</v>
      </c>
      <c r="O205" s="17">
        <f t="shared" si="23"/>
        <v>-388345.17384370015</v>
      </c>
    </row>
    <row r="206" spans="1:15">
      <c r="A206" s="14" t="s">
        <v>395</v>
      </c>
      <c r="B206" s="14">
        <v>3511</v>
      </c>
      <c r="C206" s="14" t="s">
        <v>358</v>
      </c>
      <c r="D206" s="14" t="s">
        <v>179</v>
      </c>
      <c r="E206" s="16">
        <v>625</v>
      </c>
      <c r="F206" s="16">
        <v>22634.099000000002</v>
      </c>
      <c r="G206" s="16">
        <v>290655.31</v>
      </c>
      <c r="H206" s="16">
        <v>197384.288</v>
      </c>
      <c r="I206" s="16">
        <f t="shared" si="20"/>
        <v>488039.598</v>
      </c>
      <c r="J206" s="16">
        <f t="shared" si="21"/>
        <v>-465405.49900000001</v>
      </c>
      <c r="K206" s="16">
        <f t="shared" si="23"/>
        <v>36214.558400000002</v>
      </c>
      <c r="L206" s="16">
        <f t="shared" si="23"/>
        <v>465048.49599999998</v>
      </c>
      <c r="M206" s="16">
        <f t="shared" si="23"/>
        <v>315814.86080000002</v>
      </c>
      <c r="N206" s="16">
        <f t="shared" si="23"/>
        <v>780863.35680000007</v>
      </c>
      <c r="O206" s="16">
        <f t="shared" si="23"/>
        <v>-744648.79840000009</v>
      </c>
    </row>
    <row r="207" spans="1:15">
      <c r="A207" t="s">
        <v>395</v>
      </c>
      <c r="B207">
        <v>6515</v>
      </c>
      <c r="C207" t="s">
        <v>359</v>
      </c>
      <c r="D207" t="s">
        <v>208</v>
      </c>
      <c r="E207" s="17">
        <v>623</v>
      </c>
      <c r="F207" s="17">
        <v>56709.471000000005</v>
      </c>
      <c r="G207" s="17">
        <v>246645.49099999998</v>
      </c>
      <c r="H207" s="17">
        <v>148059.24000000002</v>
      </c>
      <c r="I207" s="17">
        <f t="shared" si="20"/>
        <v>394704.73100000003</v>
      </c>
      <c r="J207" s="17">
        <f t="shared" si="21"/>
        <v>-337995.26</v>
      </c>
      <c r="K207" s="17">
        <f t="shared" si="23"/>
        <v>91026.438202247198</v>
      </c>
      <c r="L207" s="17">
        <f t="shared" si="23"/>
        <v>395899.66452648473</v>
      </c>
      <c r="M207" s="17">
        <f t="shared" si="23"/>
        <v>237655.28089887643</v>
      </c>
      <c r="N207" s="17">
        <f t="shared" si="23"/>
        <v>633554.94542536116</v>
      </c>
      <c r="O207" s="17">
        <f t="shared" si="23"/>
        <v>-542528.50722311391</v>
      </c>
    </row>
    <row r="208" spans="1:15">
      <c r="A208" s="14" t="s">
        <v>395</v>
      </c>
      <c r="B208" s="14">
        <v>8720</v>
      </c>
      <c r="C208" s="14" t="s">
        <v>360</v>
      </c>
      <c r="D208" s="14" t="s">
        <v>235</v>
      </c>
      <c r="E208" s="16">
        <v>609</v>
      </c>
      <c r="F208" s="16">
        <v>30558.954999999994</v>
      </c>
      <c r="G208" s="16">
        <v>198492.21900000001</v>
      </c>
      <c r="H208" s="16">
        <v>176575.853</v>
      </c>
      <c r="I208" s="16">
        <f t="shared" si="20"/>
        <v>375068.07200000004</v>
      </c>
      <c r="J208" s="16">
        <f t="shared" si="21"/>
        <v>-344509.11700000003</v>
      </c>
      <c r="K208" s="16">
        <f t="shared" si="23"/>
        <v>50178.908045977005</v>
      </c>
      <c r="L208" s="16">
        <f t="shared" si="23"/>
        <v>325931.39408866997</v>
      </c>
      <c r="M208" s="16">
        <f t="shared" si="23"/>
        <v>289943.92939244665</v>
      </c>
      <c r="N208" s="16">
        <f t="shared" si="23"/>
        <v>615875.32348111668</v>
      </c>
      <c r="O208" s="16">
        <f t="shared" si="23"/>
        <v>-565696.41543513967</v>
      </c>
    </row>
    <row r="209" spans="1:15">
      <c r="A209" t="s">
        <v>395</v>
      </c>
      <c r="B209">
        <v>6607</v>
      </c>
      <c r="C209" t="s">
        <v>361</v>
      </c>
      <c r="D209" t="s">
        <v>211</v>
      </c>
      <c r="E209" s="17">
        <v>507</v>
      </c>
      <c r="F209" s="17">
        <v>8693.530999999999</v>
      </c>
      <c r="G209" s="17">
        <v>166904.42199999999</v>
      </c>
      <c r="H209" s="17">
        <v>86234.555000000008</v>
      </c>
      <c r="I209" s="17">
        <f t="shared" si="20"/>
        <v>253138.97700000001</v>
      </c>
      <c r="J209" s="17">
        <f t="shared" si="21"/>
        <v>-244445.44600000003</v>
      </c>
      <c r="K209" s="17">
        <f t="shared" si="23"/>
        <v>17147.003944773176</v>
      </c>
      <c r="L209" s="17">
        <f t="shared" si="23"/>
        <v>329200.04339250491</v>
      </c>
      <c r="M209" s="17">
        <f t="shared" si="23"/>
        <v>170087.87968441818</v>
      </c>
      <c r="N209" s="17">
        <f t="shared" si="23"/>
        <v>499287.92307692312</v>
      </c>
      <c r="O209" s="17">
        <f t="shared" si="23"/>
        <v>-482140.91913214995</v>
      </c>
    </row>
    <row r="210" spans="1:15">
      <c r="A210" s="14" t="s">
        <v>395</v>
      </c>
      <c r="B210" s="14">
        <v>7617</v>
      </c>
      <c r="C210" s="14" t="s">
        <v>362</v>
      </c>
      <c r="D210" s="14" t="s">
        <v>221</v>
      </c>
      <c r="E210" s="16">
        <v>501</v>
      </c>
      <c r="F210" s="16">
        <v>23560.789000000001</v>
      </c>
      <c r="G210" s="16">
        <v>235574.22500000001</v>
      </c>
      <c r="H210" s="16">
        <v>79475.784000000014</v>
      </c>
      <c r="I210" s="16">
        <f t="shared" si="20"/>
        <v>315050.00900000002</v>
      </c>
      <c r="J210" s="16">
        <f t="shared" si="21"/>
        <v>-291489.22000000003</v>
      </c>
      <c r="K210" s="16">
        <f t="shared" si="23"/>
        <v>47027.522954091815</v>
      </c>
      <c r="L210" s="16">
        <f t="shared" si="23"/>
        <v>470208.03393213573</v>
      </c>
      <c r="M210" s="16">
        <f t="shared" si="23"/>
        <v>158634.29940119764</v>
      </c>
      <c r="N210" s="16">
        <f t="shared" si="23"/>
        <v>628842.33333333337</v>
      </c>
      <c r="O210" s="16">
        <f t="shared" si="23"/>
        <v>-581814.81037924148</v>
      </c>
    </row>
    <row r="211" spans="1:15">
      <c r="A211" t="s">
        <v>395</v>
      </c>
      <c r="B211">
        <v>8719</v>
      </c>
      <c r="C211" t="s">
        <v>363</v>
      </c>
      <c r="D211" t="s">
        <v>234</v>
      </c>
      <c r="E211" s="17">
        <v>497</v>
      </c>
      <c r="F211" s="17">
        <v>50559.036999999989</v>
      </c>
      <c r="G211" s="17">
        <v>239321.43699999995</v>
      </c>
      <c r="H211" s="17">
        <v>121786.84400000003</v>
      </c>
      <c r="I211" s="17">
        <f t="shared" si="20"/>
        <v>361108.28099999996</v>
      </c>
      <c r="J211" s="17">
        <f t="shared" si="21"/>
        <v>-310549.24399999995</v>
      </c>
      <c r="K211" s="17">
        <f t="shared" si="23"/>
        <v>101728.44466800803</v>
      </c>
      <c r="L211" s="17">
        <f t="shared" si="23"/>
        <v>481532.06639839022</v>
      </c>
      <c r="M211" s="17">
        <f t="shared" si="23"/>
        <v>245043.95171026161</v>
      </c>
      <c r="N211" s="17">
        <f t="shared" si="23"/>
        <v>726576.01810865186</v>
      </c>
      <c r="O211" s="17">
        <f t="shared" si="23"/>
        <v>-624847.57344064373</v>
      </c>
    </row>
    <row r="212" spans="1:15">
      <c r="A212" s="14" t="s">
        <v>395</v>
      </c>
      <c r="B212" s="14">
        <v>6601</v>
      </c>
      <c r="C212" s="14" t="s">
        <v>364</v>
      </c>
      <c r="D212" s="14" t="s">
        <v>209</v>
      </c>
      <c r="E212" s="16">
        <v>483</v>
      </c>
      <c r="F212" s="16">
        <v>17543.165000000001</v>
      </c>
      <c r="G212" s="16">
        <v>185392.109</v>
      </c>
      <c r="H212" s="16">
        <v>90683.150999999983</v>
      </c>
      <c r="I212" s="16">
        <f t="shared" si="20"/>
        <v>276075.26</v>
      </c>
      <c r="J212" s="16">
        <f t="shared" si="21"/>
        <v>-258532.095</v>
      </c>
      <c r="K212" s="16">
        <f t="shared" si="23"/>
        <v>36321.252587991723</v>
      </c>
      <c r="L212" s="16">
        <f t="shared" si="23"/>
        <v>383834.5942028985</v>
      </c>
      <c r="M212" s="16">
        <f t="shared" si="23"/>
        <v>187749.79503105587</v>
      </c>
      <c r="N212" s="16">
        <f t="shared" si="23"/>
        <v>571584.38923395448</v>
      </c>
      <c r="O212" s="16">
        <f t="shared" si="23"/>
        <v>-535263.13664596272</v>
      </c>
    </row>
    <row r="213" spans="1:15">
      <c r="A213" t="s">
        <v>395</v>
      </c>
      <c r="B213">
        <v>6709</v>
      </c>
      <c r="C213" t="s">
        <v>365</v>
      </c>
      <c r="D213" t="s">
        <v>215</v>
      </c>
      <c r="E213" s="17">
        <v>482</v>
      </c>
      <c r="F213" s="17">
        <v>75154.483999999997</v>
      </c>
      <c r="G213" s="17">
        <v>183673.68400000001</v>
      </c>
      <c r="H213" s="17">
        <v>109512.461</v>
      </c>
      <c r="I213" s="17">
        <f t="shared" si="20"/>
        <v>293186.14500000002</v>
      </c>
      <c r="J213" s="17">
        <f t="shared" si="21"/>
        <v>-218031.66100000002</v>
      </c>
      <c r="K213" s="17">
        <f t="shared" si="23"/>
        <v>155922.16597510374</v>
      </c>
      <c r="L213" s="17">
        <f t="shared" si="23"/>
        <v>381065.73443983402</v>
      </c>
      <c r="M213" s="17">
        <f t="shared" si="23"/>
        <v>227204.27593360996</v>
      </c>
      <c r="N213" s="17">
        <f t="shared" si="23"/>
        <v>608270.01037344406</v>
      </c>
      <c r="O213" s="17">
        <f t="shared" si="23"/>
        <v>-452347.84439834027</v>
      </c>
    </row>
    <row r="214" spans="1:15">
      <c r="A214" s="14" t="s">
        <v>395</v>
      </c>
      <c r="B214" s="14">
        <v>5609</v>
      </c>
      <c r="C214" s="14" t="s">
        <v>366</v>
      </c>
      <c r="D214" s="14" t="s">
        <v>199</v>
      </c>
      <c r="E214" s="16">
        <v>473</v>
      </c>
      <c r="F214" s="16">
        <v>50723.667999999998</v>
      </c>
      <c r="G214" s="16">
        <v>152988.72100000002</v>
      </c>
      <c r="H214" s="16">
        <v>121969.60500000001</v>
      </c>
      <c r="I214" s="16">
        <f t="shared" si="20"/>
        <v>274958.326</v>
      </c>
      <c r="J214" s="16">
        <f t="shared" si="21"/>
        <v>-224234.658</v>
      </c>
      <c r="K214" s="16">
        <f t="shared" si="23"/>
        <v>107238.19873150106</v>
      </c>
      <c r="L214" s="16">
        <f t="shared" si="23"/>
        <v>323443.38477801275</v>
      </c>
      <c r="M214" s="16">
        <f t="shared" si="23"/>
        <v>257863.85835095137</v>
      </c>
      <c r="N214" s="16">
        <f t="shared" si="23"/>
        <v>581307.2431289641</v>
      </c>
      <c r="O214" s="16">
        <f t="shared" si="23"/>
        <v>-474069.04439746303</v>
      </c>
    </row>
    <row r="215" spans="1:15">
      <c r="A215" t="s">
        <v>395</v>
      </c>
      <c r="B215">
        <v>4911</v>
      </c>
      <c r="C215" t="s">
        <v>367</v>
      </c>
      <c r="D215" t="s">
        <v>195</v>
      </c>
      <c r="E215" s="17">
        <v>457</v>
      </c>
      <c r="F215" s="17">
        <v>21857.866000000002</v>
      </c>
      <c r="G215" s="17">
        <v>206221.522</v>
      </c>
      <c r="H215" s="17">
        <v>73205.048999999999</v>
      </c>
      <c r="I215" s="17">
        <f t="shared" si="20"/>
        <v>279426.571</v>
      </c>
      <c r="J215" s="17">
        <f t="shared" si="21"/>
        <v>-257568.70499999999</v>
      </c>
      <c r="K215" s="17">
        <f t="shared" si="23"/>
        <v>47829.0284463895</v>
      </c>
      <c r="L215" s="17">
        <f t="shared" si="23"/>
        <v>451250.59518599563</v>
      </c>
      <c r="M215" s="17">
        <f t="shared" si="23"/>
        <v>160186.10284463895</v>
      </c>
      <c r="N215" s="17">
        <f t="shared" si="23"/>
        <v>611436.69803063455</v>
      </c>
      <c r="O215" s="17">
        <f t="shared" si="23"/>
        <v>-563607.66958424507</v>
      </c>
    </row>
    <row r="216" spans="1:15">
      <c r="A216" s="14" t="s">
        <v>395</v>
      </c>
      <c r="B216" s="14">
        <v>5612</v>
      </c>
      <c r="C216" s="14" t="s">
        <v>368</v>
      </c>
      <c r="D216" s="14" t="s">
        <v>201</v>
      </c>
      <c r="E216" s="16">
        <v>371</v>
      </c>
      <c r="F216" s="16">
        <v>12437.597</v>
      </c>
      <c r="G216" s="16">
        <v>132316.40100000001</v>
      </c>
      <c r="H216" s="16">
        <v>94408.119000000006</v>
      </c>
      <c r="I216" s="16">
        <f t="shared" si="20"/>
        <v>226724.52000000002</v>
      </c>
      <c r="J216" s="16">
        <f t="shared" si="21"/>
        <v>-214286.92300000001</v>
      </c>
      <c r="K216" s="16">
        <f t="shared" si="23"/>
        <v>33524.52021563342</v>
      </c>
      <c r="L216" s="16">
        <f t="shared" si="23"/>
        <v>356647.98113207554</v>
      </c>
      <c r="M216" s="16">
        <f t="shared" si="23"/>
        <v>254469.32345013481</v>
      </c>
      <c r="N216" s="16">
        <f t="shared" si="23"/>
        <v>611117.30458221026</v>
      </c>
      <c r="O216" s="16">
        <f t="shared" si="23"/>
        <v>-577592.78436657693</v>
      </c>
    </row>
    <row r="217" spans="1:15">
      <c r="A217" t="s">
        <v>395</v>
      </c>
      <c r="B217">
        <v>6602</v>
      </c>
      <c r="C217" t="s">
        <v>369</v>
      </c>
      <c r="D217" t="s">
        <v>210</v>
      </c>
      <c r="E217" s="17">
        <v>370</v>
      </c>
      <c r="F217" s="17">
        <v>10477.474999999999</v>
      </c>
      <c r="G217" s="17">
        <v>150602.97299999997</v>
      </c>
      <c r="H217" s="17">
        <v>75466.368999999992</v>
      </c>
      <c r="I217" s="17">
        <f t="shared" si="20"/>
        <v>226069.34199999995</v>
      </c>
      <c r="J217" s="17">
        <f t="shared" si="21"/>
        <v>-215591.86699999994</v>
      </c>
      <c r="K217" s="17">
        <f t="shared" si="23"/>
        <v>28317.499999999996</v>
      </c>
      <c r="L217" s="17">
        <f t="shared" si="23"/>
        <v>407035.0621621621</v>
      </c>
      <c r="M217" s="17">
        <f t="shared" si="23"/>
        <v>203963.15945945942</v>
      </c>
      <c r="N217" s="17">
        <f t="shared" si="23"/>
        <v>610998.22162162152</v>
      </c>
      <c r="O217" s="17">
        <f t="shared" si="23"/>
        <v>-582680.72162162152</v>
      </c>
    </row>
    <row r="218" spans="1:15">
      <c r="A218" s="14" t="s">
        <v>395</v>
      </c>
      <c r="B218" s="14">
        <v>4502</v>
      </c>
      <c r="C218" s="14" t="s">
        <v>370</v>
      </c>
      <c r="D218" s="14" t="s">
        <v>189</v>
      </c>
      <c r="E218" s="16">
        <v>262</v>
      </c>
      <c r="F218" s="16">
        <v>41418.284000000007</v>
      </c>
      <c r="G218" s="16">
        <v>178308.33299999998</v>
      </c>
      <c r="H218" s="16">
        <v>100776.13300000003</v>
      </c>
      <c r="I218" s="16">
        <f t="shared" si="20"/>
        <v>279084.46600000001</v>
      </c>
      <c r="J218" s="16">
        <f t="shared" si="21"/>
        <v>-237666.182</v>
      </c>
      <c r="K218" s="16">
        <f t="shared" si="23"/>
        <v>158085.05343511453</v>
      </c>
      <c r="L218" s="16">
        <f t="shared" si="23"/>
        <v>680566.15648854966</v>
      </c>
      <c r="M218" s="16">
        <f t="shared" si="23"/>
        <v>384641.72900763375</v>
      </c>
      <c r="N218" s="16">
        <f t="shared" si="23"/>
        <v>1065207.8854961833</v>
      </c>
      <c r="O218" s="16">
        <f t="shared" si="23"/>
        <v>-907122.83206106874</v>
      </c>
    </row>
    <row r="219" spans="1:15">
      <c r="A219" t="s">
        <v>395</v>
      </c>
      <c r="B219">
        <v>4604</v>
      </c>
      <c r="C219" t="s">
        <v>371</v>
      </c>
      <c r="D219" t="s">
        <v>190</v>
      </c>
      <c r="E219" s="17">
        <v>251</v>
      </c>
      <c r="F219" s="17">
        <v>8896.3729999999996</v>
      </c>
      <c r="G219" s="17">
        <v>91003.385000000009</v>
      </c>
      <c r="H219" s="17">
        <v>54965.087</v>
      </c>
      <c r="I219" s="17">
        <f t="shared" si="20"/>
        <v>145968.47200000001</v>
      </c>
      <c r="J219" s="17">
        <f t="shared" si="21"/>
        <v>-137072.09900000002</v>
      </c>
      <c r="K219" s="17">
        <f t="shared" si="23"/>
        <v>35443.717131474099</v>
      </c>
      <c r="L219" s="17">
        <f t="shared" si="23"/>
        <v>362563.28685258969</v>
      </c>
      <c r="M219" s="17">
        <f t="shared" si="23"/>
        <v>218984.41035856571</v>
      </c>
      <c r="N219" s="17">
        <f t="shared" si="23"/>
        <v>581547.69721115544</v>
      </c>
      <c r="O219" s="17">
        <f t="shared" si="23"/>
        <v>-546103.98007968138</v>
      </c>
    </row>
    <row r="220" spans="1:15">
      <c r="A220" s="14" t="s">
        <v>395</v>
      </c>
      <c r="B220" s="14">
        <v>8610</v>
      </c>
      <c r="C220" s="14" t="s">
        <v>372</v>
      </c>
      <c r="D220" s="14" t="s">
        <v>228</v>
      </c>
      <c r="E220" s="16">
        <v>251</v>
      </c>
      <c r="F220" s="16">
        <v>17116.436000000002</v>
      </c>
      <c r="G220" s="16">
        <v>99774.790000000008</v>
      </c>
      <c r="H220" s="16">
        <v>63884.191000000006</v>
      </c>
      <c r="I220" s="16">
        <f t="shared" si="20"/>
        <v>163658.98100000003</v>
      </c>
      <c r="J220" s="16">
        <f t="shared" si="21"/>
        <v>-146542.54500000004</v>
      </c>
      <c r="K220" s="16">
        <f t="shared" si="23"/>
        <v>68192.972111553783</v>
      </c>
      <c r="L220" s="16">
        <f t="shared" si="23"/>
        <v>397509.12350597611</v>
      </c>
      <c r="M220" s="16">
        <f t="shared" si="23"/>
        <v>254518.68924302791</v>
      </c>
      <c r="N220" s="16">
        <f t="shared" si="23"/>
        <v>652027.81274900411</v>
      </c>
      <c r="O220" s="16">
        <f t="shared" si="23"/>
        <v>-583834.84063745034</v>
      </c>
    </row>
    <row r="221" spans="1:15">
      <c r="A221" t="s">
        <v>395</v>
      </c>
      <c r="B221">
        <v>1606</v>
      </c>
      <c r="C221" t="s">
        <v>373</v>
      </c>
      <c r="D221" t="s">
        <v>172</v>
      </c>
      <c r="E221" s="17">
        <v>245</v>
      </c>
      <c r="F221" s="17">
        <v>0</v>
      </c>
      <c r="G221" s="17"/>
      <c r="H221" s="17"/>
      <c r="I221" s="17">
        <f t="shared" si="20"/>
        <v>0</v>
      </c>
      <c r="J221" s="17">
        <f t="shared" si="21"/>
        <v>0</v>
      </c>
      <c r="K221" s="17"/>
      <c r="L221" s="17"/>
      <c r="M221" s="17"/>
      <c r="N221" s="17"/>
      <c r="O221" s="17"/>
    </row>
    <row r="222" spans="1:15">
      <c r="A222" s="14" t="s">
        <v>395</v>
      </c>
      <c r="B222" s="14">
        <v>4803</v>
      </c>
      <c r="C222" s="14" t="s">
        <v>374</v>
      </c>
      <c r="D222" s="14" t="s">
        <v>192</v>
      </c>
      <c r="E222" s="16">
        <v>208</v>
      </c>
      <c r="F222" s="16">
        <v>10859.694000000001</v>
      </c>
      <c r="G222" s="16">
        <v>85785.14</v>
      </c>
      <c r="H222" s="16">
        <v>26558.255000000001</v>
      </c>
      <c r="I222" s="16">
        <f t="shared" si="20"/>
        <v>112343.395</v>
      </c>
      <c r="J222" s="16">
        <f t="shared" si="21"/>
        <v>-101483.701</v>
      </c>
      <c r="K222" s="16">
        <f t="shared" ref="K222:O233" si="24">(F222/$E222)*1000</f>
        <v>52210.067307692312</v>
      </c>
      <c r="L222" s="16">
        <f t="shared" si="24"/>
        <v>412428.55769230769</v>
      </c>
      <c r="M222" s="16">
        <f t="shared" si="24"/>
        <v>127683.91826923077</v>
      </c>
      <c r="N222" s="16">
        <f t="shared" si="24"/>
        <v>540112.4759615385</v>
      </c>
      <c r="O222" s="16">
        <f t="shared" si="24"/>
        <v>-487902.40865384619</v>
      </c>
    </row>
    <row r="223" spans="1:15">
      <c r="A223" t="s">
        <v>395</v>
      </c>
      <c r="B223">
        <v>5706</v>
      </c>
      <c r="C223" t="s">
        <v>375</v>
      </c>
      <c r="D223" t="s">
        <v>202</v>
      </c>
      <c r="E223" s="17">
        <v>205</v>
      </c>
      <c r="F223" s="17">
        <v>0</v>
      </c>
      <c r="G223" s="17"/>
      <c r="H223" s="17">
        <v>109444</v>
      </c>
      <c r="I223" s="17">
        <f t="shared" si="20"/>
        <v>109444</v>
      </c>
      <c r="J223" s="17">
        <f t="shared" si="21"/>
        <v>-109444</v>
      </c>
      <c r="K223" s="17">
        <f t="shared" si="24"/>
        <v>0</v>
      </c>
      <c r="L223" s="17">
        <f t="shared" si="24"/>
        <v>0</v>
      </c>
      <c r="M223" s="17">
        <f t="shared" si="24"/>
        <v>533873.17073170736</v>
      </c>
      <c r="N223" s="17">
        <f t="shared" si="24"/>
        <v>533873.17073170736</v>
      </c>
      <c r="O223" s="17">
        <f t="shared" si="24"/>
        <v>-533873.17073170736</v>
      </c>
    </row>
    <row r="224" spans="1:15">
      <c r="A224" s="14" t="s">
        <v>395</v>
      </c>
      <c r="B224" s="14">
        <v>3713</v>
      </c>
      <c r="C224" s="14" t="s">
        <v>376</v>
      </c>
      <c r="D224" s="14" t="s">
        <v>184</v>
      </c>
      <c r="E224" s="16">
        <v>124</v>
      </c>
      <c r="F224" s="16">
        <v>29862</v>
      </c>
      <c r="G224" s="16">
        <v>78438</v>
      </c>
      <c r="H224" s="16">
        <v>32447</v>
      </c>
      <c r="I224" s="16">
        <f t="shared" si="20"/>
        <v>110885</v>
      </c>
      <c r="J224" s="16">
        <f t="shared" si="21"/>
        <v>-81023</v>
      </c>
      <c r="K224" s="16">
        <f t="shared" si="24"/>
        <v>240822.58064516127</v>
      </c>
      <c r="L224" s="16">
        <f t="shared" si="24"/>
        <v>632564.51612903236</v>
      </c>
      <c r="M224" s="16">
        <f t="shared" si="24"/>
        <v>261669.3548387097</v>
      </c>
      <c r="N224" s="16">
        <f t="shared" si="24"/>
        <v>894233.87096774194</v>
      </c>
      <c r="O224" s="16">
        <f t="shared" si="24"/>
        <v>-653411.29032258061</v>
      </c>
    </row>
    <row r="225" spans="1:15">
      <c r="A225" t="s">
        <v>395</v>
      </c>
      <c r="B225">
        <v>7509</v>
      </c>
      <c r="C225" t="s">
        <v>377</v>
      </c>
      <c r="D225" t="s">
        <v>220</v>
      </c>
      <c r="E225" s="17">
        <v>122</v>
      </c>
      <c r="F225" s="17">
        <v>3135</v>
      </c>
      <c r="G225" s="17">
        <v>31061</v>
      </c>
      <c r="H225" s="17">
        <v>10988</v>
      </c>
      <c r="I225" s="17">
        <f t="shared" si="20"/>
        <v>42049</v>
      </c>
      <c r="J225" s="17">
        <f t="shared" si="21"/>
        <v>-38914</v>
      </c>
      <c r="K225" s="17">
        <f t="shared" si="24"/>
        <v>25696.721311475412</v>
      </c>
      <c r="L225" s="17">
        <f t="shared" si="24"/>
        <v>254598.36065573772</v>
      </c>
      <c r="M225" s="17">
        <f t="shared" si="24"/>
        <v>90065.573770491814</v>
      </c>
      <c r="N225" s="17">
        <f t="shared" si="24"/>
        <v>344663.93442622951</v>
      </c>
      <c r="O225" s="17">
        <f t="shared" si="24"/>
        <v>-318967.21311475406</v>
      </c>
    </row>
    <row r="226" spans="1:15">
      <c r="A226" s="14" t="s">
        <v>395</v>
      </c>
      <c r="B226" s="14">
        <v>4902</v>
      </c>
      <c r="C226" s="14" t="s">
        <v>378</v>
      </c>
      <c r="D226" s="14" t="s">
        <v>194</v>
      </c>
      <c r="E226" s="16">
        <v>109</v>
      </c>
      <c r="F226" s="16">
        <v>3686.3760000000002</v>
      </c>
      <c r="G226" s="16">
        <v>44494.681000000011</v>
      </c>
      <c r="H226" s="16">
        <v>13449.409999999998</v>
      </c>
      <c r="I226" s="16">
        <f t="shared" ref="I226:I233" si="25">G226+H226</f>
        <v>57944.091000000008</v>
      </c>
      <c r="J226" s="16">
        <f t="shared" ref="J226:J233" si="26">F226-I226</f>
        <v>-54257.715000000011</v>
      </c>
      <c r="K226" s="16">
        <f t="shared" si="24"/>
        <v>33819.963302752294</v>
      </c>
      <c r="L226" s="16">
        <f t="shared" si="24"/>
        <v>408208.08256880747</v>
      </c>
      <c r="M226" s="16">
        <f t="shared" si="24"/>
        <v>123389.08256880732</v>
      </c>
      <c r="N226" s="16">
        <f t="shared" si="24"/>
        <v>531597.16513761471</v>
      </c>
      <c r="O226" s="16">
        <f t="shared" si="24"/>
        <v>-497777.20183486247</v>
      </c>
    </row>
    <row r="227" spans="1:15">
      <c r="A227" t="s">
        <v>395</v>
      </c>
      <c r="B227">
        <v>6706</v>
      </c>
      <c r="C227" t="s">
        <v>379</v>
      </c>
      <c r="D227" t="s">
        <v>214</v>
      </c>
      <c r="E227" s="17">
        <v>93</v>
      </c>
      <c r="F227" s="17">
        <v>600</v>
      </c>
      <c r="G227" s="17">
        <v>963</v>
      </c>
      <c r="H227" s="17">
        <v>65877</v>
      </c>
      <c r="I227" s="17">
        <f t="shared" si="25"/>
        <v>66840</v>
      </c>
      <c r="J227" s="17">
        <f t="shared" si="26"/>
        <v>-66240</v>
      </c>
      <c r="K227" s="17">
        <f t="shared" si="24"/>
        <v>6451.6129032258059</v>
      </c>
      <c r="L227" s="17">
        <f t="shared" si="24"/>
        <v>10354.83870967742</v>
      </c>
      <c r="M227" s="17">
        <f t="shared" si="24"/>
        <v>708354.83870967745</v>
      </c>
      <c r="N227" s="17">
        <f t="shared" si="24"/>
        <v>718709.67741935491</v>
      </c>
      <c r="O227" s="17">
        <f t="shared" si="24"/>
        <v>-712258.06451612897</v>
      </c>
    </row>
    <row r="228" spans="1:15">
      <c r="A228" s="14" t="s">
        <v>395</v>
      </c>
      <c r="B228" s="14">
        <v>5611</v>
      </c>
      <c r="C228" s="14" t="s">
        <v>380</v>
      </c>
      <c r="D228" s="14" t="s">
        <v>200</v>
      </c>
      <c r="E228" s="16">
        <v>90</v>
      </c>
      <c r="F228" s="16">
        <v>0</v>
      </c>
      <c r="G228" s="16"/>
      <c r="H228" s="16">
        <v>46535</v>
      </c>
      <c r="I228" s="16">
        <f t="shared" si="25"/>
        <v>46535</v>
      </c>
      <c r="J228" s="16">
        <f t="shared" si="26"/>
        <v>-46535</v>
      </c>
      <c r="K228" s="16">
        <f t="shared" si="24"/>
        <v>0</v>
      </c>
      <c r="L228" s="16">
        <f t="shared" si="24"/>
        <v>0</v>
      </c>
      <c r="M228" s="16">
        <f t="shared" si="24"/>
        <v>517055.55555555556</v>
      </c>
      <c r="N228" s="16">
        <f t="shared" si="24"/>
        <v>517055.55555555556</v>
      </c>
      <c r="O228" s="16">
        <f t="shared" si="24"/>
        <v>-517055.55555555556</v>
      </c>
    </row>
    <row r="229" spans="1:15">
      <c r="A229" t="s">
        <v>395</v>
      </c>
      <c r="B229">
        <v>7505</v>
      </c>
      <c r="C229" t="s">
        <v>381</v>
      </c>
      <c r="D229" t="s">
        <v>219</v>
      </c>
      <c r="E229" s="17">
        <v>86</v>
      </c>
      <c r="F229" s="17">
        <v>0</v>
      </c>
      <c r="G229" s="17"/>
      <c r="H229" s="17">
        <v>20165</v>
      </c>
      <c r="I229" s="17">
        <f t="shared" si="25"/>
        <v>20165</v>
      </c>
      <c r="J229" s="17">
        <f t="shared" si="26"/>
        <v>-20165</v>
      </c>
      <c r="K229" s="17">
        <f t="shared" si="24"/>
        <v>0</v>
      </c>
      <c r="L229" s="17">
        <f t="shared" si="24"/>
        <v>0</v>
      </c>
      <c r="M229" s="17">
        <f t="shared" si="24"/>
        <v>234476.7441860465</v>
      </c>
      <c r="N229" s="17">
        <f t="shared" si="24"/>
        <v>234476.7441860465</v>
      </c>
      <c r="O229" s="17">
        <f t="shared" si="24"/>
        <v>-234476.7441860465</v>
      </c>
    </row>
    <row r="230" spans="1:15">
      <c r="A230" s="14" t="s">
        <v>395</v>
      </c>
      <c r="B230" s="14">
        <v>3506</v>
      </c>
      <c r="C230" s="14" t="s">
        <v>382</v>
      </c>
      <c r="D230" s="14" t="s">
        <v>178</v>
      </c>
      <c r="E230" s="16">
        <v>65</v>
      </c>
      <c r="F230" s="16">
        <v>0</v>
      </c>
      <c r="G230" s="16">
        <v>416.20699999999999</v>
      </c>
      <c r="H230" s="16">
        <v>29793.645999999997</v>
      </c>
      <c r="I230" s="16">
        <f t="shared" si="25"/>
        <v>30209.852999999996</v>
      </c>
      <c r="J230" s="16">
        <f t="shared" si="26"/>
        <v>-30209.852999999996</v>
      </c>
      <c r="K230" s="16">
        <f t="shared" si="24"/>
        <v>0</v>
      </c>
      <c r="L230" s="16">
        <f t="shared" si="24"/>
        <v>6403.1846153846154</v>
      </c>
      <c r="M230" s="16">
        <f t="shared" si="24"/>
        <v>458363.78461538459</v>
      </c>
      <c r="N230" s="16">
        <f t="shared" si="24"/>
        <v>464766.9692307692</v>
      </c>
      <c r="O230" s="16">
        <f t="shared" si="24"/>
        <v>-464766.9692307692</v>
      </c>
    </row>
    <row r="231" spans="1:15">
      <c r="A231" t="s">
        <v>395</v>
      </c>
      <c r="B231">
        <v>3710</v>
      </c>
      <c r="C231" t="s">
        <v>383</v>
      </c>
      <c r="D231" t="s">
        <v>182</v>
      </c>
      <c r="E231" s="17">
        <v>64</v>
      </c>
      <c r="F231" s="17">
        <v>0</v>
      </c>
      <c r="G231" s="17"/>
      <c r="H231" s="17">
        <v>31399</v>
      </c>
      <c r="I231" s="17">
        <f t="shared" si="25"/>
        <v>31399</v>
      </c>
      <c r="J231" s="17">
        <f t="shared" si="26"/>
        <v>-31399</v>
      </c>
      <c r="K231" s="17">
        <f t="shared" si="24"/>
        <v>0</v>
      </c>
      <c r="L231" s="17">
        <f t="shared" si="24"/>
        <v>0</v>
      </c>
      <c r="M231" s="17">
        <f t="shared" si="24"/>
        <v>490609.375</v>
      </c>
      <c r="N231" s="17">
        <f t="shared" si="24"/>
        <v>490609.375</v>
      </c>
      <c r="O231" s="17">
        <f t="shared" si="24"/>
        <v>-490609.375</v>
      </c>
    </row>
    <row r="232" spans="1:15">
      <c r="A232" s="14" t="s">
        <v>395</v>
      </c>
      <c r="B232" s="14">
        <v>6611</v>
      </c>
      <c r="C232" s="14" t="s">
        <v>384</v>
      </c>
      <c r="D232" s="14" t="s">
        <v>212</v>
      </c>
      <c r="E232" s="16">
        <v>54</v>
      </c>
      <c r="F232" s="16">
        <v>0</v>
      </c>
      <c r="G232" s="16"/>
      <c r="H232" s="16">
        <v>4680.5778198242188</v>
      </c>
      <c r="I232" s="16">
        <f t="shared" si="25"/>
        <v>4680.5778198242188</v>
      </c>
      <c r="J232" s="16">
        <f t="shared" si="26"/>
        <v>-4680.5778198242188</v>
      </c>
      <c r="K232" s="16">
        <f t="shared" si="24"/>
        <v>0</v>
      </c>
      <c r="L232" s="16">
        <f t="shared" si="24"/>
        <v>0</v>
      </c>
      <c r="M232" s="16">
        <f t="shared" si="24"/>
        <v>86677.367033781833</v>
      </c>
      <c r="N232" s="16">
        <f t="shared" si="24"/>
        <v>86677.367033781833</v>
      </c>
      <c r="O232" s="16">
        <f t="shared" si="24"/>
        <v>-86677.367033781833</v>
      </c>
    </row>
    <row r="233" spans="1:15">
      <c r="A233" t="s">
        <v>395</v>
      </c>
      <c r="B233">
        <v>4901</v>
      </c>
      <c r="C233" t="s">
        <v>385</v>
      </c>
      <c r="D233" t="s">
        <v>193</v>
      </c>
      <c r="E233" s="17">
        <v>43</v>
      </c>
      <c r="F233" s="17">
        <v>0</v>
      </c>
      <c r="G233" s="17"/>
      <c r="H233" s="17">
        <v>4291</v>
      </c>
      <c r="I233" s="17">
        <f t="shared" si="25"/>
        <v>4291</v>
      </c>
      <c r="J233" s="17">
        <f t="shared" si="26"/>
        <v>-4291</v>
      </c>
      <c r="K233" s="17">
        <f t="shared" si="24"/>
        <v>0</v>
      </c>
      <c r="L233" s="17">
        <f t="shared" si="24"/>
        <v>0</v>
      </c>
      <c r="M233" s="17">
        <f t="shared" si="24"/>
        <v>99790.69767441861</v>
      </c>
      <c r="N233" s="17">
        <f t="shared" si="24"/>
        <v>99790.69767441861</v>
      </c>
      <c r="O233" s="17">
        <f t="shared" si="24"/>
        <v>-99790.69767441861</v>
      </c>
    </row>
    <row r="234" spans="1:15"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s="23" customFormat="1">
      <c r="B235" s="23" t="s">
        <v>393</v>
      </c>
      <c r="E235" s="24">
        <v>364134</v>
      </c>
      <c r="F235" s="24">
        <v>14500325.404000003</v>
      </c>
      <c r="G235" s="24">
        <v>109347833.91200003</v>
      </c>
      <c r="H235" s="24">
        <v>59820905.256819859</v>
      </c>
      <c r="I235" s="24">
        <f t="shared" ref="I235" si="27">G235+H235</f>
        <v>169168739.1688199</v>
      </c>
      <c r="J235" s="24">
        <f t="shared" ref="J235" si="28">F235-I235</f>
        <v>-154668413.76481989</v>
      </c>
      <c r="K235" s="24">
        <f t="shared" ref="K235:O235" si="29">(F235/$E235)*1000</f>
        <v>39821.399276090684</v>
      </c>
      <c r="L235" s="24">
        <f t="shared" si="29"/>
        <v>300295.58874480287</v>
      </c>
      <c r="M235" s="24">
        <f t="shared" si="29"/>
        <v>164282.66862424236</v>
      </c>
      <c r="N235" s="24">
        <f t="shared" si="29"/>
        <v>464578.25736904523</v>
      </c>
      <c r="O235" s="24">
        <f t="shared" si="29"/>
        <v>-424756.8580929545</v>
      </c>
    </row>
    <row r="236" spans="1:15"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>
      <c r="D237" s="109" t="s">
        <v>86</v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>
      <c r="D238" s="127" t="s">
        <v>300</v>
      </c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>
      <c r="A239" s="14" t="s">
        <v>396</v>
      </c>
      <c r="B239" s="14">
        <v>0</v>
      </c>
      <c r="C239" s="14" t="s">
        <v>314</v>
      </c>
      <c r="D239" s="14" t="s">
        <v>19</v>
      </c>
      <c r="E239" s="16">
        <v>131136</v>
      </c>
      <c r="F239" s="16">
        <v>419038.64799999999</v>
      </c>
      <c r="G239" s="16">
        <v>1482890.9579999999</v>
      </c>
      <c r="H239" s="16">
        <v>3821978.4130000002</v>
      </c>
      <c r="I239" s="16">
        <f t="shared" ref="I239:I302" si="30">G239+H239</f>
        <v>5304869.3710000003</v>
      </c>
      <c r="J239" s="16">
        <f t="shared" ref="J239:J302" si="31">F239-I239</f>
        <v>-4885830.7230000002</v>
      </c>
      <c r="K239" s="16">
        <f t="shared" ref="K239:O270" si="32">(F239/$E239)*1000</f>
        <v>3195.4508906783794</v>
      </c>
      <c r="L239" s="16">
        <f t="shared" si="32"/>
        <v>11308.038662152268</v>
      </c>
      <c r="M239" s="16">
        <f t="shared" si="32"/>
        <v>29145.150172340167</v>
      </c>
      <c r="N239" s="16">
        <f t="shared" si="32"/>
        <v>40453.188834492437</v>
      </c>
      <c r="O239" s="16">
        <f t="shared" si="32"/>
        <v>-37257.737943814056</v>
      </c>
    </row>
    <row r="240" spans="1:15">
      <c r="A240" t="s">
        <v>396</v>
      </c>
      <c r="B240">
        <v>1000</v>
      </c>
      <c r="C240" t="s">
        <v>315</v>
      </c>
      <c r="D240" t="s">
        <v>167</v>
      </c>
      <c r="E240" s="17">
        <v>37959</v>
      </c>
      <c r="F240" s="17">
        <v>170997.80300000001</v>
      </c>
      <c r="G240" s="17">
        <v>345749.02599999995</v>
      </c>
      <c r="H240" s="17">
        <v>523933.13500000001</v>
      </c>
      <c r="I240" s="17">
        <f t="shared" si="30"/>
        <v>869682.16099999996</v>
      </c>
      <c r="J240" s="17">
        <f t="shared" si="31"/>
        <v>-698684.35800000001</v>
      </c>
      <c r="K240" s="17">
        <f t="shared" si="32"/>
        <v>4504.8026291525066</v>
      </c>
      <c r="L240" s="17">
        <f t="shared" si="32"/>
        <v>9108.4861561158068</v>
      </c>
      <c r="M240" s="17">
        <f t="shared" si="32"/>
        <v>13802.606364761979</v>
      </c>
      <c r="N240" s="17">
        <f t="shared" si="32"/>
        <v>22911.092520877788</v>
      </c>
      <c r="O240" s="17">
        <f t="shared" si="32"/>
        <v>-18406.289891725282</v>
      </c>
    </row>
    <row r="241" spans="1:15">
      <c r="A241" s="14" t="s">
        <v>396</v>
      </c>
      <c r="B241" s="14">
        <v>1400</v>
      </c>
      <c r="C241" s="14" t="s">
        <v>316</v>
      </c>
      <c r="D241" s="14" t="s">
        <v>170</v>
      </c>
      <c r="E241" s="16">
        <v>29971</v>
      </c>
      <c r="F241" s="16">
        <v>30859.351999999999</v>
      </c>
      <c r="G241" s="16">
        <v>218587.35699999999</v>
      </c>
      <c r="H241" s="16">
        <v>277135.51199999999</v>
      </c>
      <c r="I241" s="16">
        <f t="shared" si="30"/>
        <v>495722.86899999995</v>
      </c>
      <c r="J241" s="16">
        <f t="shared" si="31"/>
        <v>-464863.51699999993</v>
      </c>
      <c r="K241" s="16">
        <f t="shared" si="32"/>
        <v>1029.6403857061828</v>
      </c>
      <c r="L241" s="16">
        <f t="shared" si="32"/>
        <v>7293.2954189049415</v>
      </c>
      <c r="M241" s="16">
        <f t="shared" si="32"/>
        <v>9246.788962663908</v>
      </c>
      <c r="N241" s="16">
        <f t="shared" si="32"/>
        <v>16540.084381568849</v>
      </c>
      <c r="O241" s="16">
        <f t="shared" si="32"/>
        <v>-15510.443995862666</v>
      </c>
    </row>
    <row r="242" spans="1:15">
      <c r="A242" t="s">
        <v>396</v>
      </c>
      <c r="B242">
        <v>2000</v>
      </c>
      <c r="C242" t="s">
        <v>317</v>
      </c>
      <c r="D242" t="s">
        <v>173</v>
      </c>
      <c r="E242" s="17">
        <v>19421</v>
      </c>
      <c r="F242" s="17">
        <v>96546.32699999999</v>
      </c>
      <c r="G242" s="17">
        <v>223171.386</v>
      </c>
      <c r="H242" s="17">
        <v>342012.96399999992</v>
      </c>
      <c r="I242" s="17">
        <f t="shared" si="30"/>
        <v>565184.34999999986</v>
      </c>
      <c r="J242" s="17">
        <f t="shared" si="31"/>
        <v>-468638.02299999987</v>
      </c>
      <c r="K242" s="17">
        <f t="shared" si="32"/>
        <v>4971.2335616085675</v>
      </c>
      <c r="L242" s="17">
        <f t="shared" si="32"/>
        <v>11491.240718809535</v>
      </c>
      <c r="M242" s="17">
        <f t="shared" si="32"/>
        <v>17610.471345450798</v>
      </c>
      <c r="N242" s="17">
        <f t="shared" si="32"/>
        <v>29101.712064260329</v>
      </c>
      <c r="O242" s="17">
        <f t="shared" si="32"/>
        <v>-24130.478502651764</v>
      </c>
    </row>
    <row r="243" spans="1:15">
      <c r="A243" s="14" t="s">
        <v>396</v>
      </c>
      <c r="B243" s="14">
        <v>6000</v>
      </c>
      <c r="C243" s="14" t="s">
        <v>318</v>
      </c>
      <c r="D243" s="14" t="s">
        <v>203</v>
      </c>
      <c r="E243" s="16">
        <v>19025</v>
      </c>
      <c r="F243" s="16">
        <v>275663.79200000002</v>
      </c>
      <c r="G243" s="16">
        <v>255459.71100000001</v>
      </c>
      <c r="H243" s="16">
        <v>940869.67100000009</v>
      </c>
      <c r="I243" s="16">
        <f t="shared" si="30"/>
        <v>1196329.3820000002</v>
      </c>
      <c r="J243" s="16">
        <f t="shared" si="31"/>
        <v>-920665.5900000002</v>
      </c>
      <c r="K243" s="16">
        <f t="shared" si="32"/>
        <v>14489.555427069647</v>
      </c>
      <c r="L243" s="16">
        <f t="shared" si="32"/>
        <v>13427.580078843628</v>
      </c>
      <c r="M243" s="16">
        <f t="shared" si="32"/>
        <v>49454.38480946124</v>
      </c>
      <c r="N243" s="16">
        <f t="shared" si="32"/>
        <v>62881.964888304872</v>
      </c>
      <c r="O243" s="16">
        <f t="shared" si="32"/>
        <v>-48392.409461235227</v>
      </c>
    </row>
    <row r="244" spans="1:15">
      <c r="A244" t="s">
        <v>396</v>
      </c>
      <c r="B244">
        <v>1300</v>
      </c>
      <c r="C244" t="s">
        <v>319</v>
      </c>
      <c r="D244" t="s">
        <v>169</v>
      </c>
      <c r="E244" s="17">
        <v>16924</v>
      </c>
      <c r="F244" s="17">
        <v>31851.361000000004</v>
      </c>
      <c r="G244" s="17">
        <v>91742.288</v>
      </c>
      <c r="H244" s="17">
        <v>158556.82399999999</v>
      </c>
      <c r="I244" s="17">
        <f t="shared" si="30"/>
        <v>250299.11199999999</v>
      </c>
      <c r="J244" s="17">
        <f t="shared" si="31"/>
        <v>-218447.75099999999</v>
      </c>
      <c r="K244" s="17">
        <f t="shared" si="32"/>
        <v>1882.0232214606478</v>
      </c>
      <c r="L244" s="17">
        <f t="shared" si="32"/>
        <v>5420.8395178444807</v>
      </c>
      <c r="M244" s="17">
        <f t="shared" si="32"/>
        <v>9368.755849680927</v>
      </c>
      <c r="N244" s="17">
        <f t="shared" si="32"/>
        <v>14789.595367525408</v>
      </c>
      <c r="O244" s="17">
        <f t="shared" si="32"/>
        <v>-12907.57214606476</v>
      </c>
    </row>
    <row r="245" spans="1:15">
      <c r="A245" s="14" t="s">
        <v>396</v>
      </c>
      <c r="B245" s="14">
        <v>1604</v>
      </c>
      <c r="C245" s="14" t="s">
        <v>320</v>
      </c>
      <c r="D245" s="14" t="s">
        <v>171</v>
      </c>
      <c r="E245" s="16">
        <v>12073</v>
      </c>
      <c r="F245" s="16">
        <v>18474.486000000001</v>
      </c>
      <c r="G245" s="16">
        <v>71260.52</v>
      </c>
      <c r="H245" s="16">
        <v>120994.18499999998</v>
      </c>
      <c r="I245" s="16">
        <f t="shared" si="30"/>
        <v>192254.70499999999</v>
      </c>
      <c r="J245" s="16">
        <f t="shared" si="31"/>
        <v>-173780.21899999998</v>
      </c>
      <c r="K245" s="16">
        <f t="shared" si="32"/>
        <v>1530.2315911538144</v>
      </c>
      <c r="L245" s="16">
        <f t="shared" si="32"/>
        <v>5902.4699743228693</v>
      </c>
      <c r="M245" s="16">
        <f t="shared" si="32"/>
        <v>10021.882299345647</v>
      </c>
      <c r="N245" s="16">
        <f t="shared" si="32"/>
        <v>15924.352273668515</v>
      </c>
      <c r="O245" s="16">
        <f t="shared" si="32"/>
        <v>-14394.120682514702</v>
      </c>
    </row>
    <row r="246" spans="1:15">
      <c r="A246" t="s">
        <v>396</v>
      </c>
      <c r="B246">
        <v>8200</v>
      </c>
      <c r="C246" t="s">
        <v>321</v>
      </c>
      <c r="D246" t="s">
        <v>225</v>
      </c>
      <c r="E246" s="17">
        <v>10055</v>
      </c>
      <c r="F246" s="17">
        <v>3196.2639999999997</v>
      </c>
      <c r="G246" s="17">
        <v>81481.827999999994</v>
      </c>
      <c r="H246" s="17">
        <v>144960.15299999999</v>
      </c>
      <c r="I246" s="17">
        <f t="shared" si="30"/>
        <v>226441.98099999997</v>
      </c>
      <c r="J246" s="17">
        <f t="shared" si="31"/>
        <v>-223245.71699999998</v>
      </c>
      <c r="K246" s="17">
        <f t="shared" si="32"/>
        <v>317.87807061163596</v>
      </c>
      <c r="L246" s="17">
        <f t="shared" si="32"/>
        <v>8103.6129288910988</v>
      </c>
      <c r="M246" s="17">
        <f t="shared" si="32"/>
        <v>14416.723321730482</v>
      </c>
      <c r="N246" s="17">
        <f t="shared" si="32"/>
        <v>22520.336250621578</v>
      </c>
      <c r="O246" s="17">
        <f t="shared" si="32"/>
        <v>-22202.45818000994</v>
      </c>
    </row>
    <row r="247" spans="1:15">
      <c r="A247" s="14" t="s">
        <v>396</v>
      </c>
      <c r="B247" s="14">
        <v>3000</v>
      </c>
      <c r="C247" s="14" t="s">
        <v>322</v>
      </c>
      <c r="D247" s="14" t="s">
        <v>177</v>
      </c>
      <c r="E247" s="16">
        <v>7534</v>
      </c>
      <c r="F247" s="16">
        <v>4798.4120000000003</v>
      </c>
      <c r="G247" s="16">
        <v>63331.647000000004</v>
      </c>
      <c r="H247" s="16">
        <v>212383.46</v>
      </c>
      <c r="I247" s="16">
        <f t="shared" si="30"/>
        <v>275715.10700000002</v>
      </c>
      <c r="J247" s="16">
        <f t="shared" si="31"/>
        <v>-270916.69500000001</v>
      </c>
      <c r="K247" s="16">
        <f t="shared" si="32"/>
        <v>636.9009822139634</v>
      </c>
      <c r="L247" s="16">
        <f t="shared" si="32"/>
        <v>8406.1118927528532</v>
      </c>
      <c r="M247" s="16">
        <f t="shared" si="32"/>
        <v>28189.999999999996</v>
      </c>
      <c r="N247" s="16">
        <f t="shared" si="32"/>
        <v>36596.111892752859</v>
      </c>
      <c r="O247" s="16">
        <f t="shared" si="32"/>
        <v>-35959.210910538895</v>
      </c>
    </row>
    <row r="248" spans="1:15">
      <c r="A248" t="s">
        <v>396</v>
      </c>
      <c r="B248">
        <v>7300</v>
      </c>
      <c r="C248" t="s">
        <v>323</v>
      </c>
      <c r="D248" t="s">
        <v>217</v>
      </c>
      <c r="E248" s="17">
        <v>5072</v>
      </c>
      <c r="F248" s="17">
        <v>47920.565000000002</v>
      </c>
      <c r="G248" s="17">
        <v>77615.434000000008</v>
      </c>
      <c r="H248" s="17">
        <v>205672.58500000002</v>
      </c>
      <c r="I248" s="17">
        <f t="shared" si="30"/>
        <v>283288.01900000003</v>
      </c>
      <c r="J248" s="17">
        <f t="shared" si="31"/>
        <v>-235367.45400000003</v>
      </c>
      <c r="K248" s="17">
        <f t="shared" si="32"/>
        <v>9448.0609227129335</v>
      </c>
      <c r="L248" s="17">
        <f t="shared" si="32"/>
        <v>15302.727523659307</v>
      </c>
      <c r="M248" s="17">
        <f t="shared" si="32"/>
        <v>40550.588525236599</v>
      </c>
      <c r="N248" s="17">
        <f t="shared" si="32"/>
        <v>55853.316048895904</v>
      </c>
      <c r="O248" s="17">
        <f t="shared" si="32"/>
        <v>-46405.255126182972</v>
      </c>
    </row>
    <row r="249" spans="1:15">
      <c r="A249" s="14" t="s">
        <v>396</v>
      </c>
      <c r="B249" s="14">
        <v>1100</v>
      </c>
      <c r="C249" s="14" t="s">
        <v>324</v>
      </c>
      <c r="D249" s="14" t="s">
        <v>294</v>
      </c>
      <c r="E249" s="16">
        <v>4726</v>
      </c>
      <c r="F249" s="16">
        <v>4692.0679999999993</v>
      </c>
      <c r="G249" s="16">
        <v>54698.467000000004</v>
      </c>
      <c r="H249" s="16">
        <v>50844.237000000001</v>
      </c>
      <c r="I249" s="16">
        <f t="shared" si="30"/>
        <v>105542.704</v>
      </c>
      <c r="J249" s="16">
        <f t="shared" si="31"/>
        <v>-100850.636</v>
      </c>
      <c r="K249" s="16">
        <f t="shared" si="32"/>
        <v>992.82014388489188</v>
      </c>
      <c r="L249" s="16">
        <f t="shared" si="32"/>
        <v>11573.945619974609</v>
      </c>
      <c r="M249" s="16">
        <f t="shared" si="32"/>
        <v>10758.408167583581</v>
      </c>
      <c r="N249" s="16">
        <f t="shared" si="32"/>
        <v>22332.353787558186</v>
      </c>
      <c r="O249" s="16">
        <f t="shared" si="32"/>
        <v>-21339.533643673294</v>
      </c>
    </row>
    <row r="250" spans="1:15">
      <c r="A250" t="s">
        <v>396</v>
      </c>
      <c r="B250">
        <v>8000</v>
      </c>
      <c r="C250" t="s">
        <v>325</v>
      </c>
      <c r="D250" t="s">
        <v>224</v>
      </c>
      <c r="E250" s="17">
        <v>4355</v>
      </c>
      <c r="F250" s="17">
        <v>92094.03</v>
      </c>
      <c r="G250" s="17">
        <v>98651.946999999986</v>
      </c>
      <c r="H250" s="17">
        <v>189484.69599999997</v>
      </c>
      <c r="I250" s="17">
        <f t="shared" si="30"/>
        <v>288136.64299999992</v>
      </c>
      <c r="J250" s="17">
        <f t="shared" si="31"/>
        <v>-196042.61299999992</v>
      </c>
      <c r="K250" s="17">
        <f t="shared" si="32"/>
        <v>21146.734787600457</v>
      </c>
      <c r="L250" s="17">
        <f t="shared" si="32"/>
        <v>22652.57106773823</v>
      </c>
      <c r="M250" s="17">
        <f t="shared" si="32"/>
        <v>43509.689092996545</v>
      </c>
      <c r="N250" s="17">
        <f t="shared" si="32"/>
        <v>66162.260160734775</v>
      </c>
      <c r="O250" s="17">
        <f t="shared" si="32"/>
        <v>-45015.525373134311</v>
      </c>
    </row>
    <row r="251" spans="1:15">
      <c r="A251" s="14" t="s">
        <v>396</v>
      </c>
      <c r="B251" s="14">
        <v>5200</v>
      </c>
      <c r="C251" s="14" t="s">
        <v>326</v>
      </c>
      <c r="D251" s="14" t="s">
        <v>196</v>
      </c>
      <c r="E251" s="16">
        <v>4034</v>
      </c>
      <c r="F251" s="16">
        <v>86291.482999999993</v>
      </c>
      <c r="G251" s="16">
        <v>115518.86300000001</v>
      </c>
      <c r="H251" s="16">
        <v>141582.93300000002</v>
      </c>
      <c r="I251" s="16">
        <f t="shared" si="30"/>
        <v>257101.79600000003</v>
      </c>
      <c r="J251" s="16">
        <f t="shared" si="31"/>
        <v>-170810.31300000002</v>
      </c>
      <c r="K251" s="16">
        <f t="shared" si="32"/>
        <v>21391.046851760038</v>
      </c>
      <c r="L251" s="16">
        <f t="shared" si="32"/>
        <v>28636.307139315817</v>
      </c>
      <c r="M251" s="16">
        <f t="shared" si="32"/>
        <v>35097.405304908287</v>
      </c>
      <c r="N251" s="16">
        <f t="shared" si="32"/>
        <v>63733.712444224104</v>
      </c>
      <c r="O251" s="16">
        <f t="shared" si="32"/>
        <v>-42342.665592464058</v>
      </c>
    </row>
    <row r="252" spans="1:15">
      <c r="A252" t="s">
        <v>396</v>
      </c>
      <c r="B252">
        <v>3609</v>
      </c>
      <c r="C252" t="s">
        <v>327</v>
      </c>
      <c r="D252" t="s">
        <v>180</v>
      </c>
      <c r="E252" s="17">
        <v>3852</v>
      </c>
      <c r="F252" s="17">
        <v>13667.553</v>
      </c>
      <c r="G252" s="17">
        <v>48367.003000000004</v>
      </c>
      <c r="H252" s="17">
        <v>101735.54700000001</v>
      </c>
      <c r="I252" s="17">
        <f t="shared" si="30"/>
        <v>150102.55000000002</v>
      </c>
      <c r="J252" s="17">
        <f t="shared" si="31"/>
        <v>-136434.99700000003</v>
      </c>
      <c r="K252" s="17">
        <f t="shared" si="32"/>
        <v>3548.1705607476638</v>
      </c>
      <c r="L252" s="17">
        <f t="shared" si="32"/>
        <v>12556.335150571133</v>
      </c>
      <c r="M252" s="17">
        <f t="shared" si="32"/>
        <v>26411.097352024924</v>
      </c>
      <c r="N252" s="17">
        <f t="shared" si="32"/>
        <v>38967.432502596064</v>
      </c>
      <c r="O252" s="17">
        <f t="shared" si="32"/>
        <v>-35419.261941848396</v>
      </c>
    </row>
    <row r="253" spans="1:15">
      <c r="A253" s="14" t="s">
        <v>396</v>
      </c>
      <c r="B253" s="14">
        <v>4200</v>
      </c>
      <c r="C253" s="14" t="s">
        <v>328</v>
      </c>
      <c r="D253" s="14" t="s">
        <v>188</v>
      </c>
      <c r="E253" s="16">
        <v>3809</v>
      </c>
      <c r="F253" s="16">
        <v>22072.111000000001</v>
      </c>
      <c r="G253" s="16">
        <v>66973.049999999988</v>
      </c>
      <c r="H253" s="16">
        <v>113668.87</v>
      </c>
      <c r="I253" s="16">
        <f t="shared" si="30"/>
        <v>180641.91999999998</v>
      </c>
      <c r="J253" s="16">
        <f t="shared" si="31"/>
        <v>-158569.80899999998</v>
      </c>
      <c r="K253" s="16">
        <f t="shared" si="32"/>
        <v>5794.7259123129434</v>
      </c>
      <c r="L253" s="16">
        <f t="shared" si="32"/>
        <v>17582.843265949065</v>
      </c>
      <c r="M253" s="16">
        <f t="shared" si="32"/>
        <v>29842.181674980311</v>
      </c>
      <c r="N253" s="16">
        <f t="shared" si="32"/>
        <v>47425.024940929376</v>
      </c>
      <c r="O253" s="16">
        <f t="shared" si="32"/>
        <v>-41630.299028616428</v>
      </c>
    </row>
    <row r="254" spans="1:15">
      <c r="A254" t="s">
        <v>396</v>
      </c>
      <c r="B254">
        <v>7620</v>
      </c>
      <c r="C254" t="s">
        <v>329</v>
      </c>
      <c r="D254" t="s">
        <v>222</v>
      </c>
      <c r="E254" s="17">
        <v>3619</v>
      </c>
      <c r="F254" s="17">
        <v>16195.051000000001</v>
      </c>
      <c r="G254" s="17">
        <v>32438.144</v>
      </c>
      <c r="H254" s="17">
        <v>112222.76699999999</v>
      </c>
      <c r="I254" s="17">
        <f t="shared" si="30"/>
        <v>144660.91099999999</v>
      </c>
      <c r="J254" s="17">
        <f t="shared" si="31"/>
        <v>-128465.85999999999</v>
      </c>
      <c r="K254" s="17">
        <f t="shared" si="32"/>
        <v>4475.0071843050573</v>
      </c>
      <c r="L254" s="17">
        <f t="shared" si="32"/>
        <v>8963.2893064382424</v>
      </c>
      <c r="M254" s="17">
        <f t="shared" si="32"/>
        <v>31009.330478032603</v>
      </c>
      <c r="N254" s="17">
        <f t="shared" si="32"/>
        <v>39972.619784470844</v>
      </c>
      <c r="O254" s="17">
        <f t="shared" si="32"/>
        <v>-35497.61260016579</v>
      </c>
    </row>
    <row r="255" spans="1:15">
      <c r="A255" s="14" t="s">
        <v>396</v>
      </c>
      <c r="B255" s="14">
        <v>2510</v>
      </c>
      <c r="C255" s="14" t="s">
        <v>330</v>
      </c>
      <c r="D255" s="14" t="s">
        <v>176</v>
      </c>
      <c r="E255" s="16">
        <v>3588</v>
      </c>
      <c r="F255" s="16">
        <v>7051.8530000000001</v>
      </c>
      <c r="G255" s="16">
        <v>13410.275000000001</v>
      </c>
      <c r="H255" s="16">
        <v>79003.190999999992</v>
      </c>
      <c r="I255" s="16">
        <f t="shared" si="30"/>
        <v>92413.465999999986</v>
      </c>
      <c r="J255" s="16">
        <f t="shared" si="31"/>
        <v>-85361.612999999983</v>
      </c>
      <c r="K255" s="16">
        <f t="shared" si="32"/>
        <v>1965.3993868450391</v>
      </c>
      <c r="L255" s="16">
        <f t="shared" si="32"/>
        <v>3737.5348383500564</v>
      </c>
      <c r="M255" s="16">
        <f t="shared" si="32"/>
        <v>22018.726588628761</v>
      </c>
      <c r="N255" s="16">
        <f t="shared" si="32"/>
        <v>25756.261426978814</v>
      </c>
      <c r="O255" s="16">
        <f t="shared" si="32"/>
        <v>-23790.862040133776</v>
      </c>
    </row>
    <row r="256" spans="1:15">
      <c r="A256" t="s">
        <v>396</v>
      </c>
      <c r="B256">
        <v>2300</v>
      </c>
      <c r="C256" t="s">
        <v>331</v>
      </c>
      <c r="D256" t="s">
        <v>174</v>
      </c>
      <c r="E256" s="17">
        <v>3512</v>
      </c>
      <c r="F256" s="17">
        <v>9265.777</v>
      </c>
      <c r="G256" s="17">
        <v>21733.476999999999</v>
      </c>
      <c r="H256" s="17">
        <v>94326.743999999992</v>
      </c>
      <c r="I256" s="17">
        <f t="shared" si="30"/>
        <v>116060.22099999999</v>
      </c>
      <c r="J256" s="17">
        <f t="shared" si="31"/>
        <v>-106794.44399999999</v>
      </c>
      <c r="K256" s="17">
        <f t="shared" si="32"/>
        <v>2638.3191913439632</v>
      </c>
      <c r="L256" s="17">
        <f t="shared" si="32"/>
        <v>6188.3476651480632</v>
      </c>
      <c r="M256" s="17">
        <f t="shared" si="32"/>
        <v>26858.412300683369</v>
      </c>
      <c r="N256" s="17">
        <f t="shared" si="32"/>
        <v>33046.759965831436</v>
      </c>
      <c r="O256" s="17">
        <f t="shared" si="32"/>
        <v>-30408.440774487466</v>
      </c>
    </row>
    <row r="257" spans="1:15">
      <c r="A257" s="14" t="s">
        <v>396</v>
      </c>
      <c r="B257" s="14">
        <v>6100</v>
      </c>
      <c r="C257" s="14" t="s">
        <v>332</v>
      </c>
      <c r="D257" s="14" t="s">
        <v>204</v>
      </c>
      <c r="E257" s="16">
        <v>3115</v>
      </c>
      <c r="F257" s="16">
        <v>0</v>
      </c>
      <c r="G257" s="16">
        <v>4738.9189999999999</v>
      </c>
      <c r="H257" s="16">
        <v>58549.334000000003</v>
      </c>
      <c r="I257" s="16">
        <f t="shared" si="30"/>
        <v>63288.253000000004</v>
      </c>
      <c r="J257" s="16">
        <f t="shared" si="31"/>
        <v>-63288.253000000004</v>
      </c>
      <c r="K257" s="16">
        <f t="shared" si="32"/>
        <v>0</v>
      </c>
      <c r="L257" s="16">
        <f t="shared" si="32"/>
        <v>1521.3223113964686</v>
      </c>
      <c r="M257" s="16">
        <f t="shared" si="32"/>
        <v>18795.933868378816</v>
      </c>
      <c r="N257" s="16">
        <f t="shared" si="32"/>
        <v>20317.256179775282</v>
      </c>
      <c r="O257" s="16">
        <f t="shared" si="32"/>
        <v>-20317.256179775282</v>
      </c>
    </row>
    <row r="258" spans="1:15">
      <c r="A258" t="s">
        <v>396</v>
      </c>
      <c r="B258">
        <v>8716</v>
      </c>
      <c r="C258" t="s">
        <v>333</v>
      </c>
      <c r="D258" t="s">
        <v>232</v>
      </c>
      <c r="E258" s="17">
        <v>2699</v>
      </c>
      <c r="F258" s="17">
        <v>1023.903</v>
      </c>
      <c r="G258" s="17">
        <v>22493.31</v>
      </c>
      <c r="H258" s="17">
        <v>53765.111999999994</v>
      </c>
      <c r="I258" s="17">
        <f t="shared" si="30"/>
        <v>76258.421999999991</v>
      </c>
      <c r="J258" s="17">
        <f t="shared" si="31"/>
        <v>-75234.518999999986</v>
      </c>
      <c r="K258" s="17">
        <f t="shared" si="32"/>
        <v>379.36383845868841</v>
      </c>
      <c r="L258" s="17">
        <f t="shared" si="32"/>
        <v>8333.9422008151178</v>
      </c>
      <c r="M258" s="17">
        <f t="shared" si="32"/>
        <v>19920.382363838457</v>
      </c>
      <c r="N258" s="17">
        <f t="shared" si="32"/>
        <v>28254.324564653572</v>
      </c>
      <c r="O258" s="17">
        <f t="shared" si="32"/>
        <v>-27874.96072619488</v>
      </c>
    </row>
    <row r="259" spans="1:15">
      <c r="A259" s="14" t="s">
        <v>396</v>
      </c>
      <c r="B259" s="14">
        <v>7708</v>
      </c>
      <c r="C259" s="14" t="s">
        <v>334</v>
      </c>
      <c r="D259" s="14" t="s">
        <v>223</v>
      </c>
      <c r="E259" s="16">
        <v>2434</v>
      </c>
      <c r="F259" s="16">
        <v>8216.5949999999993</v>
      </c>
      <c r="G259" s="16">
        <v>49695.786000000007</v>
      </c>
      <c r="H259" s="16">
        <v>38369.246999999996</v>
      </c>
      <c r="I259" s="16">
        <f t="shared" si="30"/>
        <v>88065.032999999996</v>
      </c>
      <c r="J259" s="16">
        <f t="shared" si="31"/>
        <v>-79848.437999999995</v>
      </c>
      <c r="K259" s="16">
        <f t="shared" si="32"/>
        <v>3375.7580115036972</v>
      </c>
      <c r="L259" s="16">
        <f t="shared" si="32"/>
        <v>20417.331963845525</v>
      </c>
      <c r="M259" s="16">
        <f t="shared" si="32"/>
        <v>15763.864831552997</v>
      </c>
      <c r="N259" s="16">
        <f t="shared" si="32"/>
        <v>36181.196795398522</v>
      </c>
      <c r="O259" s="16">
        <f t="shared" si="32"/>
        <v>-32805.438783894824</v>
      </c>
    </row>
    <row r="260" spans="1:15">
      <c r="A260" t="s">
        <v>396</v>
      </c>
      <c r="B260">
        <v>8717</v>
      </c>
      <c r="C260" t="s">
        <v>335</v>
      </c>
      <c r="D260" t="s">
        <v>233</v>
      </c>
      <c r="E260" s="17">
        <v>2276</v>
      </c>
      <c r="F260" s="17">
        <v>6447.607</v>
      </c>
      <c r="G260" s="17">
        <v>14628.125999999998</v>
      </c>
      <c r="H260" s="17">
        <v>59366.358</v>
      </c>
      <c r="I260" s="17">
        <f t="shared" si="30"/>
        <v>73994.483999999997</v>
      </c>
      <c r="J260" s="17">
        <f t="shared" si="31"/>
        <v>-67546.876999999993</v>
      </c>
      <c r="K260" s="17">
        <f t="shared" si="32"/>
        <v>2832.8677504393672</v>
      </c>
      <c r="L260" s="17">
        <f t="shared" si="32"/>
        <v>6427.1203866432334</v>
      </c>
      <c r="M260" s="17">
        <f t="shared" si="32"/>
        <v>26083.637082601053</v>
      </c>
      <c r="N260" s="17">
        <f t="shared" si="32"/>
        <v>32510.75746924429</v>
      </c>
      <c r="O260" s="17">
        <f t="shared" si="32"/>
        <v>-29677.889718804916</v>
      </c>
    </row>
    <row r="261" spans="1:15">
      <c r="A261" s="14" t="s">
        <v>396</v>
      </c>
      <c r="B261" s="14">
        <v>6250</v>
      </c>
      <c r="C261" s="14" t="s">
        <v>336</v>
      </c>
      <c r="D261" s="14" t="s">
        <v>205</v>
      </c>
      <c r="E261" s="16">
        <v>2006</v>
      </c>
      <c r="F261" s="16">
        <v>6926.0609999999997</v>
      </c>
      <c r="G261" s="16">
        <v>36177.955999999998</v>
      </c>
      <c r="H261" s="16">
        <v>45249.68</v>
      </c>
      <c r="I261" s="16">
        <f t="shared" si="30"/>
        <v>81427.635999999999</v>
      </c>
      <c r="J261" s="16">
        <f t="shared" si="31"/>
        <v>-74501.574999999997</v>
      </c>
      <c r="K261" s="16">
        <f t="shared" si="32"/>
        <v>3452.6724825523429</v>
      </c>
      <c r="L261" s="16">
        <f t="shared" si="32"/>
        <v>18034.873379860419</v>
      </c>
      <c r="M261" s="16">
        <f t="shared" si="32"/>
        <v>22557.168494516449</v>
      </c>
      <c r="N261" s="16">
        <f t="shared" si="32"/>
        <v>40592.041874376868</v>
      </c>
      <c r="O261" s="16">
        <f t="shared" si="32"/>
        <v>-37139.369391824526</v>
      </c>
    </row>
    <row r="262" spans="1:15">
      <c r="A262" t="s">
        <v>396</v>
      </c>
      <c r="B262">
        <v>8613</v>
      </c>
      <c r="C262" t="s">
        <v>337</v>
      </c>
      <c r="D262" t="s">
        <v>229</v>
      </c>
      <c r="E262" s="17">
        <v>1961</v>
      </c>
      <c r="F262" s="17">
        <v>24607.39</v>
      </c>
      <c r="G262" s="17">
        <v>13942.218999999999</v>
      </c>
      <c r="H262" s="17">
        <v>155205.95999999996</v>
      </c>
      <c r="I262" s="17">
        <f t="shared" si="30"/>
        <v>169148.17899999997</v>
      </c>
      <c r="J262" s="17">
        <f t="shared" si="31"/>
        <v>-144540.78899999999</v>
      </c>
      <c r="K262" s="17">
        <f t="shared" si="32"/>
        <v>12548.388577256501</v>
      </c>
      <c r="L262" s="17">
        <f t="shared" si="32"/>
        <v>7109.7496175420702</v>
      </c>
      <c r="M262" s="17">
        <f t="shared" si="32"/>
        <v>79146.333503314629</v>
      </c>
      <c r="N262" s="17">
        <f t="shared" si="32"/>
        <v>86256.083120856681</v>
      </c>
      <c r="O262" s="17">
        <f t="shared" si="32"/>
        <v>-73707.694543600199</v>
      </c>
    </row>
    <row r="263" spans="1:15">
      <c r="A263" s="14" t="s">
        <v>396</v>
      </c>
      <c r="B263" s="14">
        <v>6400</v>
      </c>
      <c r="C263" s="14" t="s">
        <v>338</v>
      </c>
      <c r="D263" s="14" t="s">
        <v>206</v>
      </c>
      <c r="E263" s="16">
        <v>1903</v>
      </c>
      <c r="F263" s="16">
        <v>2912.9590000000003</v>
      </c>
      <c r="G263" s="16">
        <v>31947.841</v>
      </c>
      <c r="H263" s="16">
        <v>75765.186999999991</v>
      </c>
      <c r="I263" s="16">
        <f t="shared" si="30"/>
        <v>107713.02799999999</v>
      </c>
      <c r="J263" s="16">
        <f t="shared" si="31"/>
        <v>-104800.06899999999</v>
      </c>
      <c r="K263" s="16">
        <f t="shared" si="32"/>
        <v>1530.7193904361536</v>
      </c>
      <c r="L263" s="16">
        <f t="shared" si="32"/>
        <v>16788.145559642668</v>
      </c>
      <c r="M263" s="16">
        <f t="shared" si="32"/>
        <v>39813.55070940619</v>
      </c>
      <c r="N263" s="16">
        <f t="shared" si="32"/>
        <v>56601.696269048865</v>
      </c>
      <c r="O263" s="16">
        <f t="shared" si="32"/>
        <v>-55070.97687861271</v>
      </c>
    </row>
    <row r="264" spans="1:15">
      <c r="A264" t="s">
        <v>396</v>
      </c>
      <c r="B264">
        <v>8614</v>
      </c>
      <c r="C264" t="s">
        <v>339</v>
      </c>
      <c r="D264" t="s">
        <v>230</v>
      </c>
      <c r="E264" s="17">
        <v>1682</v>
      </c>
      <c r="F264" s="17">
        <v>18.305999999999997</v>
      </c>
      <c r="G264" s="17">
        <v>918.96500000000003</v>
      </c>
      <c r="H264" s="17">
        <v>24050.895</v>
      </c>
      <c r="I264" s="17">
        <f t="shared" si="30"/>
        <v>24969.86</v>
      </c>
      <c r="J264" s="17">
        <f t="shared" si="31"/>
        <v>-24951.554</v>
      </c>
      <c r="K264" s="17">
        <f t="shared" si="32"/>
        <v>10.88347205707491</v>
      </c>
      <c r="L264" s="17">
        <f t="shared" si="32"/>
        <v>546.35255648038049</v>
      </c>
      <c r="M264" s="17">
        <f t="shared" si="32"/>
        <v>14298.986325802616</v>
      </c>
      <c r="N264" s="17">
        <f t="shared" si="32"/>
        <v>14845.338882282997</v>
      </c>
      <c r="O264" s="17">
        <f t="shared" si="32"/>
        <v>-14834.455410225921</v>
      </c>
    </row>
    <row r="265" spans="1:15">
      <c r="A265" s="14" t="s">
        <v>396</v>
      </c>
      <c r="B265" s="14">
        <v>3714</v>
      </c>
      <c r="C265" s="14" t="s">
        <v>340</v>
      </c>
      <c r="D265" s="14" t="s">
        <v>185</v>
      </c>
      <c r="E265" s="16">
        <v>1674</v>
      </c>
      <c r="F265" s="16">
        <v>910.45600000000002</v>
      </c>
      <c r="G265" s="16">
        <v>5717.8209999999999</v>
      </c>
      <c r="H265" s="16">
        <v>58281.846000000005</v>
      </c>
      <c r="I265" s="16">
        <f t="shared" si="30"/>
        <v>63999.667000000001</v>
      </c>
      <c r="J265" s="16">
        <f t="shared" si="31"/>
        <v>-63089.211000000003</v>
      </c>
      <c r="K265" s="16">
        <f t="shared" si="32"/>
        <v>543.88052568697731</v>
      </c>
      <c r="L265" s="16">
        <f t="shared" si="32"/>
        <v>3415.6636798088412</v>
      </c>
      <c r="M265" s="16">
        <f t="shared" si="32"/>
        <v>34815.917562724018</v>
      </c>
      <c r="N265" s="16">
        <f t="shared" si="32"/>
        <v>38231.581242532855</v>
      </c>
      <c r="O265" s="16">
        <f t="shared" si="32"/>
        <v>-37687.70071684588</v>
      </c>
    </row>
    <row r="266" spans="1:15">
      <c r="A266" t="s">
        <v>396</v>
      </c>
      <c r="B266">
        <v>2506</v>
      </c>
      <c r="C266" t="s">
        <v>341</v>
      </c>
      <c r="D266" t="s">
        <v>175</v>
      </c>
      <c r="E266" s="17">
        <v>1308</v>
      </c>
      <c r="F266" s="17">
        <v>2042.713</v>
      </c>
      <c r="G266" s="17">
        <v>20125.283000000003</v>
      </c>
      <c r="H266" s="17">
        <v>32441.735999999997</v>
      </c>
      <c r="I266" s="17">
        <f t="shared" si="30"/>
        <v>52567.019</v>
      </c>
      <c r="J266" s="17">
        <f t="shared" si="31"/>
        <v>-50524.305999999997</v>
      </c>
      <c r="K266" s="17">
        <f t="shared" si="32"/>
        <v>1561.7071865443424</v>
      </c>
      <c r="L266" s="17">
        <f t="shared" si="32"/>
        <v>15386.301987767587</v>
      </c>
      <c r="M266" s="17">
        <f t="shared" si="32"/>
        <v>24802.550458715592</v>
      </c>
      <c r="N266" s="17">
        <f t="shared" si="32"/>
        <v>40188.852446483179</v>
      </c>
      <c r="O266" s="17">
        <f t="shared" si="32"/>
        <v>-38627.145259938836</v>
      </c>
    </row>
    <row r="267" spans="1:15">
      <c r="A267" s="14" t="s">
        <v>396</v>
      </c>
      <c r="B267" s="14">
        <v>5508</v>
      </c>
      <c r="C267" s="14" t="s">
        <v>342</v>
      </c>
      <c r="D267" s="14" t="s">
        <v>197</v>
      </c>
      <c r="E267" s="16">
        <v>1211</v>
      </c>
      <c r="F267" s="16">
        <v>24048.617999999999</v>
      </c>
      <c r="G267" s="16">
        <v>31287.553</v>
      </c>
      <c r="H267" s="16">
        <v>62586.678</v>
      </c>
      <c r="I267" s="16">
        <f t="shared" si="30"/>
        <v>93874.231</v>
      </c>
      <c r="J267" s="16">
        <f t="shared" si="31"/>
        <v>-69825.612999999998</v>
      </c>
      <c r="K267" s="16">
        <f t="shared" si="32"/>
        <v>19858.478943022295</v>
      </c>
      <c r="L267" s="16">
        <f t="shared" si="32"/>
        <v>25836.129644921552</v>
      </c>
      <c r="M267" s="16">
        <f t="shared" si="32"/>
        <v>51681.815028901729</v>
      </c>
      <c r="N267" s="16">
        <f t="shared" si="32"/>
        <v>77517.94467382328</v>
      </c>
      <c r="O267" s="16">
        <f t="shared" si="32"/>
        <v>-57659.465730800992</v>
      </c>
    </row>
    <row r="268" spans="1:15">
      <c r="A268" t="s">
        <v>396</v>
      </c>
      <c r="B268">
        <v>3711</v>
      </c>
      <c r="C268" t="s">
        <v>343</v>
      </c>
      <c r="D268" t="s">
        <v>183</v>
      </c>
      <c r="E268" s="17">
        <v>1209</v>
      </c>
      <c r="F268" s="17">
        <v>34291.125999999997</v>
      </c>
      <c r="G268" s="17">
        <v>39404.270999999993</v>
      </c>
      <c r="H268" s="17">
        <v>70535.687999999995</v>
      </c>
      <c r="I268" s="17">
        <f t="shared" si="30"/>
        <v>109939.95899999999</v>
      </c>
      <c r="J268" s="17">
        <f t="shared" si="31"/>
        <v>-75648.832999999984</v>
      </c>
      <c r="K268" s="17">
        <f t="shared" si="32"/>
        <v>28363.214226633576</v>
      </c>
      <c r="L268" s="17">
        <f t="shared" si="32"/>
        <v>32592.44913151364</v>
      </c>
      <c r="M268" s="17">
        <f t="shared" si="32"/>
        <v>58342.173697270468</v>
      </c>
      <c r="N268" s="17">
        <f t="shared" si="32"/>
        <v>90934.622828784108</v>
      </c>
      <c r="O268" s="17">
        <f t="shared" si="32"/>
        <v>-62571.408602150528</v>
      </c>
    </row>
    <row r="269" spans="1:15">
      <c r="A269" s="14" t="s">
        <v>396</v>
      </c>
      <c r="B269" s="14">
        <v>8721</v>
      </c>
      <c r="C269" s="14" t="s">
        <v>344</v>
      </c>
      <c r="D269" s="14" t="s">
        <v>236</v>
      </c>
      <c r="E269" s="16">
        <v>1163</v>
      </c>
      <c r="F269" s="16">
        <v>55006.364000000001</v>
      </c>
      <c r="G269" s="16">
        <v>19149.965999999997</v>
      </c>
      <c r="H269" s="16">
        <v>66430.301000000007</v>
      </c>
      <c r="I269" s="16">
        <f t="shared" si="30"/>
        <v>85580.267000000007</v>
      </c>
      <c r="J269" s="16">
        <f t="shared" si="31"/>
        <v>-30573.903000000006</v>
      </c>
      <c r="K269" s="16">
        <f t="shared" si="32"/>
        <v>47296.959587274294</v>
      </c>
      <c r="L269" s="16">
        <f t="shared" si="32"/>
        <v>16466.006878761822</v>
      </c>
      <c r="M269" s="16">
        <f t="shared" si="32"/>
        <v>57119.777300085996</v>
      </c>
      <c r="N269" s="16">
        <f t="shared" si="32"/>
        <v>73585.784178847811</v>
      </c>
      <c r="O269" s="16">
        <f t="shared" si="32"/>
        <v>-26288.824591573524</v>
      </c>
    </row>
    <row r="270" spans="1:15">
      <c r="A270" t="s">
        <v>396</v>
      </c>
      <c r="B270">
        <v>6513</v>
      </c>
      <c r="C270" t="s">
        <v>345</v>
      </c>
      <c r="D270" t="s">
        <v>207</v>
      </c>
      <c r="E270" s="17">
        <v>1077</v>
      </c>
      <c r="F270" s="17">
        <v>6329.3040000000001</v>
      </c>
      <c r="G270" s="17">
        <v>9416.027</v>
      </c>
      <c r="H270" s="17">
        <v>42792.908000000003</v>
      </c>
      <c r="I270" s="17">
        <f t="shared" si="30"/>
        <v>52208.935000000005</v>
      </c>
      <c r="J270" s="17">
        <f t="shared" si="31"/>
        <v>-45879.631000000008</v>
      </c>
      <c r="K270" s="17">
        <f t="shared" si="32"/>
        <v>5876.7910863509751</v>
      </c>
      <c r="L270" s="17">
        <f t="shared" si="32"/>
        <v>8742.8291550603517</v>
      </c>
      <c r="M270" s="17">
        <f t="shared" si="32"/>
        <v>39733.433611884873</v>
      </c>
      <c r="N270" s="17">
        <f t="shared" si="32"/>
        <v>48476.262766945227</v>
      </c>
      <c r="O270" s="17">
        <f t="shared" si="32"/>
        <v>-42599.471680594252</v>
      </c>
    </row>
    <row r="271" spans="1:15">
      <c r="A271" s="14" t="s">
        <v>396</v>
      </c>
      <c r="B271" s="14">
        <v>4607</v>
      </c>
      <c r="C271" s="14" t="s">
        <v>346</v>
      </c>
      <c r="D271" s="14" t="s">
        <v>191</v>
      </c>
      <c r="E271" s="16">
        <v>1021</v>
      </c>
      <c r="F271" s="16">
        <v>30324.583000000002</v>
      </c>
      <c r="G271" s="16">
        <v>16867.941999999999</v>
      </c>
      <c r="H271" s="16">
        <v>66980.267999999996</v>
      </c>
      <c r="I271" s="16">
        <f t="shared" si="30"/>
        <v>83848.209999999992</v>
      </c>
      <c r="J271" s="16">
        <f t="shared" si="31"/>
        <v>-53523.626999999993</v>
      </c>
      <c r="K271" s="16">
        <f t="shared" ref="K271:O297" si="33">(F271/$E271)*1000</f>
        <v>29700.864838393732</v>
      </c>
      <c r="L271" s="16">
        <f t="shared" si="33"/>
        <v>16521.000979431927</v>
      </c>
      <c r="M271" s="16">
        <f t="shared" si="33"/>
        <v>65602.613124387863</v>
      </c>
      <c r="N271" s="16">
        <f t="shared" si="33"/>
        <v>82123.614103819782</v>
      </c>
      <c r="O271" s="16">
        <f t="shared" si="33"/>
        <v>-52422.74926542605</v>
      </c>
    </row>
    <row r="272" spans="1:15">
      <c r="A272" t="s">
        <v>396</v>
      </c>
      <c r="B272">
        <v>4100</v>
      </c>
      <c r="C272" t="s">
        <v>347</v>
      </c>
      <c r="D272" t="s">
        <v>187</v>
      </c>
      <c r="E272" s="17">
        <v>955</v>
      </c>
      <c r="F272" s="17">
        <v>12453.681</v>
      </c>
      <c r="G272" s="17">
        <v>5720.0630000000001</v>
      </c>
      <c r="H272" s="17">
        <v>39923.296999999999</v>
      </c>
      <c r="I272" s="17">
        <f t="shared" si="30"/>
        <v>45643.360000000001</v>
      </c>
      <c r="J272" s="17">
        <f t="shared" si="31"/>
        <v>-33189.679000000004</v>
      </c>
      <c r="K272" s="17">
        <f t="shared" si="33"/>
        <v>13040.503664921467</v>
      </c>
      <c r="L272" s="17">
        <f t="shared" si="33"/>
        <v>5989.5947643979061</v>
      </c>
      <c r="M272" s="17">
        <f t="shared" si="33"/>
        <v>41804.499476439785</v>
      </c>
      <c r="N272" s="17">
        <f t="shared" si="33"/>
        <v>47794.094240837694</v>
      </c>
      <c r="O272" s="17">
        <f t="shared" si="33"/>
        <v>-34753.590575916234</v>
      </c>
    </row>
    <row r="273" spans="1:15">
      <c r="A273" s="14" t="s">
        <v>396</v>
      </c>
      <c r="B273" s="14">
        <v>5604</v>
      </c>
      <c r="C273" s="14" t="s">
        <v>348</v>
      </c>
      <c r="D273" s="14" t="s">
        <v>198</v>
      </c>
      <c r="E273" s="16">
        <v>938</v>
      </c>
      <c r="F273" s="16">
        <v>12056.810000000001</v>
      </c>
      <c r="G273" s="16">
        <v>8089.8650000000007</v>
      </c>
      <c r="H273" s="16">
        <v>34983.951999999997</v>
      </c>
      <c r="I273" s="16">
        <f t="shared" si="30"/>
        <v>43073.816999999995</v>
      </c>
      <c r="J273" s="16">
        <f t="shared" si="31"/>
        <v>-31017.006999999994</v>
      </c>
      <c r="K273" s="16">
        <f t="shared" si="33"/>
        <v>12853.742004264393</v>
      </c>
      <c r="L273" s="16">
        <f t="shared" si="33"/>
        <v>8624.5895522388055</v>
      </c>
      <c r="M273" s="16">
        <f t="shared" si="33"/>
        <v>37296.324093816627</v>
      </c>
      <c r="N273" s="16">
        <f t="shared" si="33"/>
        <v>45920.913646055429</v>
      </c>
      <c r="O273" s="16">
        <f t="shared" si="33"/>
        <v>-33067.171641791043</v>
      </c>
    </row>
    <row r="274" spans="1:15">
      <c r="A274" t="s">
        <v>396</v>
      </c>
      <c r="B274">
        <v>3709</v>
      </c>
      <c r="C274" t="s">
        <v>349</v>
      </c>
      <c r="D274" t="s">
        <v>181</v>
      </c>
      <c r="E274" s="17">
        <v>876</v>
      </c>
      <c r="F274" s="17">
        <v>3563.357</v>
      </c>
      <c r="G274" s="17">
        <v>7220.2759999999998</v>
      </c>
      <c r="H274" s="17">
        <v>16729.442999999999</v>
      </c>
      <c r="I274" s="17">
        <f t="shared" si="30"/>
        <v>23949.718999999997</v>
      </c>
      <c r="J274" s="17">
        <f t="shared" si="31"/>
        <v>-20386.361999999997</v>
      </c>
      <c r="K274" s="17">
        <f t="shared" si="33"/>
        <v>4067.7591324200916</v>
      </c>
      <c r="L274" s="17">
        <f t="shared" si="33"/>
        <v>8242.3242009132409</v>
      </c>
      <c r="M274" s="17">
        <f t="shared" si="33"/>
        <v>19097.537671232876</v>
      </c>
      <c r="N274" s="17">
        <f t="shared" si="33"/>
        <v>27339.861872146117</v>
      </c>
      <c r="O274" s="17">
        <f t="shared" si="33"/>
        <v>-23272.102739726022</v>
      </c>
    </row>
    <row r="275" spans="1:15">
      <c r="A275" s="14" t="s">
        <v>396</v>
      </c>
      <c r="B275" s="14">
        <v>6612</v>
      </c>
      <c r="C275" s="14" t="s">
        <v>350</v>
      </c>
      <c r="D275" s="14" t="s">
        <v>213</v>
      </c>
      <c r="E275" s="16">
        <v>862</v>
      </c>
      <c r="F275" s="16">
        <v>9346</v>
      </c>
      <c r="G275" s="16">
        <v>19584</v>
      </c>
      <c r="H275" s="16">
        <v>57618</v>
      </c>
      <c r="I275" s="16">
        <f t="shared" si="30"/>
        <v>77202</v>
      </c>
      <c r="J275" s="16">
        <f t="shared" si="31"/>
        <v>-67856</v>
      </c>
      <c r="K275" s="16">
        <f t="shared" si="33"/>
        <v>10842.227378190255</v>
      </c>
      <c r="L275" s="16">
        <f t="shared" si="33"/>
        <v>22719.257540603248</v>
      </c>
      <c r="M275" s="16">
        <f t="shared" si="33"/>
        <v>66842.227378190262</v>
      </c>
      <c r="N275" s="16">
        <f t="shared" si="33"/>
        <v>89561.484918793503</v>
      </c>
      <c r="O275" s="16">
        <f t="shared" si="33"/>
        <v>-78719.257540603256</v>
      </c>
    </row>
    <row r="276" spans="1:15">
      <c r="A276" t="s">
        <v>396</v>
      </c>
      <c r="B276">
        <v>8710</v>
      </c>
      <c r="C276" t="s">
        <v>351</v>
      </c>
      <c r="D276" t="s">
        <v>231</v>
      </c>
      <c r="E276" s="17">
        <v>818</v>
      </c>
      <c r="F276" s="17">
        <v>9577.48</v>
      </c>
      <c r="G276" s="17">
        <v>10362.206</v>
      </c>
      <c r="H276" s="17">
        <v>19131.621999999999</v>
      </c>
      <c r="I276" s="17">
        <f t="shared" si="30"/>
        <v>29493.828000000001</v>
      </c>
      <c r="J276" s="17">
        <f t="shared" si="31"/>
        <v>-19916.348000000002</v>
      </c>
      <c r="K276" s="17">
        <f t="shared" si="33"/>
        <v>11708.410757946209</v>
      </c>
      <c r="L276" s="17">
        <f t="shared" si="33"/>
        <v>12667.733496332517</v>
      </c>
      <c r="M276" s="17">
        <f t="shared" si="33"/>
        <v>23388.290953545231</v>
      </c>
      <c r="N276" s="17">
        <f t="shared" si="33"/>
        <v>36056.024449877754</v>
      </c>
      <c r="O276" s="17">
        <f t="shared" si="33"/>
        <v>-24347.613691931543</v>
      </c>
    </row>
    <row r="277" spans="1:15">
      <c r="A277" s="14" t="s">
        <v>396</v>
      </c>
      <c r="B277" s="14">
        <v>8508</v>
      </c>
      <c r="C277" s="14" t="s">
        <v>352</v>
      </c>
      <c r="D277" s="14" t="s">
        <v>226</v>
      </c>
      <c r="E277" s="16">
        <v>719</v>
      </c>
      <c r="F277" s="16">
        <v>1035.202</v>
      </c>
      <c r="G277" s="16">
        <v>2787.1499999999996</v>
      </c>
      <c r="H277" s="16">
        <v>20525.362999999998</v>
      </c>
      <c r="I277" s="16">
        <f t="shared" si="30"/>
        <v>23312.512999999999</v>
      </c>
      <c r="J277" s="16">
        <f t="shared" si="31"/>
        <v>-22277.310999999998</v>
      </c>
      <c r="K277" s="16">
        <f t="shared" si="33"/>
        <v>1439.7802503477051</v>
      </c>
      <c r="L277" s="16">
        <f t="shared" si="33"/>
        <v>3876.4255910987481</v>
      </c>
      <c r="M277" s="16">
        <f t="shared" si="33"/>
        <v>28547.097357440885</v>
      </c>
      <c r="N277" s="16">
        <f t="shared" si="33"/>
        <v>32423.522948539634</v>
      </c>
      <c r="O277" s="16">
        <f t="shared" si="33"/>
        <v>-30983.742698191927</v>
      </c>
    </row>
    <row r="278" spans="1:15">
      <c r="A278" t="s">
        <v>396</v>
      </c>
      <c r="B278">
        <v>8722</v>
      </c>
      <c r="C278" t="s">
        <v>353</v>
      </c>
      <c r="D278" t="s">
        <v>237</v>
      </c>
      <c r="E278" s="17">
        <v>687</v>
      </c>
      <c r="F278" s="17">
        <v>9998.3139999999985</v>
      </c>
      <c r="G278" s="17">
        <v>12768.415999999999</v>
      </c>
      <c r="H278" s="17">
        <v>45372.616999999998</v>
      </c>
      <c r="I278" s="17">
        <f t="shared" si="30"/>
        <v>58141.032999999996</v>
      </c>
      <c r="J278" s="17">
        <f t="shared" si="31"/>
        <v>-48142.718999999997</v>
      </c>
      <c r="K278" s="17">
        <f t="shared" si="33"/>
        <v>14553.586608442502</v>
      </c>
      <c r="L278" s="17">
        <f t="shared" si="33"/>
        <v>18585.758369723433</v>
      </c>
      <c r="M278" s="17">
        <f t="shared" si="33"/>
        <v>66044.56622998543</v>
      </c>
      <c r="N278" s="17">
        <f t="shared" si="33"/>
        <v>84630.324599708867</v>
      </c>
      <c r="O278" s="17">
        <f t="shared" si="33"/>
        <v>-70076.737991266375</v>
      </c>
    </row>
    <row r="279" spans="1:15">
      <c r="A279" s="14" t="s">
        <v>396</v>
      </c>
      <c r="B279" s="14">
        <v>7000</v>
      </c>
      <c r="C279" s="14" t="s">
        <v>354</v>
      </c>
      <c r="D279" s="14" t="s">
        <v>216</v>
      </c>
      <c r="E279" s="16">
        <v>680</v>
      </c>
      <c r="F279" s="16">
        <v>46465.475000000006</v>
      </c>
      <c r="G279" s="16">
        <v>13309.197</v>
      </c>
      <c r="H279" s="16">
        <v>89400.880999999994</v>
      </c>
      <c r="I279" s="16">
        <f t="shared" si="30"/>
        <v>102710.07799999999</v>
      </c>
      <c r="J279" s="16">
        <f t="shared" si="31"/>
        <v>-56244.602999999988</v>
      </c>
      <c r="K279" s="16">
        <f t="shared" si="33"/>
        <v>68331.580882352951</v>
      </c>
      <c r="L279" s="16">
        <f t="shared" si="33"/>
        <v>19572.348529411767</v>
      </c>
      <c r="M279" s="16">
        <f t="shared" si="33"/>
        <v>131471.88382352941</v>
      </c>
      <c r="N279" s="16">
        <f t="shared" si="33"/>
        <v>151044.23235294118</v>
      </c>
      <c r="O279" s="16">
        <f t="shared" si="33"/>
        <v>-82712.651470588215</v>
      </c>
    </row>
    <row r="280" spans="1:15">
      <c r="A280" t="s">
        <v>396</v>
      </c>
      <c r="B280">
        <v>7502</v>
      </c>
      <c r="C280" t="s">
        <v>355</v>
      </c>
      <c r="D280" t="s">
        <v>218</v>
      </c>
      <c r="E280" s="17">
        <v>659</v>
      </c>
      <c r="F280" s="17">
        <v>3408.4300000000003</v>
      </c>
      <c r="G280" s="17">
        <v>7492.445999999999</v>
      </c>
      <c r="H280" s="17">
        <v>17258.521000000001</v>
      </c>
      <c r="I280" s="17">
        <f t="shared" si="30"/>
        <v>24750.967000000001</v>
      </c>
      <c r="J280" s="17">
        <f t="shared" si="31"/>
        <v>-21342.537</v>
      </c>
      <c r="K280" s="17">
        <f t="shared" si="33"/>
        <v>5172.1244309559943</v>
      </c>
      <c r="L280" s="17">
        <f t="shared" si="33"/>
        <v>11369.417298937784</v>
      </c>
      <c r="M280" s="17">
        <f t="shared" si="33"/>
        <v>26188.954476479517</v>
      </c>
      <c r="N280" s="17">
        <f t="shared" si="33"/>
        <v>37558.371775417298</v>
      </c>
      <c r="O280" s="17">
        <f t="shared" si="33"/>
        <v>-32386.247344461302</v>
      </c>
    </row>
    <row r="281" spans="1:15">
      <c r="A281" s="14" t="s">
        <v>396</v>
      </c>
      <c r="B281" s="14">
        <v>3811</v>
      </c>
      <c r="C281" s="14" t="s">
        <v>356</v>
      </c>
      <c r="D281" s="14" t="s">
        <v>186</v>
      </c>
      <c r="E281" s="16">
        <v>639</v>
      </c>
      <c r="F281" s="16">
        <v>8787.9989999999998</v>
      </c>
      <c r="G281" s="16">
        <v>13711.54</v>
      </c>
      <c r="H281" s="16">
        <v>59018.800999999999</v>
      </c>
      <c r="I281" s="16">
        <f t="shared" si="30"/>
        <v>72730.341</v>
      </c>
      <c r="J281" s="16">
        <f t="shared" si="31"/>
        <v>-63942.342000000004</v>
      </c>
      <c r="K281" s="16">
        <f t="shared" si="33"/>
        <v>13752.737089201877</v>
      </c>
      <c r="L281" s="16">
        <f t="shared" si="33"/>
        <v>21457.809076682315</v>
      </c>
      <c r="M281" s="16">
        <f t="shared" si="33"/>
        <v>92361.190923317685</v>
      </c>
      <c r="N281" s="16">
        <f t="shared" si="33"/>
        <v>113819</v>
      </c>
      <c r="O281" s="16">
        <f t="shared" si="33"/>
        <v>-100066.26291079813</v>
      </c>
    </row>
    <row r="282" spans="1:15">
      <c r="A282" t="s">
        <v>396</v>
      </c>
      <c r="B282">
        <v>8509</v>
      </c>
      <c r="C282" t="s">
        <v>357</v>
      </c>
      <c r="D282" t="s">
        <v>227</v>
      </c>
      <c r="E282" s="17">
        <v>627</v>
      </c>
      <c r="F282" s="17">
        <v>3907.4569999999999</v>
      </c>
      <c r="G282" s="17">
        <v>4699.1049999999996</v>
      </c>
      <c r="H282" s="17">
        <v>20035.628000000001</v>
      </c>
      <c r="I282" s="17">
        <f t="shared" si="30"/>
        <v>24734.733</v>
      </c>
      <c r="J282" s="17">
        <f t="shared" si="31"/>
        <v>-20827.276000000002</v>
      </c>
      <c r="K282" s="17">
        <f t="shared" si="33"/>
        <v>6231.9888357256777</v>
      </c>
      <c r="L282" s="17">
        <f t="shared" si="33"/>
        <v>7494.5853269537474</v>
      </c>
      <c r="M282" s="17">
        <f t="shared" si="33"/>
        <v>31954.749601275918</v>
      </c>
      <c r="N282" s="17">
        <f t="shared" si="33"/>
        <v>39449.334928229669</v>
      </c>
      <c r="O282" s="17">
        <f t="shared" si="33"/>
        <v>-33217.346092503991</v>
      </c>
    </row>
    <row r="283" spans="1:15">
      <c r="A283" s="14" t="s">
        <v>396</v>
      </c>
      <c r="B283" s="14">
        <v>3511</v>
      </c>
      <c r="C283" s="14" t="s">
        <v>358</v>
      </c>
      <c r="D283" s="14" t="s">
        <v>179</v>
      </c>
      <c r="E283" s="16">
        <v>625</v>
      </c>
      <c r="F283" s="16">
        <v>4780.134</v>
      </c>
      <c r="G283" s="16">
        <v>4512.018</v>
      </c>
      <c r="H283" s="16">
        <v>35285.917999999998</v>
      </c>
      <c r="I283" s="16">
        <f t="shared" si="30"/>
        <v>39797.936000000002</v>
      </c>
      <c r="J283" s="16">
        <f t="shared" si="31"/>
        <v>-35017.802000000003</v>
      </c>
      <c r="K283" s="16">
        <f t="shared" si="33"/>
        <v>7648.2143999999998</v>
      </c>
      <c r="L283" s="16">
        <f t="shared" si="33"/>
        <v>7219.2287999999999</v>
      </c>
      <c r="M283" s="16">
        <f t="shared" si="33"/>
        <v>56457.468799999995</v>
      </c>
      <c r="N283" s="16">
        <f t="shared" si="33"/>
        <v>63676.697600000007</v>
      </c>
      <c r="O283" s="16">
        <f t="shared" si="33"/>
        <v>-56028.483200000002</v>
      </c>
    </row>
    <row r="284" spans="1:15">
      <c r="A284" t="s">
        <v>396</v>
      </c>
      <c r="B284">
        <v>6515</v>
      </c>
      <c r="C284" t="s">
        <v>359</v>
      </c>
      <c r="D284" t="s">
        <v>208</v>
      </c>
      <c r="E284" s="17">
        <v>623</v>
      </c>
      <c r="F284" s="17">
        <v>1621.58</v>
      </c>
      <c r="G284" s="17">
        <v>1731.7640000000001</v>
      </c>
      <c r="H284" s="17">
        <v>15046.878000000001</v>
      </c>
      <c r="I284" s="17">
        <f t="shared" si="30"/>
        <v>16778.642</v>
      </c>
      <c r="J284" s="17">
        <f t="shared" si="31"/>
        <v>-15157.062</v>
      </c>
      <c r="K284" s="17">
        <f t="shared" si="33"/>
        <v>2602.8571428571427</v>
      </c>
      <c r="L284" s="17">
        <f t="shared" si="33"/>
        <v>2779.7174959871591</v>
      </c>
      <c r="M284" s="17">
        <f t="shared" si="33"/>
        <v>24152.292134831463</v>
      </c>
      <c r="N284" s="17">
        <f t="shared" si="33"/>
        <v>26932.009630818618</v>
      </c>
      <c r="O284" s="17">
        <f t="shared" si="33"/>
        <v>-24329.152487961477</v>
      </c>
    </row>
    <row r="285" spans="1:15">
      <c r="A285" s="14" t="s">
        <v>396</v>
      </c>
      <c r="B285" s="14">
        <v>8720</v>
      </c>
      <c r="C285" s="14" t="s">
        <v>360</v>
      </c>
      <c r="D285" s="14" t="s">
        <v>235</v>
      </c>
      <c r="E285" s="16">
        <v>609</v>
      </c>
      <c r="F285" s="16">
        <v>5198.9220000000005</v>
      </c>
      <c r="G285" s="16">
        <v>6915.9210000000003</v>
      </c>
      <c r="H285" s="16">
        <v>40611.072</v>
      </c>
      <c r="I285" s="16">
        <f t="shared" si="30"/>
        <v>47526.993000000002</v>
      </c>
      <c r="J285" s="16">
        <f t="shared" si="31"/>
        <v>-42328.071000000004</v>
      </c>
      <c r="K285" s="16">
        <f t="shared" si="33"/>
        <v>8536.8177339901486</v>
      </c>
      <c r="L285" s="16">
        <f t="shared" si="33"/>
        <v>11356.192118226601</v>
      </c>
      <c r="M285" s="16">
        <f t="shared" si="33"/>
        <v>66684.847290640391</v>
      </c>
      <c r="N285" s="16">
        <f t="shared" si="33"/>
        <v>78041.039408867</v>
      </c>
      <c r="O285" s="16">
        <f t="shared" si="33"/>
        <v>-69504.221674876855</v>
      </c>
    </row>
    <row r="286" spans="1:15">
      <c r="A286" t="s">
        <v>396</v>
      </c>
      <c r="B286">
        <v>6607</v>
      </c>
      <c r="C286" t="s">
        <v>361</v>
      </c>
      <c r="D286" t="s">
        <v>211</v>
      </c>
      <c r="E286" s="17">
        <v>507</v>
      </c>
      <c r="F286" s="17">
        <v>1543.5889999999999</v>
      </c>
      <c r="G286" s="17">
        <v>1674.7359999999999</v>
      </c>
      <c r="H286" s="17">
        <v>26829.99</v>
      </c>
      <c r="I286" s="17">
        <f t="shared" si="30"/>
        <v>28504.726000000002</v>
      </c>
      <c r="J286" s="17">
        <f t="shared" si="31"/>
        <v>-26961.137000000002</v>
      </c>
      <c r="K286" s="17">
        <f t="shared" si="33"/>
        <v>3044.5542406311638</v>
      </c>
      <c r="L286" s="17">
        <f t="shared" si="33"/>
        <v>3303.2268244575935</v>
      </c>
      <c r="M286" s="17">
        <f t="shared" si="33"/>
        <v>52919.112426035506</v>
      </c>
      <c r="N286" s="17">
        <f t="shared" si="33"/>
        <v>56222.339250493103</v>
      </c>
      <c r="O286" s="17">
        <f t="shared" si="33"/>
        <v>-53177.785009861938</v>
      </c>
    </row>
    <row r="287" spans="1:15">
      <c r="A287" s="14" t="s">
        <v>396</v>
      </c>
      <c r="B287" s="14">
        <v>7617</v>
      </c>
      <c r="C287" s="14" t="s">
        <v>362</v>
      </c>
      <c r="D287" s="14" t="s">
        <v>221</v>
      </c>
      <c r="E287" s="16">
        <v>501</v>
      </c>
      <c r="F287" s="16">
        <v>9923.2489999999998</v>
      </c>
      <c r="G287" s="16">
        <v>8764.3410000000003</v>
      </c>
      <c r="H287" s="16">
        <v>13000.698999999999</v>
      </c>
      <c r="I287" s="16">
        <f t="shared" si="30"/>
        <v>21765.040000000001</v>
      </c>
      <c r="J287" s="16">
        <f t="shared" si="31"/>
        <v>-11841.791000000001</v>
      </c>
      <c r="K287" s="16">
        <f t="shared" si="33"/>
        <v>19806.884231536926</v>
      </c>
      <c r="L287" s="16">
        <f t="shared" si="33"/>
        <v>17493.694610778446</v>
      </c>
      <c r="M287" s="16">
        <f t="shared" si="33"/>
        <v>25949.499001996006</v>
      </c>
      <c r="N287" s="16">
        <f t="shared" si="33"/>
        <v>43443.193612774448</v>
      </c>
      <c r="O287" s="16">
        <f t="shared" si="33"/>
        <v>-23636.309381237526</v>
      </c>
    </row>
    <row r="288" spans="1:15">
      <c r="A288" t="s">
        <v>396</v>
      </c>
      <c r="B288">
        <v>8719</v>
      </c>
      <c r="C288" t="s">
        <v>363</v>
      </c>
      <c r="D288" t="s">
        <v>234</v>
      </c>
      <c r="E288" s="17">
        <v>497</v>
      </c>
      <c r="F288" s="17">
        <v>7122.9359999999997</v>
      </c>
      <c r="G288" s="17">
        <v>6298.1819999999998</v>
      </c>
      <c r="H288" s="17">
        <v>22729.140999999996</v>
      </c>
      <c r="I288" s="17">
        <f t="shared" si="30"/>
        <v>29027.322999999997</v>
      </c>
      <c r="J288" s="17">
        <f t="shared" si="31"/>
        <v>-21904.386999999995</v>
      </c>
      <c r="K288" s="17">
        <f t="shared" si="33"/>
        <v>14331.863179074446</v>
      </c>
      <c r="L288" s="17">
        <f t="shared" si="33"/>
        <v>12672.398390342052</v>
      </c>
      <c r="M288" s="17">
        <f t="shared" si="33"/>
        <v>45732.67806841046</v>
      </c>
      <c r="N288" s="17">
        <f t="shared" si="33"/>
        <v>58405.076458752512</v>
      </c>
      <c r="O288" s="17">
        <f t="shared" si="33"/>
        <v>-44073.213279678057</v>
      </c>
    </row>
    <row r="289" spans="1:15">
      <c r="A289" s="14" t="s">
        <v>396</v>
      </c>
      <c r="B289" s="14">
        <v>6601</v>
      </c>
      <c r="C289" s="14" t="s">
        <v>364</v>
      </c>
      <c r="D289" s="14" t="s">
        <v>209</v>
      </c>
      <c r="E289" s="16">
        <v>483</v>
      </c>
      <c r="F289" s="16">
        <v>0</v>
      </c>
      <c r="G289" s="16">
        <v>412.26500000000004</v>
      </c>
      <c r="H289" s="16">
        <v>6038.1490000000013</v>
      </c>
      <c r="I289" s="16">
        <f t="shared" si="30"/>
        <v>6450.4140000000016</v>
      </c>
      <c r="J289" s="16">
        <f t="shared" si="31"/>
        <v>-6450.4140000000016</v>
      </c>
      <c r="K289" s="16">
        <f t="shared" si="33"/>
        <v>0</v>
      </c>
      <c r="L289" s="16">
        <f t="shared" si="33"/>
        <v>853.55072463768124</v>
      </c>
      <c r="M289" s="16">
        <f t="shared" si="33"/>
        <v>12501.343685300209</v>
      </c>
      <c r="N289" s="16">
        <f t="shared" si="33"/>
        <v>13354.894409937891</v>
      </c>
      <c r="O289" s="16">
        <f t="shared" si="33"/>
        <v>-13354.894409937891</v>
      </c>
    </row>
    <row r="290" spans="1:15">
      <c r="A290" t="s">
        <v>396</v>
      </c>
      <c r="B290">
        <v>6709</v>
      </c>
      <c r="C290" t="s">
        <v>365</v>
      </c>
      <c r="D290" t="s">
        <v>215</v>
      </c>
      <c r="E290" s="17">
        <v>482</v>
      </c>
      <c r="F290" s="17">
        <v>2836.027</v>
      </c>
      <c r="G290" s="17">
        <v>3006.6559999999999</v>
      </c>
      <c r="H290" s="17">
        <v>19205.777999999998</v>
      </c>
      <c r="I290" s="17">
        <f t="shared" si="30"/>
        <v>22212.433999999997</v>
      </c>
      <c r="J290" s="17">
        <f t="shared" si="31"/>
        <v>-19376.406999999999</v>
      </c>
      <c r="K290" s="17">
        <f t="shared" si="33"/>
        <v>5883.8734439834025</v>
      </c>
      <c r="L290" s="17">
        <f t="shared" si="33"/>
        <v>6237.8755186721992</v>
      </c>
      <c r="M290" s="17">
        <f t="shared" si="33"/>
        <v>39846.012448132773</v>
      </c>
      <c r="N290" s="17">
        <f t="shared" si="33"/>
        <v>46083.88796680497</v>
      </c>
      <c r="O290" s="17">
        <f t="shared" si="33"/>
        <v>-40200.014522821577</v>
      </c>
    </row>
    <row r="291" spans="1:15">
      <c r="A291" s="14" t="s">
        <v>396</v>
      </c>
      <c r="B291" s="14">
        <v>5609</v>
      </c>
      <c r="C291" s="14" t="s">
        <v>366</v>
      </c>
      <c r="D291" s="14" t="s">
        <v>199</v>
      </c>
      <c r="E291" s="16">
        <v>473</v>
      </c>
      <c r="F291" s="16">
        <v>656.87199999999996</v>
      </c>
      <c r="G291" s="16">
        <v>5239.2350000000006</v>
      </c>
      <c r="H291" s="16">
        <v>14030.294</v>
      </c>
      <c r="I291" s="16">
        <f t="shared" si="30"/>
        <v>19269.529000000002</v>
      </c>
      <c r="J291" s="16">
        <f t="shared" si="31"/>
        <v>-18612.657000000003</v>
      </c>
      <c r="K291" s="16">
        <f t="shared" si="33"/>
        <v>1388.735729386892</v>
      </c>
      <c r="L291" s="16">
        <f t="shared" si="33"/>
        <v>11076.606765327697</v>
      </c>
      <c r="M291" s="16">
        <f t="shared" si="33"/>
        <v>29662.355179704016</v>
      </c>
      <c r="N291" s="16">
        <f t="shared" si="33"/>
        <v>40738.961945031719</v>
      </c>
      <c r="O291" s="16">
        <f t="shared" si="33"/>
        <v>-39350.226215644827</v>
      </c>
    </row>
    <row r="292" spans="1:15">
      <c r="A292" t="s">
        <v>396</v>
      </c>
      <c r="B292">
        <v>4911</v>
      </c>
      <c r="C292" t="s">
        <v>367</v>
      </c>
      <c r="D292" t="s">
        <v>195</v>
      </c>
      <c r="E292" s="17">
        <v>457</v>
      </c>
      <c r="F292" s="17">
        <v>3104.4849999999997</v>
      </c>
      <c r="G292" s="17">
        <v>2386.1579999999999</v>
      </c>
      <c r="H292" s="17">
        <v>12719.026999999998</v>
      </c>
      <c r="I292" s="17">
        <f t="shared" si="30"/>
        <v>15105.184999999998</v>
      </c>
      <c r="J292" s="17">
        <f t="shared" si="31"/>
        <v>-12000.699999999997</v>
      </c>
      <c r="K292" s="17">
        <f t="shared" si="33"/>
        <v>6793.1838074398247</v>
      </c>
      <c r="L292" s="17">
        <f t="shared" si="33"/>
        <v>5221.3522975929982</v>
      </c>
      <c r="M292" s="17">
        <f t="shared" si="33"/>
        <v>27831.568927789929</v>
      </c>
      <c r="N292" s="17">
        <f t="shared" si="33"/>
        <v>33052.921225382925</v>
      </c>
      <c r="O292" s="17">
        <f t="shared" si="33"/>
        <v>-26259.737417943099</v>
      </c>
    </row>
    <row r="293" spans="1:15">
      <c r="A293" s="14" t="s">
        <v>396</v>
      </c>
      <c r="B293" s="14">
        <v>5612</v>
      </c>
      <c r="C293" s="14" t="s">
        <v>368</v>
      </c>
      <c r="D293" s="14" t="s">
        <v>201</v>
      </c>
      <c r="E293" s="16">
        <v>371</v>
      </c>
      <c r="F293" s="16">
        <v>2741.6320000000001</v>
      </c>
      <c r="G293" s="16">
        <v>807.08900000000006</v>
      </c>
      <c r="H293" s="16">
        <v>16229.218000000001</v>
      </c>
      <c r="I293" s="16">
        <f t="shared" si="30"/>
        <v>17036.307000000001</v>
      </c>
      <c r="J293" s="16">
        <f t="shared" si="31"/>
        <v>-14294.675000000001</v>
      </c>
      <c r="K293" s="16">
        <f t="shared" si="33"/>
        <v>7389.8436657681941</v>
      </c>
      <c r="L293" s="16">
        <f t="shared" si="33"/>
        <v>2175.4420485175206</v>
      </c>
      <c r="M293" s="16">
        <f t="shared" si="33"/>
        <v>43744.522911051215</v>
      </c>
      <c r="N293" s="16">
        <f t="shared" si="33"/>
        <v>45919.964959568737</v>
      </c>
      <c r="O293" s="16">
        <f t="shared" si="33"/>
        <v>-38530.121293800541</v>
      </c>
    </row>
    <row r="294" spans="1:15">
      <c r="A294" t="s">
        <v>396</v>
      </c>
      <c r="B294">
        <v>6602</v>
      </c>
      <c r="C294" t="s">
        <v>369</v>
      </c>
      <c r="D294" t="s">
        <v>210</v>
      </c>
      <c r="E294" s="17">
        <v>370</v>
      </c>
      <c r="F294" s="17">
        <v>333</v>
      </c>
      <c r="G294" s="17">
        <v>711.05600000000004</v>
      </c>
      <c r="H294" s="17">
        <v>3540.9430000000002</v>
      </c>
      <c r="I294" s="17">
        <f t="shared" si="30"/>
        <v>4251.9989999999998</v>
      </c>
      <c r="J294" s="17">
        <f t="shared" si="31"/>
        <v>-3918.9989999999998</v>
      </c>
      <c r="K294" s="17">
        <f t="shared" si="33"/>
        <v>900</v>
      </c>
      <c r="L294" s="17">
        <f t="shared" si="33"/>
        <v>1921.7729729729731</v>
      </c>
      <c r="M294" s="17">
        <f t="shared" si="33"/>
        <v>9570.1162162162163</v>
      </c>
      <c r="N294" s="17">
        <f t="shared" si="33"/>
        <v>11491.889189189189</v>
      </c>
      <c r="O294" s="17">
        <f t="shared" si="33"/>
        <v>-10591.889189189189</v>
      </c>
    </row>
    <row r="295" spans="1:15">
      <c r="A295" s="14" t="s">
        <v>396</v>
      </c>
      <c r="B295" s="14">
        <v>4502</v>
      </c>
      <c r="C295" s="14" t="s">
        <v>370</v>
      </c>
      <c r="D295" s="14" t="s">
        <v>189</v>
      </c>
      <c r="E295" s="16">
        <v>262</v>
      </c>
      <c r="F295" s="16">
        <v>1267.9090000000001</v>
      </c>
      <c r="G295" s="16">
        <v>1838.7089999999998</v>
      </c>
      <c r="H295" s="16">
        <v>5893.3519999999999</v>
      </c>
      <c r="I295" s="16">
        <f t="shared" si="30"/>
        <v>7732.0609999999997</v>
      </c>
      <c r="J295" s="16">
        <f t="shared" si="31"/>
        <v>-6464.152</v>
      </c>
      <c r="K295" s="16">
        <f t="shared" si="33"/>
        <v>4839.3473282442756</v>
      </c>
      <c r="L295" s="16">
        <f t="shared" si="33"/>
        <v>7017.9732824427483</v>
      </c>
      <c r="M295" s="16">
        <f t="shared" si="33"/>
        <v>22493.709923664119</v>
      </c>
      <c r="N295" s="16">
        <f t="shared" si="33"/>
        <v>29511.683206106871</v>
      </c>
      <c r="O295" s="16">
        <f t="shared" si="33"/>
        <v>-24672.335877862599</v>
      </c>
    </row>
    <row r="296" spans="1:15">
      <c r="A296" t="s">
        <v>396</v>
      </c>
      <c r="B296">
        <v>4604</v>
      </c>
      <c r="C296" t="s">
        <v>371</v>
      </c>
      <c r="D296" t="s">
        <v>190</v>
      </c>
      <c r="E296" s="17">
        <v>251</v>
      </c>
      <c r="F296" s="17">
        <v>83.88</v>
      </c>
      <c r="G296" s="17">
        <v>1517.0450000000001</v>
      </c>
      <c r="H296" s="17">
        <v>7837.7070000000003</v>
      </c>
      <c r="I296" s="17">
        <f t="shared" si="30"/>
        <v>9354.7520000000004</v>
      </c>
      <c r="J296" s="17">
        <f t="shared" si="31"/>
        <v>-9270.8720000000012</v>
      </c>
      <c r="K296" s="17">
        <f t="shared" si="33"/>
        <v>334.1832669322709</v>
      </c>
      <c r="L296" s="17">
        <f t="shared" si="33"/>
        <v>6044.0039840637455</v>
      </c>
      <c r="M296" s="17">
        <f t="shared" si="33"/>
        <v>31225.924302788848</v>
      </c>
      <c r="N296" s="17">
        <f t="shared" si="33"/>
        <v>37269.928286852592</v>
      </c>
      <c r="O296" s="17">
        <f t="shared" si="33"/>
        <v>-36935.745019920323</v>
      </c>
    </row>
    <row r="297" spans="1:15">
      <c r="A297" s="14" t="s">
        <v>396</v>
      </c>
      <c r="B297" s="14">
        <v>8610</v>
      </c>
      <c r="C297" s="14" t="s">
        <v>372</v>
      </c>
      <c r="D297" s="14" t="s">
        <v>228</v>
      </c>
      <c r="E297" s="16">
        <v>251</v>
      </c>
      <c r="F297" s="16">
        <v>2.5499999999999998</v>
      </c>
      <c r="G297" s="16">
        <v>188.22200000000001</v>
      </c>
      <c r="H297" s="16">
        <v>4586.68</v>
      </c>
      <c r="I297" s="16">
        <f t="shared" si="30"/>
        <v>4774.902</v>
      </c>
      <c r="J297" s="16">
        <f t="shared" si="31"/>
        <v>-4772.3519999999999</v>
      </c>
      <c r="K297" s="16">
        <f t="shared" si="33"/>
        <v>10.159362549800797</v>
      </c>
      <c r="L297" s="16">
        <f t="shared" si="33"/>
        <v>749.88844621513954</v>
      </c>
      <c r="M297" s="16">
        <f t="shared" si="33"/>
        <v>18273.625498007968</v>
      </c>
      <c r="N297" s="16">
        <f t="shared" si="33"/>
        <v>19023.513944223108</v>
      </c>
      <c r="O297" s="16">
        <f t="shared" si="33"/>
        <v>-19013.354581673306</v>
      </c>
    </row>
    <row r="298" spans="1:15">
      <c r="A298" t="s">
        <v>396</v>
      </c>
      <c r="B298">
        <v>1606</v>
      </c>
      <c r="C298" t="s">
        <v>373</v>
      </c>
      <c r="D298" t="s">
        <v>172</v>
      </c>
      <c r="E298" s="17">
        <v>245</v>
      </c>
      <c r="F298" s="17">
        <v>0</v>
      </c>
      <c r="G298" s="17"/>
      <c r="H298" s="17"/>
      <c r="I298" s="17">
        <f t="shared" si="30"/>
        <v>0</v>
      </c>
      <c r="J298" s="17">
        <f t="shared" si="31"/>
        <v>0</v>
      </c>
      <c r="K298" s="17"/>
      <c r="L298" s="17"/>
      <c r="M298" s="17"/>
      <c r="N298" s="17"/>
      <c r="O298" s="17"/>
    </row>
    <row r="299" spans="1:15">
      <c r="A299" s="14" t="s">
        <v>396</v>
      </c>
      <c r="B299" s="14">
        <v>4803</v>
      </c>
      <c r="C299" s="14" t="s">
        <v>374</v>
      </c>
      <c r="D299" s="14" t="s">
        <v>192</v>
      </c>
      <c r="E299" s="16">
        <v>208</v>
      </c>
      <c r="F299" s="16">
        <v>185.26900000000001</v>
      </c>
      <c r="G299" s="16"/>
      <c r="H299" s="16">
        <v>9583.5499999999993</v>
      </c>
      <c r="I299" s="16">
        <f t="shared" si="30"/>
        <v>9583.5499999999993</v>
      </c>
      <c r="J299" s="16">
        <f t="shared" si="31"/>
        <v>-9398.280999999999</v>
      </c>
      <c r="K299" s="16">
        <f t="shared" ref="K299:O310" si="34">(F299/$E299)*1000</f>
        <v>890.71634615384619</v>
      </c>
      <c r="L299" s="16">
        <f t="shared" si="34"/>
        <v>0</v>
      </c>
      <c r="M299" s="16">
        <f t="shared" si="34"/>
        <v>46074.759615384617</v>
      </c>
      <c r="N299" s="16">
        <f t="shared" si="34"/>
        <v>46074.759615384617</v>
      </c>
      <c r="O299" s="16">
        <f t="shared" si="34"/>
        <v>-45184.043269230766</v>
      </c>
    </row>
    <row r="300" spans="1:15">
      <c r="A300" t="s">
        <v>396</v>
      </c>
      <c r="B300">
        <v>5706</v>
      </c>
      <c r="C300" t="s">
        <v>375</v>
      </c>
      <c r="D300" t="s">
        <v>202</v>
      </c>
      <c r="E300" s="17">
        <v>205</v>
      </c>
      <c r="F300" s="17">
        <v>0</v>
      </c>
      <c r="G300" s="17">
        <v>1241</v>
      </c>
      <c r="H300" s="17">
        <v>21522</v>
      </c>
      <c r="I300" s="17">
        <f t="shared" si="30"/>
        <v>22763</v>
      </c>
      <c r="J300" s="17">
        <f t="shared" si="31"/>
        <v>-22763</v>
      </c>
      <c r="K300" s="17">
        <f t="shared" si="34"/>
        <v>0</v>
      </c>
      <c r="L300" s="17">
        <f t="shared" si="34"/>
        <v>6053.6585365853662</v>
      </c>
      <c r="M300" s="17">
        <f t="shared" si="34"/>
        <v>104985.36585365854</v>
      </c>
      <c r="N300" s="17">
        <f t="shared" si="34"/>
        <v>111039.0243902439</v>
      </c>
      <c r="O300" s="17">
        <f t="shared" si="34"/>
        <v>-111039.0243902439</v>
      </c>
    </row>
    <row r="301" spans="1:15">
      <c r="A301" s="14" t="s">
        <v>396</v>
      </c>
      <c r="B301" s="14">
        <v>3713</v>
      </c>
      <c r="C301" s="14" t="s">
        <v>376</v>
      </c>
      <c r="D301" s="14" t="s">
        <v>184</v>
      </c>
      <c r="E301" s="16">
        <v>124</v>
      </c>
      <c r="F301" s="16">
        <v>3376</v>
      </c>
      <c r="G301" s="16"/>
      <c r="H301" s="16">
        <v>3294</v>
      </c>
      <c r="I301" s="16">
        <f t="shared" si="30"/>
        <v>3294</v>
      </c>
      <c r="J301" s="16">
        <f t="shared" si="31"/>
        <v>82</v>
      </c>
      <c r="K301" s="16">
        <f t="shared" si="34"/>
        <v>27225.806451612905</v>
      </c>
      <c r="L301" s="16">
        <f t="shared" si="34"/>
        <v>0</v>
      </c>
      <c r="M301" s="16">
        <f t="shared" si="34"/>
        <v>26564.516129032261</v>
      </c>
      <c r="N301" s="16">
        <f t="shared" si="34"/>
        <v>26564.516129032261</v>
      </c>
      <c r="O301" s="16">
        <f t="shared" si="34"/>
        <v>661.29032258064512</v>
      </c>
    </row>
    <row r="302" spans="1:15">
      <c r="A302" t="s">
        <v>396</v>
      </c>
      <c r="B302">
        <v>7509</v>
      </c>
      <c r="C302" t="s">
        <v>377</v>
      </c>
      <c r="D302" t="s">
        <v>220</v>
      </c>
      <c r="E302" s="17">
        <v>122</v>
      </c>
      <c r="F302" s="17">
        <v>0</v>
      </c>
      <c r="G302" s="17"/>
      <c r="H302" s="17">
        <v>3329</v>
      </c>
      <c r="I302" s="17">
        <f t="shared" si="30"/>
        <v>3329</v>
      </c>
      <c r="J302" s="17">
        <f t="shared" si="31"/>
        <v>-3329</v>
      </c>
      <c r="K302" s="17">
        <f t="shared" si="34"/>
        <v>0</v>
      </c>
      <c r="L302" s="17">
        <f t="shared" si="34"/>
        <v>0</v>
      </c>
      <c r="M302" s="17">
        <f t="shared" si="34"/>
        <v>27286.885245901642</v>
      </c>
      <c r="N302" s="17">
        <f t="shared" si="34"/>
        <v>27286.885245901642</v>
      </c>
      <c r="O302" s="17">
        <f t="shared" si="34"/>
        <v>-27286.885245901642</v>
      </c>
    </row>
    <row r="303" spans="1:15">
      <c r="A303" s="14" t="s">
        <v>396</v>
      </c>
      <c r="B303" s="14">
        <v>4902</v>
      </c>
      <c r="C303" s="14" t="s">
        <v>378</v>
      </c>
      <c r="D303" s="14" t="s">
        <v>194</v>
      </c>
      <c r="E303" s="16">
        <v>109</v>
      </c>
      <c r="F303" s="16">
        <v>0</v>
      </c>
      <c r="G303" s="16"/>
      <c r="H303" s="16">
        <v>852.10599999999999</v>
      </c>
      <c r="I303" s="16">
        <f t="shared" ref="I303:I310" si="35">G303+H303</f>
        <v>852.10599999999999</v>
      </c>
      <c r="J303" s="16">
        <f t="shared" ref="J303:J310" si="36">F303-I303</f>
        <v>-852.10599999999999</v>
      </c>
      <c r="K303" s="16">
        <f t="shared" si="34"/>
        <v>0</v>
      </c>
      <c r="L303" s="16">
        <f t="shared" si="34"/>
        <v>0</v>
      </c>
      <c r="M303" s="16">
        <f t="shared" si="34"/>
        <v>7817.4862385321103</v>
      </c>
      <c r="N303" s="16">
        <f t="shared" si="34"/>
        <v>7817.4862385321103</v>
      </c>
      <c r="O303" s="16">
        <f t="shared" si="34"/>
        <v>-7817.4862385321103</v>
      </c>
    </row>
    <row r="304" spans="1:15">
      <c r="A304" t="s">
        <v>396</v>
      </c>
      <c r="B304">
        <v>6706</v>
      </c>
      <c r="C304" t="s">
        <v>379</v>
      </c>
      <c r="D304" t="s">
        <v>214</v>
      </c>
      <c r="E304" s="17">
        <v>93</v>
      </c>
      <c r="F304" s="17">
        <v>0</v>
      </c>
      <c r="G304" s="17"/>
      <c r="H304" s="17">
        <v>2233</v>
      </c>
      <c r="I304" s="17">
        <f t="shared" si="35"/>
        <v>2233</v>
      </c>
      <c r="J304" s="17">
        <f t="shared" si="36"/>
        <v>-2233</v>
      </c>
      <c r="K304" s="17">
        <f t="shared" si="34"/>
        <v>0</v>
      </c>
      <c r="L304" s="17">
        <f t="shared" si="34"/>
        <v>0</v>
      </c>
      <c r="M304" s="17">
        <f t="shared" si="34"/>
        <v>24010.752688172044</v>
      </c>
      <c r="N304" s="17">
        <f t="shared" si="34"/>
        <v>24010.752688172044</v>
      </c>
      <c r="O304" s="17">
        <f t="shared" si="34"/>
        <v>-24010.752688172044</v>
      </c>
    </row>
    <row r="305" spans="1:15">
      <c r="A305" s="14" t="s">
        <v>396</v>
      </c>
      <c r="B305" s="14">
        <v>5611</v>
      </c>
      <c r="C305" s="14" t="s">
        <v>380</v>
      </c>
      <c r="D305" s="14" t="s">
        <v>200</v>
      </c>
      <c r="E305" s="16">
        <v>90</v>
      </c>
      <c r="F305" s="16">
        <v>346</v>
      </c>
      <c r="G305" s="16">
        <v>588</v>
      </c>
      <c r="H305" s="16">
        <v>5743</v>
      </c>
      <c r="I305" s="16">
        <f t="shared" si="35"/>
        <v>6331</v>
      </c>
      <c r="J305" s="16">
        <f t="shared" si="36"/>
        <v>-5985</v>
      </c>
      <c r="K305" s="16">
        <f t="shared" si="34"/>
        <v>3844.4444444444443</v>
      </c>
      <c r="L305" s="16">
        <f t="shared" si="34"/>
        <v>6533.333333333333</v>
      </c>
      <c r="M305" s="16">
        <f t="shared" si="34"/>
        <v>63811.111111111109</v>
      </c>
      <c r="N305" s="16">
        <f t="shared" si="34"/>
        <v>70344.444444444453</v>
      </c>
      <c r="O305" s="16">
        <f t="shared" si="34"/>
        <v>-66500</v>
      </c>
    </row>
    <row r="306" spans="1:15">
      <c r="A306" t="s">
        <v>396</v>
      </c>
      <c r="B306">
        <v>7505</v>
      </c>
      <c r="C306" t="s">
        <v>381</v>
      </c>
      <c r="D306" t="s">
        <v>219</v>
      </c>
      <c r="E306" s="17">
        <v>86</v>
      </c>
      <c r="F306" s="17">
        <v>390</v>
      </c>
      <c r="G306" s="17">
        <v>472</v>
      </c>
      <c r="H306" s="17">
        <v>15624</v>
      </c>
      <c r="I306" s="17">
        <f t="shared" si="35"/>
        <v>16096</v>
      </c>
      <c r="J306" s="17">
        <f t="shared" si="36"/>
        <v>-15706</v>
      </c>
      <c r="K306" s="17">
        <f t="shared" si="34"/>
        <v>4534.8837209302328</v>
      </c>
      <c r="L306" s="17">
        <f t="shared" si="34"/>
        <v>5488.3720930232557</v>
      </c>
      <c r="M306" s="17">
        <f t="shared" si="34"/>
        <v>181674.41860465115</v>
      </c>
      <c r="N306" s="17">
        <f t="shared" si="34"/>
        <v>187162.79069767441</v>
      </c>
      <c r="O306" s="17">
        <f t="shared" si="34"/>
        <v>-182627.90697674418</v>
      </c>
    </row>
    <row r="307" spans="1:15">
      <c r="A307" s="14" t="s">
        <v>396</v>
      </c>
      <c r="B307" s="14">
        <v>3506</v>
      </c>
      <c r="C307" s="14" t="s">
        <v>382</v>
      </c>
      <c r="D307" s="14" t="s">
        <v>178</v>
      </c>
      <c r="E307" s="16">
        <v>65</v>
      </c>
      <c r="F307" s="16">
        <v>0</v>
      </c>
      <c r="G307" s="16"/>
      <c r="H307" s="16">
        <v>1048.471</v>
      </c>
      <c r="I307" s="16">
        <f t="shared" si="35"/>
        <v>1048.471</v>
      </c>
      <c r="J307" s="16">
        <f t="shared" si="36"/>
        <v>-1048.471</v>
      </c>
      <c r="K307" s="16">
        <f t="shared" si="34"/>
        <v>0</v>
      </c>
      <c r="L307" s="16">
        <f t="shared" si="34"/>
        <v>0</v>
      </c>
      <c r="M307" s="16">
        <f t="shared" si="34"/>
        <v>16130.323076923076</v>
      </c>
      <c r="N307" s="16">
        <f t="shared" si="34"/>
        <v>16130.323076923076</v>
      </c>
      <c r="O307" s="16">
        <f t="shared" si="34"/>
        <v>-16130.323076923076</v>
      </c>
    </row>
    <row r="308" spans="1:15">
      <c r="A308" t="s">
        <v>396</v>
      </c>
      <c r="B308">
        <v>3710</v>
      </c>
      <c r="C308" t="s">
        <v>383</v>
      </c>
      <c r="D308" t="s">
        <v>182</v>
      </c>
      <c r="E308" s="17">
        <v>64</v>
      </c>
      <c r="F308" s="17">
        <v>0</v>
      </c>
      <c r="G308" s="17"/>
      <c r="H308" s="17"/>
      <c r="I308" s="17">
        <f t="shared" si="35"/>
        <v>0</v>
      </c>
      <c r="J308" s="17">
        <f t="shared" si="36"/>
        <v>0</v>
      </c>
      <c r="K308" s="17">
        <f t="shared" si="34"/>
        <v>0</v>
      </c>
      <c r="L308" s="17">
        <f t="shared" si="34"/>
        <v>0</v>
      </c>
      <c r="M308" s="17">
        <f t="shared" si="34"/>
        <v>0</v>
      </c>
      <c r="N308" s="17">
        <f t="shared" si="34"/>
        <v>0</v>
      </c>
      <c r="O308" s="17">
        <f t="shared" si="34"/>
        <v>0</v>
      </c>
    </row>
    <row r="309" spans="1:15">
      <c r="A309" s="14" t="s">
        <v>396</v>
      </c>
      <c r="B309" s="14">
        <v>6611</v>
      </c>
      <c r="C309" s="14" t="s">
        <v>384</v>
      </c>
      <c r="D309" s="14" t="s">
        <v>212</v>
      </c>
      <c r="E309" s="16">
        <v>54</v>
      </c>
      <c r="F309" s="16">
        <v>0</v>
      </c>
      <c r="G309" s="16">
        <v>440.35501098632813</v>
      </c>
      <c r="H309" s="16">
        <v>1991.5929555892944</v>
      </c>
      <c r="I309" s="16">
        <f t="shared" si="35"/>
        <v>2431.9479665756226</v>
      </c>
      <c r="J309" s="16">
        <f t="shared" si="36"/>
        <v>-2431.9479665756226</v>
      </c>
      <c r="K309" s="16">
        <f t="shared" si="34"/>
        <v>0</v>
      </c>
      <c r="L309" s="16">
        <f t="shared" si="34"/>
        <v>8154.7224256727432</v>
      </c>
      <c r="M309" s="16">
        <f t="shared" si="34"/>
        <v>36881.351029431382</v>
      </c>
      <c r="N309" s="16">
        <f t="shared" si="34"/>
        <v>45036.073455104124</v>
      </c>
      <c r="O309" s="16">
        <f t="shared" si="34"/>
        <v>-45036.073455104124</v>
      </c>
    </row>
    <row r="310" spans="1:15">
      <c r="A310" t="s">
        <v>396</v>
      </c>
      <c r="B310">
        <v>4901</v>
      </c>
      <c r="C310" t="s">
        <v>385</v>
      </c>
      <c r="D310" t="s">
        <v>193</v>
      </c>
      <c r="E310" s="17">
        <v>43</v>
      </c>
      <c r="F310" s="17">
        <v>0</v>
      </c>
      <c r="G310" s="17"/>
      <c r="H310" s="17">
        <v>1453</v>
      </c>
      <c r="I310" s="17">
        <f t="shared" si="35"/>
        <v>1453</v>
      </c>
      <c r="J310" s="17">
        <f t="shared" si="36"/>
        <v>-1453</v>
      </c>
      <c r="K310" s="17">
        <f t="shared" si="34"/>
        <v>0</v>
      </c>
      <c r="L310" s="17">
        <f t="shared" si="34"/>
        <v>0</v>
      </c>
      <c r="M310" s="17">
        <f t="shared" si="34"/>
        <v>33790.697674418603</v>
      </c>
      <c r="N310" s="17">
        <f t="shared" si="34"/>
        <v>33790.697674418603</v>
      </c>
      <c r="O310" s="17">
        <f t="shared" si="34"/>
        <v>-33790.697674418603</v>
      </c>
    </row>
    <row r="311" spans="1:15"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</row>
    <row r="312" spans="1:15" s="23" customFormat="1">
      <c r="B312" s="23" t="s">
        <v>393</v>
      </c>
      <c r="E312" s="24">
        <v>364134</v>
      </c>
      <c r="F312" s="24">
        <v>1719897.16</v>
      </c>
      <c r="G312" s="24">
        <v>3834082.3820109852</v>
      </c>
      <c r="H312" s="24">
        <v>9271993.7759555876</v>
      </c>
      <c r="I312" s="24">
        <f t="shared" ref="I312" si="37">G312+H312</f>
        <v>13106076.157966573</v>
      </c>
      <c r="J312" s="24">
        <f t="shared" ref="J312" si="38">F312-I312</f>
        <v>-11386178.997966573</v>
      </c>
      <c r="K312" s="24">
        <f t="shared" ref="K312:O312" si="39">(F312/$E312)*1000</f>
        <v>4723.2534176978806</v>
      </c>
      <c r="L312" s="24">
        <f t="shared" si="39"/>
        <v>10529.317179969421</v>
      </c>
      <c r="M312" s="24">
        <f t="shared" si="39"/>
        <v>25463.136581466129</v>
      </c>
      <c r="N312" s="24">
        <f t="shared" si="39"/>
        <v>35992.45376143555</v>
      </c>
      <c r="O312" s="24">
        <f t="shared" si="39"/>
        <v>-31269.20034373767</v>
      </c>
    </row>
    <row r="313" spans="1:15"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</row>
    <row r="314" spans="1:15">
      <c r="D314" s="109" t="s">
        <v>397</v>
      </c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</row>
    <row r="315" spans="1:15">
      <c r="D315" s="127" t="s">
        <v>300</v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</row>
    <row r="316" spans="1:15">
      <c r="A316" s="14" t="s">
        <v>398</v>
      </c>
      <c r="B316" s="14">
        <v>0</v>
      </c>
      <c r="C316" s="14" t="s">
        <v>314</v>
      </c>
      <c r="D316" s="14" t="s">
        <v>19</v>
      </c>
      <c r="E316" s="16">
        <v>131136</v>
      </c>
      <c r="F316" s="16">
        <v>1919047.0639999998</v>
      </c>
      <c r="G316" s="16">
        <v>4101651.3190000001</v>
      </c>
      <c r="H316" s="16">
        <v>7979051.8639999991</v>
      </c>
      <c r="I316" s="16">
        <f t="shared" ref="I316:I379" si="40">G316+H316</f>
        <v>12080703.182999998</v>
      </c>
      <c r="J316" s="16">
        <f t="shared" ref="J316:J379" si="41">F316-I316</f>
        <v>-10161656.118999999</v>
      </c>
      <c r="K316" s="16">
        <f t="shared" ref="K316:O347" si="42">(F316/$E316)*1000</f>
        <v>14634.021656905807</v>
      </c>
      <c r="L316" s="16">
        <f t="shared" si="42"/>
        <v>31277.843757625673</v>
      </c>
      <c r="M316" s="16">
        <f t="shared" si="42"/>
        <v>60845.624877989256</v>
      </c>
      <c r="N316" s="16">
        <f t="shared" si="42"/>
        <v>92123.468635614932</v>
      </c>
      <c r="O316" s="16">
        <f t="shared" si="42"/>
        <v>-77489.446978709122</v>
      </c>
    </row>
    <row r="317" spans="1:15">
      <c r="A317" t="s">
        <v>398</v>
      </c>
      <c r="B317">
        <v>1000</v>
      </c>
      <c r="C317" t="s">
        <v>315</v>
      </c>
      <c r="D317" t="s">
        <v>167</v>
      </c>
      <c r="E317" s="17">
        <v>37959</v>
      </c>
      <c r="F317" s="17">
        <v>2071298.8149999999</v>
      </c>
      <c r="G317" s="17">
        <v>1215742.696</v>
      </c>
      <c r="H317" s="17">
        <v>3798822.7050000001</v>
      </c>
      <c r="I317" s="17">
        <f t="shared" si="40"/>
        <v>5014565.4010000005</v>
      </c>
      <c r="J317" s="17">
        <f t="shared" si="41"/>
        <v>-2943266.5860000006</v>
      </c>
      <c r="K317" s="17">
        <f t="shared" si="42"/>
        <v>54566.738191206299</v>
      </c>
      <c r="L317" s="17">
        <f t="shared" si="42"/>
        <v>32027.785136594743</v>
      </c>
      <c r="M317" s="17">
        <f t="shared" si="42"/>
        <v>100076.99636449854</v>
      </c>
      <c r="N317" s="17">
        <f t="shared" si="42"/>
        <v>132104.7815010933</v>
      </c>
      <c r="O317" s="17">
        <f t="shared" si="42"/>
        <v>-77538.043309886998</v>
      </c>
    </row>
    <row r="318" spans="1:15">
      <c r="A318" s="14" t="s">
        <v>398</v>
      </c>
      <c r="B318" s="14">
        <v>1400</v>
      </c>
      <c r="C318" s="14" t="s">
        <v>316</v>
      </c>
      <c r="D318" s="14" t="s">
        <v>170</v>
      </c>
      <c r="E318" s="16">
        <v>29971</v>
      </c>
      <c r="F318" s="16">
        <v>599992.63300000003</v>
      </c>
      <c r="G318" s="16">
        <v>777836.29300000006</v>
      </c>
      <c r="H318" s="16">
        <v>1855085.0629999998</v>
      </c>
      <c r="I318" s="16">
        <f t="shared" si="40"/>
        <v>2632921.3559999997</v>
      </c>
      <c r="J318" s="16">
        <f t="shared" si="41"/>
        <v>-2032928.7229999998</v>
      </c>
      <c r="K318" s="16">
        <f t="shared" si="42"/>
        <v>20019.106236028161</v>
      </c>
      <c r="L318" s="16">
        <f t="shared" si="42"/>
        <v>25952.964298822197</v>
      </c>
      <c r="M318" s="16">
        <f t="shared" si="42"/>
        <v>61896.001568182568</v>
      </c>
      <c r="N318" s="16">
        <f t="shared" si="42"/>
        <v>87848.965867004765</v>
      </c>
      <c r="O318" s="16">
        <f t="shared" si="42"/>
        <v>-67829.8596309766</v>
      </c>
    </row>
    <row r="319" spans="1:15">
      <c r="A319" t="s">
        <v>398</v>
      </c>
      <c r="B319">
        <v>2000</v>
      </c>
      <c r="C319" t="s">
        <v>317</v>
      </c>
      <c r="D319" t="s">
        <v>173</v>
      </c>
      <c r="E319" s="17">
        <v>19421</v>
      </c>
      <c r="F319" s="17">
        <v>345969.39399999997</v>
      </c>
      <c r="G319" s="17">
        <v>368540.76</v>
      </c>
      <c r="H319" s="17">
        <v>925909.9920000002</v>
      </c>
      <c r="I319" s="17">
        <f t="shared" si="40"/>
        <v>1294450.7520000003</v>
      </c>
      <c r="J319" s="17">
        <f t="shared" si="41"/>
        <v>-948481.35800000036</v>
      </c>
      <c r="K319" s="17">
        <f t="shared" si="42"/>
        <v>17814.190515421451</v>
      </c>
      <c r="L319" s="17">
        <f t="shared" si="42"/>
        <v>18976.404922506565</v>
      </c>
      <c r="M319" s="17">
        <f t="shared" si="42"/>
        <v>47675.711446372494</v>
      </c>
      <c r="N319" s="17">
        <f t="shared" si="42"/>
        <v>66652.116368879069</v>
      </c>
      <c r="O319" s="17">
        <f t="shared" si="42"/>
        <v>-48837.925853457615</v>
      </c>
    </row>
    <row r="320" spans="1:15">
      <c r="A320" s="14" t="s">
        <v>398</v>
      </c>
      <c r="B320" s="14">
        <v>6000</v>
      </c>
      <c r="C320" s="14" t="s">
        <v>318</v>
      </c>
      <c r="D320" s="14" t="s">
        <v>203</v>
      </c>
      <c r="E320" s="16">
        <v>19025</v>
      </c>
      <c r="F320" s="16">
        <v>710115.83</v>
      </c>
      <c r="G320" s="16">
        <v>856785.5199999999</v>
      </c>
      <c r="H320" s="16">
        <v>2141868.0340000005</v>
      </c>
      <c r="I320" s="16">
        <f t="shared" si="40"/>
        <v>2998653.5540000005</v>
      </c>
      <c r="J320" s="16">
        <f t="shared" si="41"/>
        <v>-2288537.7240000004</v>
      </c>
      <c r="K320" s="16">
        <f t="shared" si="42"/>
        <v>37325.404993429693</v>
      </c>
      <c r="L320" s="16">
        <f t="shared" si="42"/>
        <v>45034.718528252291</v>
      </c>
      <c r="M320" s="16">
        <f t="shared" si="42"/>
        <v>112581.76262812091</v>
      </c>
      <c r="N320" s="16">
        <f t="shared" si="42"/>
        <v>157616.48115637322</v>
      </c>
      <c r="O320" s="16">
        <f t="shared" si="42"/>
        <v>-120291.07616294351</v>
      </c>
    </row>
    <row r="321" spans="1:15">
      <c r="A321" t="s">
        <v>398</v>
      </c>
      <c r="B321">
        <v>1300</v>
      </c>
      <c r="C321" t="s">
        <v>319</v>
      </c>
      <c r="D321" t="s">
        <v>169</v>
      </c>
      <c r="E321" s="17">
        <v>16924</v>
      </c>
      <c r="F321" s="17">
        <v>238771.27499999997</v>
      </c>
      <c r="G321" s="17">
        <v>497916.30800000002</v>
      </c>
      <c r="H321" s="17">
        <v>1681691.4479999999</v>
      </c>
      <c r="I321" s="17">
        <f t="shared" si="40"/>
        <v>2179607.7560000001</v>
      </c>
      <c r="J321" s="17">
        <f t="shared" si="41"/>
        <v>-1940836.4810000001</v>
      </c>
      <c r="K321" s="17">
        <f t="shared" si="42"/>
        <v>14108.44215315528</v>
      </c>
      <c r="L321" s="17">
        <f t="shared" si="42"/>
        <v>29420.722524225952</v>
      </c>
      <c r="M321" s="17">
        <f t="shared" si="42"/>
        <v>99367.256440557787</v>
      </c>
      <c r="N321" s="17">
        <f t="shared" si="42"/>
        <v>128787.97896478375</v>
      </c>
      <c r="O321" s="17">
        <f t="shared" si="42"/>
        <v>-114679.53681162847</v>
      </c>
    </row>
    <row r="322" spans="1:15">
      <c r="A322" s="14" t="s">
        <v>398</v>
      </c>
      <c r="B322" s="14">
        <v>1604</v>
      </c>
      <c r="C322" s="14" t="s">
        <v>320</v>
      </c>
      <c r="D322" s="14" t="s">
        <v>171</v>
      </c>
      <c r="E322" s="16">
        <v>12073</v>
      </c>
      <c r="F322" s="16">
        <v>503244.94199999998</v>
      </c>
      <c r="G322" s="16">
        <v>436188.77799999999</v>
      </c>
      <c r="H322" s="16">
        <v>1137072.1699999997</v>
      </c>
      <c r="I322" s="16">
        <f t="shared" si="40"/>
        <v>1573260.9479999996</v>
      </c>
      <c r="J322" s="16">
        <f t="shared" si="41"/>
        <v>-1070016.0059999996</v>
      </c>
      <c r="K322" s="16">
        <f t="shared" si="42"/>
        <v>41683.503851569621</v>
      </c>
      <c r="L322" s="16">
        <f t="shared" si="42"/>
        <v>36129.278389795407</v>
      </c>
      <c r="M322" s="16">
        <f t="shared" si="42"/>
        <v>94183.067174687298</v>
      </c>
      <c r="N322" s="16">
        <f t="shared" si="42"/>
        <v>130312.3455644827</v>
      </c>
      <c r="O322" s="16">
        <f t="shared" si="42"/>
        <v>-88628.841712913068</v>
      </c>
    </row>
    <row r="323" spans="1:15">
      <c r="A323" t="s">
        <v>398</v>
      </c>
      <c r="B323">
        <v>8200</v>
      </c>
      <c r="C323" t="s">
        <v>321</v>
      </c>
      <c r="D323" t="s">
        <v>225</v>
      </c>
      <c r="E323" s="17">
        <v>10055</v>
      </c>
      <c r="F323" s="17">
        <v>659944.10800000012</v>
      </c>
      <c r="G323" s="17">
        <v>359083.21799999999</v>
      </c>
      <c r="H323" s="17">
        <v>1085166.9070000001</v>
      </c>
      <c r="I323" s="17">
        <f t="shared" si="40"/>
        <v>1444250.125</v>
      </c>
      <c r="J323" s="17">
        <f t="shared" si="41"/>
        <v>-784306.01699999988</v>
      </c>
      <c r="K323" s="17">
        <f t="shared" si="42"/>
        <v>65633.426951765301</v>
      </c>
      <c r="L323" s="17">
        <f t="shared" si="42"/>
        <v>35711.906315266031</v>
      </c>
      <c r="M323" s="17">
        <f t="shared" si="42"/>
        <v>107923.11357533566</v>
      </c>
      <c r="N323" s="17">
        <f t="shared" si="42"/>
        <v>143635.01989060169</v>
      </c>
      <c r="O323" s="17">
        <f t="shared" si="42"/>
        <v>-78001.592938836387</v>
      </c>
    </row>
    <row r="324" spans="1:15">
      <c r="A324" s="14" t="s">
        <v>398</v>
      </c>
      <c r="B324" s="14">
        <v>3000</v>
      </c>
      <c r="C324" s="14" t="s">
        <v>322</v>
      </c>
      <c r="D324" s="14" t="s">
        <v>177</v>
      </c>
      <c r="E324" s="16">
        <v>7534</v>
      </c>
      <c r="F324" s="16">
        <v>333786.53800000006</v>
      </c>
      <c r="G324" s="16">
        <v>333058.88800000004</v>
      </c>
      <c r="H324" s="16">
        <v>581462.56099999987</v>
      </c>
      <c r="I324" s="16">
        <f t="shared" si="40"/>
        <v>914521.44899999991</v>
      </c>
      <c r="J324" s="16">
        <f t="shared" si="41"/>
        <v>-580734.91099999985</v>
      </c>
      <c r="K324" s="16">
        <f t="shared" si="42"/>
        <v>44304.026811786578</v>
      </c>
      <c r="L324" s="16">
        <f t="shared" si="42"/>
        <v>44207.444650915852</v>
      </c>
      <c r="M324" s="16">
        <f t="shared" si="42"/>
        <v>77178.465755242883</v>
      </c>
      <c r="N324" s="16">
        <f t="shared" si="42"/>
        <v>121385.91040615873</v>
      </c>
      <c r="O324" s="16">
        <f t="shared" si="42"/>
        <v>-77081.883594372164</v>
      </c>
    </row>
    <row r="325" spans="1:15">
      <c r="A325" t="s">
        <v>398</v>
      </c>
      <c r="B325">
        <v>7300</v>
      </c>
      <c r="C325" t="s">
        <v>323</v>
      </c>
      <c r="D325" t="s">
        <v>217</v>
      </c>
      <c r="E325" s="17">
        <v>5072</v>
      </c>
      <c r="F325" s="17">
        <v>106054.68000000001</v>
      </c>
      <c r="G325" s="17">
        <v>254240.76500000001</v>
      </c>
      <c r="H325" s="17">
        <v>643546.99999999988</v>
      </c>
      <c r="I325" s="17">
        <f t="shared" si="40"/>
        <v>897787.7649999999</v>
      </c>
      <c r="J325" s="17">
        <f t="shared" si="41"/>
        <v>-791733.08499999985</v>
      </c>
      <c r="K325" s="17">
        <f t="shared" si="42"/>
        <v>20909.834384858044</v>
      </c>
      <c r="L325" s="17">
        <f t="shared" si="42"/>
        <v>50126.333793375394</v>
      </c>
      <c r="M325" s="17">
        <f t="shared" si="42"/>
        <v>126882.29495268136</v>
      </c>
      <c r="N325" s="17">
        <f t="shared" si="42"/>
        <v>177008.62874605675</v>
      </c>
      <c r="O325" s="17">
        <f t="shared" si="42"/>
        <v>-156098.7943611987</v>
      </c>
    </row>
    <row r="326" spans="1:15">
      <c r="A326" s="14" t="s">
        <v>398</v>
      </c>
      <c r="B326" s="14">
        <v>1100</v>
      </c>
      <c r="C326" s="14" t="s">
        <v>324</v>
      </c>
      <c r="D326" s="14" t="s">
        <v>294</v>
      </c>
      <c r="E326" s="16">
        <v>4726</v>
      </c>
      <c r="F326" s="16">
        <v>139784.21500000003</v>
      </c>
      <c r="G326" s="16">
        <v>190902.03100000002</v>
      </c>
      <c r="H326" s="16">
        <v>485784.658</v>
      </c>
      <c r="I326" s="16">
        <f t="shared" si="40"/>
        <v>676686.68900000001</v>
      </c>
      <c r="J326" s="16">
        <f t="shared" si="41"/>
        <v>-536902.47399999993</v>
      </c>
      <c r="K326" s="16">
        <f t="shared" si="42"/>
        <v>29577.701015658069</v>
      </c>
      <c r="L326" s="16">
        <f t="shared" si="42"/>
        <v>40393.997249259424</v>
      </c>
      <c r="M326" s="16">
        <f t="shared" si="42"/>
        <v>102789.81337283115</v>
      </c>
      <c r="N326" s="16">
        <f t="shared" si="42"/>
        <v>143183.81062209056</v>
      </c>
      <c r="O326" s="16">
        <f t="shared" si="42"/>
        <v>-113606.10960643248</v>
      </c>
    </row>
    <row r="327" spans="1:15">
      <c r="A327" t="s">
        <v>398</v>
      </c>
      <c r="B327">
        <v>8000</v>
      </c>
      <c r="C327" t="s">
        <v>325</v>
      </c>
      <c r="D327" t="s">
        <v>224</v>
      </c>
      <c r="E327" s="17">
        <v>4355</v>
      </c>
      <c r="F327" s="17">
        <v>177259.34700000001</v>
      </c>
      <c r="G327" s="17">
        <v>153121.677</v>
      </c>
      <c r="H327" s="17">
        <v>468370.049</v>
      </c>
      <c r="I327" s="17">
        <f t="shared" si="40"/>
        <v>621491.72600000002</v>
      </c>
      <c r="J327" s="17">
        <f t="shared" si="41"/>
        <v>-444232.37900000002</v>
      </c>
      <c r="K327" s="17">
        <f t="shared" si="42"/>
        <v>40702.490700344431</v>
      </c>
      <c r="L327" s="17">
        <f t="shared" si="42"/>
        <v>35159.971756601604</v>
      </c>
      <c r="M327" s="17">
        <f t="shared" si="42"/>
        <v>107547.65763490241</v>
      </c>
      <c r="N327" s="17">
        <f t="shared" si="42"/>
        <v>142707.62939150402</v>
      </c>
      <c r="O327" s="17">
        <f t="shared" si="42"/>
        <v>-102005.13869115959</v>
      </c>
    </row>
    <row r="328" spans="1:15">
      <c r="A328" s="14" t="s">
        <v>398</v>
      </c>
      <c r="B328" s="14">
        <v>5200</v>
      </c>
      <c r="C328" s="14" t="s">
        <v>326</v>
      </c>
      <c r="D328" s="14" t="s">
        <v>196</v>
      </c>
      <c r="E328" s="16">
        <v>4034</v>
      </c>
      <c r="F328" s="16">
        <v>124732.64600000002</v>
      </c>
      <c r="G328" s="16">
        <v>205186.734</v>
      </c>
      <c r="H328" s="16">
        <v>341572.63199999987</v>
      </c>
      <c r="I328" s="16">
        <f t="shared" si="40"/>
        <v>546759.36599999992</v>
      </c>
      <c r="J328" s="16">
        <f t="shared" si="41"/>
        <v>-422026.71999999991</v>
      </c>
      <c r="K328" s="16">
        <f t="shared" si="42"/>
        <v>30920.338621715422</v>
      </c>
      <c r="L328" s="16">
        <f t="shared" si="42"/>
        <v>50864.336638572131</v>
      </c>
      <c r="M328" s="16">
        <f t="shared" si="42"/>
        <v>84673.433812592935</v>
      </c>
      <c r="N328" s="16">
        <f t="shared" si="42"/>
        <v>135537.77045116507</v>
      </c>
      <c r="O328" s="16">
        <f t="shared" si="42"/>
        <v>-104617.43182944966</v>
      </c>
    </row>
    <row r="329" spans="1:15">
      <c r="A329" t="s">
        <v>398</v>
      </c>
      <c r="B329">
        <v>3609</v>
      </c>
      <c r="C329" t="s">
        <v>327</v>
      </c>
      <c r="D329" t="s">
        <v>180</v>
      </c>
      <c r="E329" s="17">
        <v>3852</v>
      </c>
      <c r="F329" s="17">
        <v>99656.465999999986</v>
      </c>
      <c r="G329" s="17">
        <v>147974.62700000001</v>
      </c>
      <c r="H329" s="17">
        <v>266345.50999999995</v>
      </c>
      <c r="I329" s="17">
        <f t="shared" si="40"/>
        <v>414320.13699999999</v>
      </c>
      <c r="J329" s="17">
        <f t="shared" si="41"/>
        <v>-314663.67099999997</v>
      </c>
      <c r="K329" s="17">
        <f t="shared" si="42"/>
        <v>25871.356697819312</v>
      </c>
      <c r="L329" s="17">
        <f t="shared" si="42"/>
        <v>38415.012201453792</v>
      </c>
      <c r="M329" s="17">
        <f t="shared" si="42"/>
        <v>69144.732606438192</v>
      </c>
      <c r="N329" s="17">
        <f t="shared" si="42"/>
        <v>107559.744807892</v>
      </c>
      <c r="O329" s="17">
        <f t="shared" si="42"/>
        <v>-81688.388110072687</v>
      </c>
    </row>
    <row r="330" spans="1:15">
      <c r="A330" s="14" t="s">
        <v>398</v>
      </c>
      <c r="B330" s="14">
        <v>4200</v>
      </c>
      <c r="C330" s="14" t="s">
        <v>328</v>
      </c>
      <c r="D330" s="14" t="s">
        <v>188</v>
      </c>
      <c r="E330" s="16">
        <v>3809</v>
      </c>
      <c r="F330" s="16">
        <v>138877</v>
      </c>
      <c r="G330" s="16">
        <v>185224.065</v>
      </c>
      <c r="H330" s="16">
        <v>448723.19699999993</v>
      </c>
      <c r="I330" s="16">
        <f t="shared" si="40"/>
        <v>633947.26199999987</v>
      </c>
      <c r="J330" s="16">
        <f t="shared" si="41"/>
        <v>-495070.26199999987</v>
      </c>
      <c r="K330" s="16">
        <f t="shared" si="42"/>
        <v>36460.225781044894</v>
      </c>
      <c r="L330" s="16">
        <f t="shared" si="42"/>
        <v>48628.003412969287</v>
      </c>
      <c r="M330" s="16">
        <f t="shared" si="42"/>
        <v>117806.0375426621</v>
      </c>
      <c r="N330" s="16">
        <f t="shared" si="42"/>
        <v>166434.04095563135</v>
      </c>
      <c r="O330" s="16">
        <f t="shared" si="42"/>
        <v>-129973.81517458646</v>
      </c>
    </row>
    <row r="331" spans="1:15">
      <c r="A331" t="s">
        <v>398</v>
      </c>
      <c r="B331">
        <v>7620</v>
      </c>
      <c r="C331" t="s">
        <v>329</v>
      </c>
      <c r="D331" t="s">
        <v>222</v>
      </c>
      <c r="E331" s="17">
        <v>3619</v>
      </c>
      <c r="F331" s="17">
        <v>148834.073</v>
      </c>
      <c r="G331" s="17">
        <v>151422.97399999999</v>
      </c>
      <c r="H331" s="17">
        <v>320026.00799999997</v>
      </c>
      <c r="I331" s="17">
        <f t="shared" si="40"/>
        <v>471448.98199999996</v>
      </c>
      <c r="J331" s="17">
        <f t="shared" si="41"/>
        <v>-322614.90899999999</v>
      </c>
      <c r="K331" s="17">
        <f t="shared" si="42"/>
        <v>41125.745509809341</v>
      </c>
      <c r="L331" s="17">
        <f t="shared" si="42"/>
        <v>41841.109146172974</v>
      </c>
      <c r="M331" s="17">
        <f t="shared" si="42"/>
        <v>88429.402597402586</v>
      </c>
      <c r="N331" s="17">
        <f t="shared" si="42"/>
        <v>130270.51174357555</v>
      </c>
      <c r="O331" s="17">
        <f t="shared" si="42"/>
        <v>-89144.766233766233</v>
      </c>
    </row>
    <row r="332" spans="1:15">
      <c r="A332" s="14" t="s">
        <v>398</v>
      </c>
      <c r="B332" s="14">
        <v>2510</v>
      </c>
      <c r="C332" s="14" t="s">
        <v>330</v>
      </c>
      <c r="D332" s="14" t="s">
        <v>176</v>
      </c>
      <c r="E332" s="16">
        <v>3588</v>
      </c>
      <c r="F332" s="16">
        <v>77670.930000000008</v>
      </c>
      <c r="G332" s="16">
        <v>210566.02799999999</v>
      </c>
      <c r="H332" s="16">
        <v>254397.05699999997</v>
      </c>
      <c r="I332" s="16">
        <f t="shared" si="40"/>
        <v>464963.08499999996</v>
      </c>
      <c r="J332" s="16">
        <f t="shared" si="41"/>
        <v>-387292.15499999997</v>
      </c>
      <c r="K332" s="16">
        <f t="shared" si="42"/>
        <v>21647.416387959867</v>
      </c>
      <c r="L332" s="16">
        <f t="shared" si="42"/>
        <v>58686.183946488294</v>
      </c>
      <c r="M332" s="16">
        <f t="shared" si="42"/>
        <v>70902.189799331099</v>
      </c>
      <c r="N332" s="16">
        <f t="shared" si="42"/>
        <v>129588.37374581938</v>
      </c>
      <c r="O332" s="16">
        <f t="shared" si="42"/>
        <v>-107940.95735785952</v>
      </c>
    </row>
    <row r="333" spans="1:15">
      <c r="A333" t="s">
        <v>398</v>
      </c>
      <c r="B333">
        <v>2300</v>
      </c>
      <c r="C333" t="s">
        <v>331</v>
      </c>
      <c r="D333" t="s">
        <v>174</v>
      </c>
      <c r="E333" s="17">
        <v>3512</v>
      </c>
      <c r="F333" s="17">
        <v>107438.72299999998</v>
      </c>
      <c r="G333" s="17">
        <v>173537.13</v>
      </c>
      <c r="H333" s="17">
        <v>424257.92400000006</v>
      </c>
      <c r="I333" s="17">
        <f t="shared" si="40"/>
        <v>597795.054</v>
      </c>
      <c r="J333" s="17">
        <f t="shared" si="41"/>
        <v>-490356.33100000001</v>
      </c>
      <c r="K333" s="17">
        <f t="shared" si="42"/>
        <v>30591.891514806375</v>
      </c>
      <c r="L333" s="17">
        <f t="shared" si="42"/>
        <v>49412.622437357633</v>
      </c>
      <c r="M333" s="17">
        <f t="shared" si="42"/>
        <v>120802.37015945332</v>
      </c>
      <c r="N333" s="17">
        <f t="shared" si="42"/>
        <v>170214.99259681092</v>
      </c>
      <c r="O333" s="17">
        <f t="shared" si="42"/>
        <v>-139623.10108200455</v>
      </c>
    </row>
    <row r="334" spans="1:15">
      <c r="A334" s="14" t="s">
        <v>398</v>
      </c>
      <c r="B334" s="14">
        <v>6100</v>
      </c>
      <c r="C334" s="14" t="s">
        <v>332</v>
      </c>
      <c r="D334" s="14" t="s">
        <v>204</v>
      </c>
      <c r="E334" s="16">
        <v>3115</v>
      </c>
      <c r="F334" s="16">
        <v>51046.327000000005</v>
      </c>
      <c r="G334" s="16">
        <v>129452.50700000001</v>
      </c>
      <c r="H334" s="16">
        <v>211980.40299999999</v>
      </c>
      <c r="I334" s="16">
        <f t="shared" si="40"/>
        <v>341432.91000000003</v>
      </c>
      <c r="J334" s="16">
        <f t="shared" si="41"/>
        <v>-290386.58300000004</v>
      </c>
      <c r="K334" s="16">
        <f t="shared" si="42"/>
        <v>16387.26388443018</v>
      </c>
      <c r="L334" s="16">
        <f t="shared" si="42"/>
        <v>41557.787158908512</v>
      </c>
      <c r="M334" s="16">
        <f t="shared" si="42"/>
        <v>68051.493739967889</v>
      </c>
      <c r="N334" s="16">
        <f t="shared" si="42"/>
        <v>109609.28089887642</v>
      </c>
      <c r="O334" s="16">
        <f t="shared" si="42"/>
        <v>-93222.017014446232</v>
      </c>
    </row>
    <row r="335" spans="1:15">
      <c r="A335" t="s">
        <v>398</v>
      </c>
      <c r="B335">
        <v>8716</v>
      </c>
      <c r="C335" t="s">
        <v>333</v>
      </c>
      <c r="D335" t="s">
        <v>232</v>
      </c>
      <c r="E335" s="17">
        <v>2699</v>
      </c>
      <c r="F335" s="17">
        <v>144748.79500000001</v>
      </c>
      <c r="G335" s="17">
        <v>145987.916</v>
      </c>
      <c r="H335" s="17">
        <v>239419.81499999997</v>
      </c>
      <c r="I335" s="17">
        <f t="shared" si="40"/>
        <v>385407.73099999997</v>
      </c>
      <c r="J335" s="17">
        <f t="shared" si="41"/>
        <v>-240658.93599999996</v>
      </c>
      <c r="K335" s="17">
        <f t="shared" si="42"/>
        <v>53630.527973323457</v>
      </c>
      <c r="L335" s="17">
        <f t="shared" si="42"/>
        <v>54089.631715450167</v>
      </c>
      <c r="M335" s="17">
        <f t="shared" si="42"/>
        <v>88706.859948128927</v>
      </c>
      <c r="N335" s="17">
        <f t="shared" si="42"/>
        <v>142796.4916635791</v>
      </c>
      <c r="O335" s="17">
        <f t="shared" si="42"/>
        <v>-89165.963690255638</v>
      </c>
    </row>
    <row r="336" spans="1:15">
      <c r="A336" s="14" t="s">
        <v>398</v>
      </c>
      <c r="B336" s="14">
        <v>7708</v>
      </c>
      <c r="C336" s="14" t="s">
        <v>334</v>
      </c>
      <c r="D336" s="14" t="s">
        <v>223</v>
      </c>
      <c r="E336" s="16">
        <v>2434</v>
      </c>
      <c r="F336" s="16">
        <v>38461.337</v>
      </c>
      <c r="G336" s="16">
        <v>109613.255</v>
      </c>
      <c r="H336" s="16">
        <v>201552.33999999997</v>
      </c>
      <c r="I336" s="16">
        <f t="shared" si="40"/>
        <v>311165.59499999997</v>
      </c>
      <c r="J336" s="16">
        <f t="shared" si="41"/>
        <v>-272704.25799999997</v>
      </c>
      <c r="K336" s="16">
        <f t="shared" si="42"/>
        <v>15801.699671322925</v>
      </c>
      <c r="L336" s="16">
        <f t="shared" si="42"/>
        <v>45034.205012325394</v>
      </c>
      <c r="M336" s="16">
        <f t="shared" si="42"/>
        <v>82807.041906327009</v>
      </c>
      <c r="N336" s="16">
        <f t="shared" si="42"/>
        <v>127841.24691865241</v>
      </c>
      <c r="O336" s="16">
        <f t="shared" si="42"/>
        <v>-112039.54724732949</v>
      </c>
    </row>
    <row r="337" spans="1:15">
      <c r="A337" t="s">
        <v>398</v>
      </c>
      <c r="B337">
        <v>8717</v>
      </c>
      <c r="C337" t="s">
        <v>335</v>
      </c>
      <c r="D337" t="s">
        <v>233</v>
      </c>
      <c r="E337" s="17">
        <v>2276</v>
      </c>
      <c r="F337" s="17">
        <v>46280.175999999992</v>
      </c>
      <c r="G337" s="17">
        <v>97622.048999999999</v>
      </c>
      <c r="H337" s="17">
        <v>208878.48500000004</v>
      </c>
      <c r="I337" s="17">
        <f t="shared" si="40"/>
        <v>306500.53400000004</v>
      </c>
      <c r="J337" s="17">
        <f t="shared" si="41"/>
        <v>-260220.35800000007</v>
      </c>
      <c r="K337" s="17">
        <f t="shared" si="42"/>
        <v>20333.996485061507</v>
      </c>
      <c r="L337" s="17">
        <f t="shared" si="42"/>
        <v>42891.937170474514</v>
      </c>
      <c r="M337" s="17">
        <f t="shared" si="42"/>
        <v>91774.37829525485</v>
      </c>
      <c r="N337" s="17">
        <f t="shared" si="42"/>
        <v>134666.31546572936</v>
      </c>
      <c r="O337" s="17">
        <f t="shared" si="42"/>
        <v>-114332.31898066787</v>
      </c>
    </row>
    <row r="338" spans="1:15">
      <c r="A338" s="14" t="s">
        <v>398</v>
      </c>
      <c r="B338" s="14">
        <v>6250</v>
      </c>
      <c r="C338" s="14" t="s">
        <v>336</v>
      </c>
      <c r="D338" s="14" t="s">
        <v>205</v>
      </c>
      <c r="E338" s="16">
        <v>2006</v>
      </c>
      <c r="F338" s="16">
        <v>70126.472999999998</v>
      </c>
      <c r="G338" s="16">
        <v>110434.25400000002</v>
      </c>
      <c r="H338" s="16">
        <v>236986.489</v>
      </c>
      <c r="I338" s="16">
        <f t="shared" si="40"/>
        <v>347420.74300000002</v>
      </c>
      <c r="J338" s="16">
        <f t="shared" si="41"/>
        <v>-277294.27</v>
      </c>
      <c r="K338" s="16">
        <f t="shared" si="42"/>
        <v>34958.361415752741</v>
      </c>
      <c r="L338" s="16">
        <f t="shared" si="42"/>
        <v>55051.971086739788</v>
      </c>
      <c r="M338" s="16">
        <f t="shared" si="42"/>
        <v>118138.82801595214</v>
      </c>
      <c r="N338" s="16">
        <f t="shared" si="42"/>
        <v>173190.79910269193</v>
      </c>
      <c r="O338" s="16">
        <f t="shared" si="42"/>
        <v>-138232.4376869392</v>
      </c>
    </row>
    <row r="339" spans="1:15">
      <c r="A339" t="s">
        <v>398</v>
      </c>
      <c r="B339">
        <v>8613</v>
      </c>
      <c r="C339" t="s">
        <v>337</v>
      </c>
      <c r="D339" t="s">
        <v>229</v>
      </c>
      <c r="E339" s="17">
        <v>1961</v>
      </c>
      <c r="F339" s="17">
        <v>51550.972000000002</v>
      </c>
      <c r="G339" s="17">
        <v>83973.502999999997</v>
      </c>
      <c r="H339" s="17">
        <v>134228.13900000002</v>
      </c>
      <c r="I339" s="17">
        <f t="shared" si="40"/>
        <v>218201.64200000002</v>
      </c>
      <c r="J339" s="17">
        <f t="shared" si="41"/>
        <v>-166650.67000000001</v>
      </c>
      <c r="K339" s="17">
        <f t="shared" si="42"/>
        <v>26288.10402855686</v>
      </c>
      <c r="L339" s="17">
        <f t="shared" si="42"/>
        <v>42821.776134625186</v>
      </c>
      <c r="M339" s="17">
        <f t="shared" si="42"/>
        <v>68448.821519632853</v>
      </c>
      <c r="N339" s="17">
        <f t="shared" si="42"/>
        <v>111270.59765425805</v>
      </c>
      <c r="O339" s="17">
        <f t="shared" si="42"/>
        <v>-84982.493625701187</v>
      </c>
    </row>
    <row r="340" spans="1:15">
      <c r="A340" s="14" t="s">
        <v>398</v>
      </c>
      <c r="B340" s="14">
        <v>6400</v>
      </c>
      <c r="C340" s="14" t="s">
        <v>338</v>
      </c>
      <c r="D340" s="14" t="s">
        <v>206</v>
      </c>
      <c r="E340" s="16">
        <v>1903</v>
      </c>
      <c r="F340" s="16">
        <v>44548.085000000006</v>
      </c>
      <c r="G340" s="16">
        <v>90429.626000000004</v>
      </c>
      <c r="H340" s="16">
        <v>270274.88800000004</v>
      </c>
      <c r="I340" s="16">
        <f t="shared" si="40"/>
        <v>360704.51400000002</v>
      </c>
      <c r="J340" s="16">
        <f t="shared" si="41"/>
        <v>-316156.429</v>
      </c>
      <c r="K340" s="16">
        <f t="shared" si="42"/>
        <v>23409.398318444568</v>
      </c>
      <c r="L340" s="16">
        <f t="shared" si="42"/>
        <v>47519.509196006315</v>
      </c>
      <c r="M340" s="16">
        <f t="shared" si="42"/>
        <v>142025.68996321599</v>
      </c>
      <c r="N340" s="16">
        <f t="shared" si="42"/>
        <v>189545.19915922231</v>
      </c>
      <c r="O340" s="16">
        <f t="shared" si="42"/>
        <v>-166135.80084077772</v>
      </c>
    </row>
    <row r="341" spans="1:15">
      <c r="A341" t="s">
        <v>398</v>
      </c>
      <c r="B341">
        <v>8614</v>
      </c>
      <c r="C341" t="s">
        <v>339</v>
      </c>
      <c r="D341" t="s">
        <v>230</v>
      </c>
      <c r="E341" s="17">
        <v>1682</v>
      </c>
      <c r="F341" s="17">
        <v>107117.64000000001</v>
      </c>
      <c r="G341" s="17">
        <v>76349.956999999995</v>
      </c>
      <c r="H341" s="17">
        <v>204905.63099999996</v>
      </c>
      <c r="I341" s="17">
        <f t="shared" si="40"/>
        <v>281255.58799999999</v>
      </c>
      <c r="J341" s="17">
        <f t="shared" si="41"/>
        <v>-174137.94799999997</v>
      </c>
      <c r="K341" s="17">
        <f t="shared" si="42"/>
        <v>63684.684898929852</v>
      </c>
      <c r="L341" s="17">
        <f t="shared" si="42"/>
        <v>45392.364447086795</v>
      </c>
      <c r="M341" s="17">
        <f t="shared" si="42"/>
        <v>121822.6105826397</v>
      </c>
      <c r="N341" s="17">
        <f t="shared" si="42"/>
        <v>167214.97502972651</v>
      </c>
      <c r="O341" s="17">
        <f t="shared" si="42"/>
        <v>-103530.29013079665</v>
      </c>
    </row>
    <row r="342" spans="1:15">
      <c r="A342" s="14" t="s">
        <v>398</v>
      </c>
      <c r="B342" s="14">
        <v>3714</v>
      </c>
      <c r="C342" s="14" t="s">
        <v>340</v>
      </c>
      <c r="D342" s="14" t="s">
        <v>185</v>
      </c>
      <c r="E342" s="16">
        <v>1674</v>
      </c>
      <c r="F342" s="16">
        <v>31287.33</v>
      </c>
      <c r="G342" s="16">
        <v>114469.28700000004</v>
      </c>
      <c r="H342" s="16">
        <v>125268.16600000001</v>
      </c>
      <c r="I342" s="16">
        <f t="shared" si="40"/>
        <v>239737.45300000004</v>
      </c>
      <c r="J342" s="16">
        <f t="shared" si="41"/>
        <v>-208450.12300000002</v>
      </c>
      <c r="K342" s="16">
        <f t="shared" si="42"/>
        <v>18690.161290322583</v>
      </c>
      <c r="L342" s="16">
        <f t="shared" si="42"/>
        <v>68380.697132616522</v>
      </c>
      <c r="M342" s="16">
        <f t="shared" si="42"/>
        <v>74831.640382317812</v>
      </c>
      <c r="N342" s="16">
        <f t="shared" si="42"/>
        <v>143212.3375149343</v>
      </c>
      <c r="O342" s="16">
        <f t="shared" si="42"/>
        <v>-124522.17622461173</v>
      </c>
    </row>
    <row r="343" spans="1:15">
      <c r="A343" t="s">
        <v>398</v>
      </c>
      <c r="B343">
        <v>2506</v>
      </c>
      <c r="C343" t="s">
        <v>341</v>
      </c>
      <c r="D343" t="s">
        <v>175</v>
      </c>
      <c r="E343" s="17">
        <v>1308</v>
      </c>
      <c r="F343" s="17">
        <v>24338.523999999998</v>
      </c>
      <c r="G343" s="17">
        <v>77103.118000000002</v>
      </c>
      <c r="H343" s="17">
        <v>87633.47600000001</v>
      </c>
      <c r="I343" s="17">
        <f t="shared" si="40"/>
        <v>164736.59400000001</v>
      </c>
      <c r="J343" s="17">
        <f t="shared" si="41"/>
        <v>-140398.07</v>
      </c>
      <c r="K343" s="17">
        <f t="shared" si="42"/>
        <v>18607.434250764523</v>
      </c>
      <c r="L343" s="17">
        <f t="shared" si="42"/>
        <v>58947.337920489299</v>
      </c>
      <c r="M343" s="17">
        <f t="shared" si="42"/>
        <v>66998.070336391451</v>
      </c>
      <c r="N343" s="17">
        <f t="shared" si="42"/>
        <v>125945.40825688074</v>
      </c>
      <c r="O343" s="17">
        <f t="shared" si="42"/>
        <v>-107337.97400611622</v>
      </c>
    </row>
    <row r="344" spans="1:15">
      <c r="A344" s="14" t="s">
        <v>398</v>
      </c>
      <c r="B344" s="14">
        <v>5508</v>
      </c>
      <c r="C344" s="14" t="s">
        <v>342</v>
      </c>
      <c r="D344" s="14" t="s">
        <v>197</v>
      </c>
      <c r="E344" s="16">
        <v>1211</v>
      </c>
      <c r="F344" s="16">
        <v>34502.422000000006</v>
      </c>
      <c r="G344" s="16">
        <v>52433.423999999999</v>
      </c>
      <c r="H344" s="16">
        <v>75231.786000000022</v>
      </c>
      <c r="I344" s="16">
        <f t="shared" si="40"/>
        <v>127665.21000000002</v>
      </c>
      <c r="J344" s="16">
        <f t="shared" si="41"/>
        <v>-93162.788000000015</v>
      </c>
      <c r="K344" s="16">
        <f t="shared" si="42"/>
        <v>28490.852188274159</v>
      </c>
      <c r="L344" s="16">
        <f t="shared" si="42"/>
        <v>43297.625103220475</v>
      </c>
      <c r="M344" s="16">
        <f t="shared" si="42"/>
        <v>62123.687861271697</v>
      </c>
      <c r="N344" s="16">
        <f t="shared" si="42"/>
        <v>105421.31296449217</v>
      </c>
      <c r="O344" s="16">
        <f t="shared" si="42"/>
        <v>-76930.460776218009</v>
      </c>
    </row>
    <row r="345" spans="1:15">
      <c r="A345" t="s">
        <v>398</v>
      </c>
      <c r="B345">
        <v>3711</v>
      </c>
      <c r="C345" t="s">
        <v>343</v>
      </c>
      <c r="D345" t="s">
        <v>183</v>
      </c>
      <c r="E345" s="17">
        <v>1209</v>
      </c>
      <c r="F345" s="17">
        <v>48637.009000000005</v>
      </c>
      <c r="G345" s="17">
        <v>87530.967000000004</v>
      </c>
      <c r="H345" s="17">
        <v>124244.71699999999</v>
      </c>
      <c r="I345" s="17">
        <f t="shared" si="40"/>
        <v>211775.68400000001</v>
      </c>
      <c r="J345" s="17">
        <f t="shared" si="41"/>
        <v>-163138.67499999999</v>
      </c>
      <c r="K345" s="17">
        <f t="shared" si="42"/>
        <v>40229.122415219193</v>
      </c>
      <c r="L345" s="17">
        <f t="shared" si="42"/>
        <v>72399.47642679901</v>
      </c>
      <c r="M345" s="17">
        <f t="shared" si="42"/>
        <v>102766.51530190239</v>
      </c>
      <c r="N345" s="17">
        <f t="shared" si="42"/>
        <v>175165.99172870143</v>
      </c>
      <c r="O345" s="17">
        <f t="shared" si="42"/>
        <v>-134936.86931348222</v>
      </c>
    </row>
    <row r="346" spans="1:15">
      <c r="A346" s="14" t="s">
        <v>398</v>
      </c>
      <c r="B346" s="14">
        <v>8721</v>
      </c>
      <c r="C346" s="14" t="s">
        <v>344</v>
      </c>
      <c r="D346" s="14" t="s">
        <v>236</v>
      </c>
      <c r="E346" s="16">
        <v>1163</v>
      </c>
      <c r="F346" s="16">
        <v>52571.778999999995</v>
      </c>
      <c r="G346" s="16">
        <v>65150.420999999995</v>
      </c>
      <c r="H346" s="16">
        <v>69903.58100000002</v>
      </c>
      <c r="I346" s="16">
        <f t="shared" si="40"/>
        <v>135054.00200000001</v>
      </c>
      <c r="J346" s="16">
        <f t="shared" si="41"/>
        <v>-82482.223000000013</v>
      </c>
      <c r="K346" s="16">
        <f t="shared" si="42"/>
        <v>45203.593293207217</v>
      </c>
      <c r="L346" s="16">
        <f t="shared" si="42"/>
        <v>56019.27858985382</v>
      </c>
      <c r="M346" s="16">
        <f t="shared" si="42"/>
        <v>60106.260533104054</v>
      </c>
      <c r="N346" s="16">
        <f t="shared" si="42"/>
        <v>116125.53912295788</v>
      </c>
      <c r="O346" s="16">
        <f t="shared" si="42"/>
        <v>-70921.94582975065</v>
      </c>
    </row>
    <row r="347" spans="1:15">
      <c r="A347" t="s">
        <v>398</v>
      </c>
      <c r="B347">
        <v>6513</v>
      </c>
      <c r="C347" t="s">
        <v>345</v>
      </c>
      <c r="D347" t="s">
        <v>207</v>
      </c>
      <c r="E347" s="17">
        <v>1077</v>
      </c>
      <c r="F347" s="17">
        <v>25611.320000000003</v>
      </c>
      <c r="G347" s="17">
        <v>60341.024000000005</v>
      </c>
      <c r="H347" s="17">
        <v>72585.949000000008</v>
      </c>
      <c r="I347" s="17">
        <f t="shared" si="40"/>
        <v>132926.973</v>
      </c>
      <c r="J347" s="17">
        <f t="shared" si="41"/>
        <v>-107315.65299999999</v>
      </c>
      <c r="K347" s="17">
        <f t="shared" si="42"/>
        <v>23780.241411327766</v>
      </c>
      <c r="L347" s="17">
        <f t="shared" si="42"/>
        <v>56026.948932219137</v>
      </c>
      <c r="M347" s="17">
        <f t="shared" si="42"/>
        <v>67396.424326833803</v>
      </c>
      <c r="N347" s="17">
        <f t="shared" si="42"/>
        <v>123423.37325905293</v>
      </c>
      <c r="O347" s="17">
        <f t="shared" si="42"/>
        <v>-99643.131847725163</v>
      </c>
    </row>
    <row r="348" spans="1:15">
      <c r="A348" s="14" t="s">
        <v>398</v>
      </c>
      <c r="B348" s="14">
        <v>4607</v>
      </c>
      <c r="C348" s="14" t="s">
        <v>346</v>
      </c>
      <c r="D348" s="14" t="s">
        <v>191</v>
      </c>
      <c r="E348" s="16">
        <v>1021</v>
      </c>
      <c r="F348" s="16">
        <v>36070.273999999998</v>
      </c>
      <c r="G348" s="16">
        <v>83556.585999999996</v>
      </c>
      <c r="H348" s="16">
        <v>94858.346999999994</v>
      </c>
      <c r="I348" s="16">
        <f t="shared" si="40"/>
        <v>178414.93299999999</v>
      </c>
      <c r="J348" s="16">
        <f t="shared" si="41"/>
        <v>-142344.65899999999</v>
      </c>
      <c r="K348" s="16">
        <f t="shared" ref="K348:O374" si="43">(F348/$E348)*1000</f>
        <v>35328.378060724783</v>
      </c>
      <c r="L348" s="16">
        <f t="shared" si="43"/>
        <v>81837.988246816851</v>
      </c>
      <c r="M348" s="16">
        <f t="shared" si="43"/>
        <v>92907.293829578834</v>
      </c>
      <c r="N348" s="16">
        <f t="shared" si="43"/>
        <v>174745.28207639567</v>
      </c>
      <c r="O348" s="16">
        <f t="shared" si="43"/>
        <v>-139416.90401567091</v>
      </c>
    </row>
    <row r="349" spans="1:15">
      <c r="A349" t="s">
        <v>398</v>
      </c>
      <c r="B349">
        <v>4100</v>
      </c>
      <c r="C349" t="s">
        <v>347</v>
      </c>
      <c r="D349" t="s">
        <v>187</v>
      </c>
      <c r="E349" s="17">
        <v>955</v>
      </c>
      <c r="F349" s="17">
        <v>50264.220999999998</v>
      </c>
      <c r="G349" s="17">
        <v>63568.905999999988</v>
      </c>
      <c r="H349" s="17">
        <v>72634.001999999993</v>
      </c>
      <c r="I349" s="17">
        <f t="shared" si="40"/>
        <v>136202.908</v>
      </c>
      <c r="J349" s="17">
        <f t="shared" si="41"/>
        <v>-85938.687000000005</v>
      </c>
      <c r="K349" s="17">
        <f t="shared" si="43"/>
        <v>52632.692146596863</v>
      </c>
      <c r="L349" s="17">
        <f t="shared" si="43"/>
        <v>66564.299476439774</v>
      </c>
      <c r="M349" s="17">
        <f t="shared" si="43"/>
        <v>76056.546596858636</v>
      </c>
      <c r="N349" s="17">
        <f t="shared" si="43"/>
        <v>142620.84607329842</v>
      </c>
      <c r="O349" s="17">
        <f t="shared" si="43"/>
        <v>-89988.153926701576</v>
      </c>
    </row>
    <row r="350" spans="1:15">
      <c r="A350" s="14" t="s">
        <v>398</v>
      </c>
      <c r="B350" s="14">
        <v>5604</v>
      </c>
      <c r="C350" s="14" t="s">
        <v>348</v>
      </c>
      <c r="D350" s="14" t="s">
        <v>198</v>
      </c>
      <c r="E350" s="16">
        <v>938</v>
      </c>
      <c r="F350" s="16">
        <v>45956.30799999999</v>
      </c>
      <c r="G350" s="16">
        <v>74239.603999999992</v>
      </c>
      <c r="H350" s="16">
        <v>156775.47900000002</v>
      </c>
      <c r="I350" s="16">
        <f t="shared" si="40"/>
        <v>231015.08300000001</v>
      </c>
      <c r="J350" s="16">
        <f t="shared" si="41"/>
        <v>-185058.77500000002</v>
      </c>
      <c r="K350" s="16">
        <f t="shared" si="43"/>
        <v>48993.931769722803</v>
      </c>
      <c r="L350" s="16">
        <f t="shared" si="43"/>
        <v>79146.699360341139</v>
      </c>
      <c r="M350" s="16">
        <f t="shared" si="43"/>
        <v>167138.03731343284</v>
      </c>
      <c r="N350" s="16">
        <f t="shared" si="43"/>
        <v>246284.73667377399</v>
      </c>
      <c r="O350" s="16">
        <f t="shared" si="43"/>
        <v>-197290.80490405118</v>
      </c>
    </row>
    <row r="351" spans="1:15">
      <c r="A351" t="s">
        <v>398</v>
      </c>
      <c r="B351">
        <v>3709</v>
      </c>
      <c r="C351" t="s">
        <v>349</v>
      </c>
      <c r="D351" t="s">
        <v>181</v>
      </c>
      <c r="E351" s="17">
        <v>876</v>
      </c>
      <c r="F351" s="17">
        <v>20111.003000000001</v>
      </c>
      <c r="G351" s="17">
        <v>28422.588999999993</v>
      </c>
      <c r="H351" s="17">
        <v>44738.553</v>
      </c>
      <c r="I351" s="17">
        <f t="shared" si="40"/>
        <v>73161.141999999993</v>
      </c>
      <c r="J351" s="17">
        <f t="shared" si="41"/>
        <v>-53050.138999999996</v>
      </c>
      <c r="K351" s="17">
        <f t="shared" si="43"/>
        <v>22957.76598173516</v>
      </c>
      <c r="L351" s="17">
        <f t="shared" si="43"/>
        <v>32445.877853881269</v>
      </c>
      <c r="M351" s="17">
        <f t="shared" si="43"/>
        <v>51071.407534246573</v>
      </c>
      <c r="N351" s="17">
        <f t="shared" si="43"/>
        <v>83517.285388127842</v>
      </c>
      <c r="O351" s="17">
        <f t="shared" si="43"/>
        <v>-60559.51940639269</v>
      </c>
    </row>
    <row r="352" spans="1:15">
      <c r="A352" s="14" t="s">
        <v>398</v>
      </c>
      <c r="B352" s="14">
        <v>6612</v>
      </c>
      <c r="C352" s="14" t="s">
        <v>350</v>
      </c>
      <c r="D352" s="14" t="s">
        <v>213</v>
      </c>
      <c r="E352" s="16">
        <v>862</v>
      </c>
      <c r="F352" s="16">
        <v>13237</v>
      </c>
      <c r="G352" s="16">
        <v>32804</v>
      </c>
      <c r="H352" s="16">
        <v>24953</v>
      </c>
      <c r="I352" s="16">
        <f t="shared" si="40"/>
        <v>57757</v>
      </c>
      <c r="J352" s="16">
        <f t="shared" si="41"/>
        <v>-44520</v>
      </c>
      <c r="K352" s="16">
        <f t="shared" si="43"/>
        <v>15356.14849187935</v>
      </c>
      <c r="L352" s="16">
        <f t="shared" si="43"/>
        <v>38055.684454756381</v>
      </c>
      <c r="M352" s="16">
        <f t="shared" si="43"/>
        <v>28947.795823665892</v>
      </c>
      <c r="N352" s="16">
        <f t="shared" si="43"/>
        <v>67003.48027842227</v>
      </c>
      <c r="O352" s="16">
        <f t="shared" si="43"/>
        <v>-51647.33178654292</v>
      </c>
    </row>
    <row r="353" spans="1:15">
      <c r="A353" t="s">
        <v>398</v>
      </c>
      <c r="B353">
        <v>8710</v>
      </c>
      <c r="C353" t="s">
        <v>351</v>
      </c>
      <c r="D353" t="s">
        <v>231</v>
      </c>
      <c r="E353" s="17">
        <v>818</v>
      </c>
      <c r="F353" s="17">
        <v>47481.026999999995</v>
      </c>
      <c r="G353" s="17">
        <v>36695.741999999998</v>
      </c>
      <c r="H353" s="17">
        <v>77728.008000000016</v>
      </c>
      <c r="I353" s="17">
        <f t="shared" si="40"/>
        <v>114423.75000000001</v>
      </c>
      <c r="J353" s="17">
        <f t="shared" si="41"/>
        <v>-66942.723000000027</v>
      </c>
      <c r="K353" s="17">
        <f t="shared" si="43"/>
        <v>58045.265281173582</v>
      </c>
      <c r="L353" s="17">
        <f t="shared" si="43"/>
        <v>44860.32029339853</v>
      </c>
      <c r="M353" s="17">
        <f t="shared" si="43"/>
        <v>95022.014669926677</v>
      </c>
      <c r="N353" s="17">
        <f t="shared" si="43"/>
        <v>139882.33496332521</v>
      </c>
      <c r="O353" s="17">
        <f t="shared" si="43"/>
        <v>-81837.069682151618</v>
      </c>
    </row>
    <row r="354" spans="1:15">
      <c r="A354" s="14" t="s">
        <v>398</v>
      </c>
      <c r="B354" s="14">
        <v>8508</v>
      </c>
      <c r="C354" s="14" t="s">
        <v>352</v>
      </c>
      <c r="D354" s="14" t="s">
        <v>226</v>
      </c>
      <c r="E354" s="16">
        <v>719</v>
      </c>
      <c r="F354" s="16">
        <v>17097.525999999998</v>
      </c>
      <c r="G354" s="16">
        <v>27964.161000000004</v>
      </c>
      <c r="H354" s="16">
        <v>43990.950999999994</v>
      </c>
      <c r="I354" s="16">
        <f t="shared" si="40"/>
        <v>71955.111999999994</v>
      </c>
      <c r="J354" s="16">
        <f t="shared" si="41"/>
        <v>-54857.585999999996</v>
      </c>
      <c r="K354" s="16">
        <f t="shared" si="43"/>
        <v>23779.59109874826</v>
      </c>
      <c r="L354" s="16">
        <f t="shared" si="43"/>
        <v>38893.130737134918</v>
      </c>
      <c r="M354" s="16">
        <f t="shared" si="43"/>
        <v>61183.520166898459</v>
      </c>
      <c r="N354" s="16">
        <f t="shared" si="43"/>
        <v>100076.65090403338</v>
      </c>
      <c r="O354" s="16">
        <f t="shared" si="43"/>
        <v>-76297.059805285113</v>
      </c>
    </row>
    <row r="355" spans="1:15">
      <c r="A355" t="s">
        <v>398</v>
      </c>
      <c r="B355">
        <v>8722</v>
      </c>
      <c r="C355" t="s">
        <v>353</v>
      </c>
      <c r="D355" t="s">
        <v>237</v>
      </c>
      <c r="E355" s="17">
        <v>687</v>
      </c>
      <c r="F355" s="17">
        <v>115.2</v>
      </c>
      <c r="G355" s="17">
        <v>8355.2780000000002</v>
      </c>
      <c r="H355" s="17">
        <v>6457.1169999999993</v>
      </c>
      <c r="I355" s="17">
        <f t="shared" si="40"/>
        <v>14812.395</v>
      </c>
      <c r="J355" s="17">
        <f t="shared" si="41"/>
        <v>-14697.195</v>
      </c>
      <c r="K355" s="17">
        <f t="shared" si="43"/>
        <v>167.68558951965065</v>
      </c>
      <c r="L355" s="17">
        <f t="shared" si="43"/>
        <v>12161.976710334789</v>
      </c>
      <c r="M355" s="17">
        <f t="shared" si="43"/>
        <v>9399.0058224163004</v>
      </c>
      <c r="N355" s="17">
        <f t="shared" si="43"/>
        <v>21560.982532751095</v>
      </c>
      <c r="O355" s="17">
        <f t="shared" si="43"/>
        <v>-21393.296943231442</v>
      </c>
    </row>
    <row r="356" spans="1:15">
      <c r="A356" s="14" t="s">
        <v>398</v>
      </c>
      <c r="B356" s="14">
        <v>7000</v>
      </c>
      <c r="C356" s="14" t="s">
        <v>354</v>
      </c>
      <c r="D356" s="14" t="s">
        <v>216</v>
      </c>
      <c r="E356" s="16">
        <v>680</v>
      </c>
      <c r="F356" s="16">
        <v>26079.371000000003</v>
      </c>
      <c r="G356" s="16">
        <v>28717.173000000003</v>
      </c>
      <c r="H356" s="16">
        <v>62857.398000000001</v>
      </c>
      <c r="I356" s="16">
        <f t="shared" si="40"/>
        <v>91574.570999999996</v>
      </c>
      <c r="J356" s="16">
        <f t="shared" si="41"/>
        <v>-65495.199999999997</v>
      </c>
      <c r="K356" s="16">
        <f t="shared" si="43"/>
        <v>38352.016176470592</v>
      </c>
      <c r="L356" s="16">
        <f t="shared" si="43"/>
        <v>42231.136764705887</v>
      </c>
      <c r="M356" s="16">
        <f t="shared" si="43"/>
        <v>92437.349999999991</v>
      </c>
      <c r="N356" s="16">
        <f t="shared" si="43"/>
        <v>134668.48676470589</v>
      </c>
      <c r="O356" s="16">
        <f t="shared" si="43"/>
        <v>-96316.470588235286</v>
      </c>
    </row>
    <row r="357" spans="1:15">
      <c r="A357" t="s">
        <v>398</v>
      </c>
      <c r="B357">
        <v>7502</v>
      </c>
      <c r="C357" t="s">
        <v>355</v>
      </c>
      <c r="D357" t="s">
        <v>218</v>
      </c>
      <c r="E357" s="17">
        <v>659</v>
      </c>
      <c r="F357" s="17">
        <v>8277.3490000000002</v>
      </c>
      <c r="G357" s="17">
        <v>52631.758999999998</v>
      </c>
      <c r="H357" s="17">
        <v>42443.286000000007</v>
      </c>
      <c r="I357" s="17">
        <f t="shared" si="40"/>
        <v>95075.045000000013</v>
      </c>
      <c r="J357" s="17">
        <f t="shared" si="41"/>
        <v>-86797.696000000011</v>
      </c>
      <c r="K357" s="17">
        <f t="shared" si="43"/>
        <v>12560.468892261002</v>
      </c>
      <c r="L357" s="17">
        <f t="shared" si="43"/>
        <v>79866.098634294394</v>
      </c>
      <c r="M357" s="17">
        <f t="shared" si="43"/>
        <v>64405.593323217006</v>
      </c>
      <c r="N357" s="17">
        <f t="shared" si="43"/>
        <v>144271.69195751139</v>
      </c>
      <c r="O357" s="17">
        <f t="shared" si="43"/>
        <v>-131711.22306525041</v>
      </c>
    </row>
    <row r="358" spans="1:15">
      <c r="A358" s="14" t="s">
        <v>398</v>
      </c>
      <c r="B358" s="14">
        <v>3811</v>
      </c>
      <c r="C358" s="14" t="s">
        <v>356</v>
      </c>
      <c r="D358" s="14" t="s">
        <v>186</v>
      </c>
      <c r="E358" s="16">
        <v>639</v>
      </c>
      <c r="F358" s="16">
        <v>11609.811</v>
      </c>
      <c r="G358" s="16">
        <v>20516.063000000002</v>
      </c>
      <c r="H358" s="16">
        <v>45723.775000000009</v>
      </c>
      <c r="I358" s="16">
        <f t="shared" si="40"/>
        <v>66239.838000000018</v>
      </c>
      <c r="J358" s="16">
        <f t="shared" si="41"/>
        <v>-54630.027000000016</v>
      </c>
      <c r="K358" s="16">
        <f t="shared" si="43"/>
        <v>18168.718309859156</v>
      </c>
      <c r="L358" s="16">
        <f t="shared" si="43"/>
        <v>32106.514866979658</v>
      </c>
      <c r="M358" s="16">
        <f t="shared" si="43"/>
        <v>71555.203442879516</v>
      </c>
      <c r="N358" s="16">
        <f t="shared" si="43"/>
        <v>103661.71830985918</v>
      </c>
      <c r="O358" s="16">
        <f t="shared" si="43"/>
        <v>-85493.000000000029</v>
      </c>
    </row>
    <row r="359" spans="1:15">
      <c r="A359" t="s">
        <v>398</v>
      </c>
      <c r="B359">
        <v>8509</v>
      </c>
      <c r="C359" t="s">
        <v>357</v>
      </c>
      <c r="D359" t="s">
        <v>227</v>
      </c>
      <c r="E359" s="17">
        <v>627</v>
      </c>
      <c r="F359" s="17">
        <v>18260.232999999997</v>
      </c>
      <c r="G359" s="17">
        <v>43034.934999999998</v>
      </c>
      <c r="H359" s="17">
        <v>64134.273999999998</v>
      </c>
      <c r="I359" s="17">
        <f t="shared" si="40"/>
        <v>107169.209</v>
      </c>
      <c r="J359" s="17">
        <f t="shared" si="41"/>
        <v>-88908.97600000001</v>
      </c>
      <c r="K359" s="17">
        <f t="shared" si="43"/>
        <v>29123.178628389149</v>
      </c>
      <c r="L359" s="17">
        <f t="shared" si="43"/>
        <v>68636.259968102066</v>
      </c>
      <c r="M359" s="17">
        <f t="shared" si="43"/>
        <v>102287.51834130782</v>
      </c>
      <c r="N359" s="17">
        <f t="shared" si="43"/>
        <v>170923.77830940988</v>
      </c>
      <c r="O359" s="17">
        <f t="shared" si="43"/>
        <v>-141800.59968102074</v>
      </c>
    </row>
    <row r="360" spans="1:15">
      <c r="A360" s="14" t="s">
        <v>398</v>
      </c>
      <c r="B360" s="14">
        <v>3511</v>
      </c>
      <c r="C360" s="14" t="s">
        <v>358</v>
      </c>
      <c r="D360" s="14" t="s">
        <v>179</v>
      </c>
      <c r="E360" s="16">
        <v>625</v>
      </c>
      <c r="F360" s="16">
        <v>1830.59</v>
      </c>
      <c r="G360" s="16">
        <v>15108.244000000001</v>
      </c>
      <c r="H360" s="16">
        <v>20772.990000000002</v>
      </c>
      <c r="I360" s="16">
        <f t="shared" si="40"/>
        <v>35881.234000000004</v>
      </c>
      <c r="J360" s="16">
        <f t="shared" si="41"/>
        <v>-34050.644000000008</v>
      </c>
      <c r="K360" s="16">
        <f t="shared" si="43"/>
        <v>2928.944</v>
      </c>
      <c r="L360" s="16">
        <f t="shared" si="43"/>
        <v>24173.190399999999</v>
      </c>
      <c r="M360" s="16">
        <f t="shared" si="43"/>
        <v>33236.784</v>
      </c>
      <c r="N360" s="16">
        <f t="shared" si="43"/>
        <v>57409.974400000006</v>
      </c>
      <c r="O360" s="16">
        <f t="shared" si="43"/>
        <v>-54481.030400000011</v>
      </c>
    </row>
    <row r="361" spans="1:15">
      <c r="A361" t="s">
        <v>398</v>
      </c>
      <c r="B361">
        <v>6515</v>
      </c>
      <c r="C361" t="s">
        <v>359</v>
      </c>
      <c r="D361" t="s">
        <v>208</v>
      </c>
      <c r="E361" s="17">
        <v>623</v>
      </c>
      <c r="F361" s="17">
        <v>36129.781000000003</v>
      </c>
      <c r="G361" s="17">
        <v>42045.995000000003</v>
      </c>
      <c r="H361" s="17">
        <v>58018.533000000003</v>
      </c>
      <c r="I361" s="17">
        <f t="shared" si="40"/>
        <v>100064.52800000001</v>
      </c>
      <c r="J361" s="17">
        <f t="shared" si="41"/>
        <v>-63934.747000000003</v>
      </c>
      <c r="K361" s="17">
        <f t="shared" si="43"/>
        <v>57993.227929373999</v>
      </c>
      <c r="L361" s="17">
        <f t="shared" si="43"/>
        <v>67489.558587479929</v>
      </c>
      <c r="M361" s="17">
        <f t="shared" si="43"/>
        <v>93127.661316211888</v>
      </c>
      <c r="N361" s="17">
        <f t="shared" si="43"/>
        <v>160617.21990369182</v>
      </c>
      <c r="O361" s="17">
        <f t="shared" si="43"/>
        <v>-102623.99197431782</v>
      </c>
    </row>
    <row r="362" spans="1:15">
      <c r="A362" s="14" t="s">
        <v>398</v>
      </c>
      <c r="B362" s="14">
        <v>8720</v>
      </c>
      <c r="C362" s="14" t="s">
        <v>360</v>
      </c>
      <c r="D362" s="14" t="s">
        <v>235</v>
      </c>
      <c r="E362" s="16">
        <v>609</v>
      </c>
      <c r="F362" s="16">
        <v>1123.529</v>
      </c>
      <c r="G362" s="16">
        <v>5776.7150000000001</v>
      </c>
      <c r="H362" s="16">
        <v>34850.289000000004</v>
      </c>
      <c r="I362" s="16">
        <f t="shared" si="40"/>
        <v>40627.004000000001</v>
      </c>
      <c r="J362" s="16">
        <f t="shared" si="41"/>
        <v>-39503.474999999999</v>
      </c>
      <c r="K362" s="16">
        <f t="shared" si="43"/>
        <v>1844.8752052545155</v>
      </c>
      <c r="L362" s="16">
        <f t="shared" si="43"/>
        <v>9485.5747126436781</v>
      </c>
      <c r="M362" s="16">
        <f t="shared" si="43"/>
        <v>57225.433497536957</v>
      </c>
      <c r="N362" s="16">
        <f t="shared" si="43"/>
        <v>66711.008210180618</v>
      </c>
      <c r="O362" s="16">
        <f t="shared" si="43"/>
        <v>-64866.133004926116</v>
      </c>
    </row>
    <row r="363" spans="1:15">
      <c r="A363" t="s">
        <v>398</v>
      </c>
      <c r="B363">
        <v>6607</v>
      </c>
      <c r="C363" t="s">
        <v>361</v>
      </c>
      <c r="D363" t="s">
        <v>211</v>
      </c>
      <c r="E363" s="17">
        <v>507</v>
      </c>
      <c r="F363" s="17">
        <v>11056.413999999999</v>
      </c>
      <c r="G363" s="17">
        <v>17032.22</v>
      </c>
      <c r="H363" s="17">
        <v>26107.671000000002</v>
      </c>
      <c r="I363" s="17">
        <f t="shared" si="40"/>
        <v>43139.891000000003</v>
      </c>
      <c r="J363" s="17">
        <f t="shared" si="41"/>
        <v>-32083.477000000006</v>
      </c>
      <c r="K363" s="17">
        <f t="shared" si="43"/>
        <v>21807.522682445757</v>
      </c>
      <c r="L363" s="17">
        <f t="shared" si="43"/>
        <v>33594.122287968443</v>
      </c>
      <c r="M363" s="17">
        <f t="shared" si="43"/>
        <v>51494.420118343201</v>
      </c>
      <c r="N363" s="17">
        <f t="shared" si="43"/>
        <v>85088.542406311652</v>
      </c>
      <c r="O363" s="17">
        <f t="shared" si="43"/>
        <v>-63281.019723865887</v>
      </c>
    </row>
    <row r="364" spans="1:15">
      <c r="A364" s="14" t="s">
        <v>398</v>
      </c>
      <c r="B364" s="14">
        <v>7617</v>
      </c>
      <c r="C364" s="14" t="s">
        <v>362</v>
      </c>
      <c r="D364" s="14" t="s">
        <v>221</v>
      </c>
      <c r="E364" s="16">
        <v>501</v>
      </c>
      <c r="F364" s="16">
        <v>8142.4369999999999</v>
      </c>
      <c r="G364" s="16">
        <v>42995.214999999997</v>
      </c>
      <c r="H364" s="16">
        <v>49243.864000000001</v>
      </c>
      <c r="I364" s="16">
        <f t="shared" si="40"/>
        <v>92239.078999999998</v>
      </c>
      <c r="J364" s="16">
        <f t="shared" si="41"/>
        <v>-84096.641999999993</v>
      </c>
      <c r="K364" s="16">
        <f t="shared" si="43"/>
        <v>16252.369261477046</v>
      </c>
      <c r="L364" s="16">
        <f t="shared" si="43"/>
        <v>85818.79241516965</v>
      </c>
      <c r="M364" s="16">
        <f t="shared" si="43"/>
        <v>98291.14570858283</v>
      </c>
      <c r="N364" s="16">
        <f t="shared" si="43"/>
        <v>184109.93812375251</v>
      </c>
      <c r="O364" s="16">
        <f t="shared" si="43"/>
        <v>-167857.56886227542</v>
      </c>
    </row>
    <row r="365" spans="1:15">
      <c r="A365" t="s">
        <v>398</v>
      </c>
      <c r="B365">
        <v>8719</v>
      </c>
      <c r="C365" t="s">
        <v>363</v>
      </c>
      <c r="D365" t="s">
        <v>234</v>
      </c>
      <c r="E365" s="17">
        <v>497</v>
      </c>
      <c r="F365" s="17">
        <v>24573.668999999998</v>
      </c>
      <c r="G365" s="17">
        <v>46044.44200000001</v>
      </c>
      <c r="H365" s="17">
        <v>66517.004000000001</v>
      </c>
      <c r="I365" s="17">
        <f t="shared" si="40"/>
        <v>112561.44600000001</v>
      </c>
      <c r="J365" s="17">
        <f t="shared" si="41"/>
        <v>-87987.777000000016</v>
      </c>
      <c r="K365" s="17">
        <f t="shared" si="43"/>
        <v>49444.002012072429</v>
      </c>
      <c r="L365" s="17">
        <f t="shared" si="43"/>
        <v>92644.752515090557</v>
      </c>
      <c r="M365" s="17">
        <f t="shared" si="43"/>
        <v>133837.03018108653</v>
      </c>
      <c r="N365" s="17">
        <f t="shared" si="43"/>
        <v>226481.78269617708</v>
      </c>
      <c r="O365" s="17">
        <f t="shared" si="43"/>
        <v>-177037.78068410465</v>
      </c>
    </row>
    <row r="366" spans="1:15">
      <c r="A366" s="14" t="s">
        <v>398</v>
      </c>
      <c r="B366" s="14">
        <v>6601</v>
      </c>
      <c r="C366" s="14" t="s">
        <v>364</v>
      </c>
      <c r="D366" s="14" t="s">
        <v>209</v>
      </c>
      <c r="E366" s="16">
        <v>483</v>
      </c>
      <c r="F366" s="16">
        <v>101.2</v>
      </c>
      <c r="G366" s="16">
        <v>16117.740999999996</v>
      </c>
      <c r="H366" s="16">
        <v>13084.984</v>
      </c>
      <c r="I366" s="16">
        <f t="shared" si="40"/>
        <v>29202.724999999999</v>
      </c>
      <c r="J366" s="16">
        <f t="shared" si="41"/>
        <v>-29101.524999999998</v>
      </c>
      <c r="K366" s="16">
        <f t="shared" si="43"/>
        <v>209.52380952380952</v>
      </c>
      <c r="L366" s="16">
        <f t="shared" si="43"/>
        <v>33370.064182194612</v>
      </c>
      <c r="M366" s="16">
        <f t="shared" si="43"/>
        <v>27091.064182194619</v>
      </c>
      <c r="N366" s="16">
        <f t="shared" si="43"/>
        <v>60461.128364389231</v>
      </c>
      <c r="O366" s="16">
        <f t="shared" si="43"/>
        <v>-60251.604554865422</v>
      </c>
    </row>
    <row r="367" spans="1:15">
      <c r="A367" t="s">
        <v>398</v>
      </c>
      <c r="B367">
        <v>6709</v>
      </c>
      <c r="C367" t="s">
        <v>365</v>
      </c>
      <c r="D367" t="s">
        <v>215</v>
      </c>
      <c r="E367" s="17">
        <v>482</v>
      </c>
      <c r="F367" s="17">
        <v>21889.829000000002</v>
      </c>
      <c r="G367" s="17">
        <v>20071.091999999997</v>
      </c>
      <c r="H367" s="17">
        <v>42277.709999999992</v>
      </c>
      <c r="I367" s="17">
        <f t="shared" si="40"/>
        <v>62348.801999999989</v>
      </c>
      <c r="J367" s="17">
        <f t="shared" si="41"/>
        <v>-40458.972999999984</v>
      </c>
      <c r="K367" s="17">
        <f t="shared" si="43"/>
        <v>45414.582987551868</v>
      </c>
      <c r="L367" s="17">
        <f t="shared" si="43"/>
        <v>41641.269709543565</v>
      </c>
      <c r="M367" s="17">
        <f t="shared" si="43"/>
        <v>87713.091286307041</v>
      </c>
      <c r="N367" s="17">
        <f t="shared" si="43"/>
        <v>129354.36099585061</v>
      </c>
      <c r="O367" s="17">
        <f t="shared" si="43"/>
        <v>-83939.778008298716</v>
      </c>
    </row>
    <row r="368" spans="1:15">
      <c r="A368" s="14" t="s">
        <v>398</v>
      </c>
      <c r="B368" s="14">
        <v>5609</v>
      </c>
      <c r="C368" s="14" t="s">
        <v>366</v>
      </c>
      <c r="D368" s="14" t="s">
        <v>199</v>
      </c>
      <c r="E368" s="16">
        <v>473</v>
      </c>
      <c r="F368" s="16">
        <v>11129.651</v>
      </c>
      <c r="G368" s="16">
        <v>38830.020000000004</v>
      </c>
      <c r="H368" s="16">
        <v>27982.480000000007</v>
      </c>
      <c r="I368" s="16">
        <f t="shared" si="40"/>
        <v>66812.500000000015</v>
      </c>
      <c r="J368" s="16">
        <f t="shared" si="41"/>
        <v>-55682.849000000017</v>
      </c>
      <c r="K368" s="16">
        <f t="shared" si="43"/>
        <v>23529.917547568712</v>
      </c>
      <c r="L368" s="16">
        <f t="shared" si="43"/>
        <v>82093.065539112067</v>
      </c>
      <c r="M368" s="16">
        <f t="shared" si="43"/>
        <v>59159.577167019044</v>
      </c>
      <c r="N368" s="16">
        <f t="shared" si="43"/>
        <v>141252.6427061311</v>
      </c>
      <c r="O368" s="16">
        <f t="shared" si="43"/>
        <v>-117722.7251585624</v>
      </c>
    </row>
    <row r="369" spans="1:15">
      <c r="A369" t="s">
        <v>398</v>
      </c>
      <c r="B369">
        <v>4911</v>
      </c>
      <c r="C369" t="s">
        <v>367</v>
      </c>
      <c r="D369" t="s">
        <v>195</v>
      </c>
      <c r="E369" s="17">
        <v>457</v>
      </c>
      <c r="F369" s="17">
        <v>15726.234</v>
      </c>
      <c r="G369" s="17">
        <v>50497.676999999996</v>
      </c>
      <c r="H369" s="17">
        <v>42165.653000000013</v>
      </c>
      <c r="I369" s="17">
        <f t="shared" si="40"/>
        <v>92663.330000000016</v>
      </c>
      <c r="J369" s="17">
        <f t="shared" si="41"/>
        <v>-76937.09600000002</v>
      </c>
      <c r="K369" s="17">
        <f t="shared" si="43"/>
        <v>34411.890590809628</v>
      </c>
      <c r="L369" s="17">
        <f t="shared" si="43"/>
        <v>110498.19912472647</v>
      </c>
      <c r="M369" s="17">
        <f t="shared" si="43"/>
        <v>92266.19912472651</v>
      </c>
      <c r="N369" s="17">
        <f t="shared" si="43"/>
        <v>202764.39824945299</v>
      </c>
      <c r="O369" s="17">
        <f t="shared" si="43"/>
        <v>-168352.50765864336</v>
      </c>
    </row>
    <row r="370" spans="1:15">
      <c r="A370" s="14" t="s">
        <v>398</v>
      </c>
      <c r="B370" s="14">
        <v>5612</v>
      </c>
      <c r="C370" s="14" t="s">
        <v>368</v>
      </c>
      <c r="D370" s="14" t="s">
        <v>201</v>
      </c>
      <c r="E370" s="16">
        <v>371</v>
      </c>
      <c r="F370" s="16">
        <v>0</v>
      </c>
      <c r="G370" s="16">
        <v>1497.692</v>
      </c>
      <c r="H370" s="16">
        <v>6980.6730000000007</v>
      </c>
      <c r="I370" s="16">
        <f t="shared" si="40"/>
        <v>8478.3650000000016</v>
      </c>
      <c r="J370" s="16">
        <f t="shared" si="41"/>
        <v>-8478.3650000000016</v>
      </c>
      <c r="K370" s="16">
        <f t="shared" si="43"/>
        <v>0</v>
      </c>
      <c r="L370" s="16">
        <f t="shared" si="43"/>
        <v>4036.9056603773579</v>
      </c>
      <c r="M370" s="16">
        <f t="shared" si="43"/>
        <v>18815.830188679247</v>
      </c>
      <c r="N370" s="16">
        <f t="shared" si="43"/>
        <v>22852.735849056608</v>
      </c>
      <c r="O370" s="16">
        <f t="shared" si="43"/>
        <v>-22852.735849056608</v>
      </c>
    </row>
    <row r="371" spans="1:15">
      <c r="A371" t="s">
        <v>398</v>
      </c>
      <c r="B371">
        <v>6602</v>
      </c>
      <c r="C371" t="s">
        <v>369</v>
      </c>
      <c r="D371" t="s">
        <v>210</v>
      </c>
      <c r="E371" s="17">
        <v>370</v>
      </c>
      <c r="F371" s="17">
        <v>10824.773999999999</v>
      </c>
      <c r="G371" s="17">
        <v>21642.91</v>
      </c>
      <c r="H371" s="17">
        <v>40163.666999999987</v>
      </c>
      <c r="I371" s="17">
        <f t="shared" si="40"/>
        <v>61806.57699999999</v>
      </c>
      <c r="J371" s="17">
        <f t="shared" si="41"/>
        <v>-50981.802999999993</v>
      </c>
      <c r="K371" s="17">
        <f t="shared" si="43"/>
        <v>29256.145945945944</v>
      </c>
      <c r="L371" s="17">
        <f t="shared" si="43"/>
        <v>58494.351351351346</v>
      </c>
      <c r="M371" s="17">
        <f t="shared" si="43"/>
        <v>108550.45135135131</v>
      </c>
      <c r="N371" s="17">
        <f t="shared" si="43"/>
        <v>167044.80270270267</v>
      </c>
      <c r="O371" s="17">
        <f t="shared" si="43"/>
        <v>-137788.65675675671</v>
      </c>
    </row>
    <row r="372" spans="1:15">
      <c r="A372" s="14" t="s">
        <v>398</v>
      </c>
      <c r="B372" s="14">
        <v>4502</v>
      </c>
      <c r="C372" s="14" t="s">
        <v>370</v>
      </c>
      <c r="D372" s="14" t="s">
        <v>189</v>
      </c>
      <c r="E372" s="16">
        <v>262</v>
      </c>
      <c r="F372" s="16">
        <v>10490.907000000001</v>
      </c>
      <c r="G372" s="16">
        <v>19762.540999999997</v>
      </c>
      <c r="H372" s="16">
        <v>16700.400999999998</v>
      </c>
      <c r="I372" s="16">
        <f t="shared" si="40"/>
        <v>36462.941999999995</v>
      </c>
      <c r="J372" s="16">
        <f t="shared" si="41"/>
        <v>-25972.034999999996</v>
      </c>
      <c r="K372" s="16">
        <f t="shared" si="43"/>
        <v>40041.629770992375</v>
      </c>
      <c r="L372" s="16">
        <f t="shared" si="43"/>
        <v>75429.545801526721</v>
      </c>
      <c r="M372" s="16">
        <f t="shared" si="43"/>
        <v>63741.988549618312</v>
      </c>
      <c r="N372" s="16">
        <f t="shared" si="43"/>
        <v>139171.53435114503</v>
      </c>
      <c r="O372" s="16">
        <f t="shared" si="43"/>
        <v>-99129.904580152652</v>
      </c>
    </row>
    <row r="373" spans="1:15">
      <c r="A373" t="s">
        <v>398</v>
      </c>
      <c r="B373">
        <v>4604</v>
      </c>
      <c r="C373" t="s">
        <v>371</v>
      </c>
      <c r="D373" t="s">
        <v>190</v>
      </c>
      <c r="E373" s="17">
        <v>251</v>
      </c>
      <c r="F373" s="17">
        <v>19323.319000000003</v>
      </c>
      <c r="G373" s="17">
        <v>30278.054</v>
      </c>
      <c r="H373" s="17">
        <v>58557.138000000006</v>
      </c>
      <c r="I373" s="17">
        <f t="shared" si="40"/>
        <v>88835.19200000001</v>
      </c>
      <c r="J373" s="17">
        <f t="shared" si="41"/>
        <v>-69511.873000000007</v>
      </c>
      <c r="K373" s="17">
        <f t="shared" si="43"/>
        <v>76985.334661354602</v>
      </c>
      <c r="L373" s="17">
        <f t="shared" si="43"/>
        <v>120629.69721115538</v>
      </c>
      <c r="M373" s="17">
        <f t="shared" si="43"/>
        <v>233295.37051792833</v>
      </c>
      <c r="N373" s="17">
        <f t="shared" si="43"/>
        <v>353925.0677290837</v>
      </c>
      <c r="O373" s="17">
        <f t="shared" si="43"/>
        <v>-276939.7330677291</v>
      </c>
    </row>
    <row r="374" spans="1:15">
      <c r="A374" s="14" t="s">
        <v>398</v>
      </c>
      <c r="B374" s="14">
        <v>8610</v>
      </c>
      <c r="C374" s="14" t="s">
        <v>372</v>
      </c>
      <c r="D374" s="14" t="s">
        <v>228</v>
      </c>
      <c r="E374" s="16">
        <v>251</v>
      </c>
      <c r="F374" s="16">
        <v>0</v>
      </c>
      <c r="G374" s="16"/>
      <c r="H374" s="16">
        <v>22694.538999999997</v>
      </c>
      <c r="I374" s="16">
        <f t="shared" si="40"/>
        <v>22694.538999999997</v>
      </c>
      <c r="J374" s="16">
        <f t="shared" si="41"/>
        <v>-22694.538999999997</v>
      </c>
      <c r="K374" s="16">
        <f t="shared" si="43"/>
        <v>0</v>
      </c>
      <c r="L374" s="16">
        <f t="shared" si="43"/>
        <v>0</v>
      </c>
      <c r="M374" s="16">
        <f t="shared" si="43"/>
        <v>90416.490039840632</v>
      </c>
      <c r="N374" s="16">
        <f t="shared" si="43"/>
        <v>90416.490039840632</v>
      </c>
      <c r="O374" s="16">
        <f t="shared" si="43"/>
        <v>-90416.490039840632</v>
      </c>
    </row>
    <row r="375" spans="1:15">
      <c r="A375" t="s">
        <v>398</v>
      </c>
      <c r="B375">
        <v>1606</v>
      </c>
      <c r="C375" t="s">
        <v>373</v>
      </c>
      <c r="D375" t="s">
        <v>172</v>
      </c>
      <c r="E375" s="17">
        <v>245</v>
      </c>
      <c r="F375" s="17">
        <v>0</v>
      </c>
      <c r="G375" s="17"/>
      <c r="H375" s="17"/>
      <c r="I375" s="17">
        <f t="shared" si="40"/>
        <v>0</v>
      </c>
      <c r="J375" s="17">
        <f t="shared" si="41"/>
        <v>0</v>
      </c>
      <c r="K375" s="17"/>
      <c r="L375" s="17"/>
      <c r="M375" s="17"/>
      <c r="N375" s="17"/>
      <c r="O375" s="17"/>
    </row>
    <row r="376" spans="1:15">
      <c r="A376" s="14" t="s">
        <v>398</v>
      </c>
      <c r="B376" s="14">
        <v>4803</v>
      </c>
      <c r="C376" s="14" t="s">
        <v>374</v>
      </c>
      <c r="D376" s="14" t="s">
        <v>192</v>
      </c>
      <c r="E376" s="16">
        <v>208</v>
      </c>
      <c r="F376" s="16">
        <v>675.34400000000005</v>
      </c>
      <c r="G376" s="16">
        <v>3156.5730000000003</v>
      </c>
      <c r="H376" s="16">
        <v>5131.2169999999996</v>
      </c>
      <c r="I376" s="16">
        <f t="shared" si="40"/>
        <v>8287.7900000000009</v>
      </c>
      <c r="J376" s="16">
        <f t="shared" si="41"/>
        <v>-7612.4460000000008</v>
      </c>
      <c r="K376" s="16">
        <f t="shared" ref="K376:O387" si="44">(F376/$E376)*1000</f>
        <v>3246.8461538461543</v>
      </c>
      <c r="L376" s="16">
        <f t="shared" si="44"/>
        <v>15175.831730769232</v>
      </c>
      <c r="M376" s="16">
        <f t="shared" si="44"/>
        <v>24669.312499999996</v>
      </c>
      <c r="N376" s="16">
        <f t="shared" si="44"/>
        <v>39845.144230769234</v>
      </c>
      <c r="O376" s="16">
        <f t="shared" si="44"/>
        <v>-36598.298076923078</v>
      </c>
    </row>
    <row r="377" spans="1:15">
      <c r="A377" t="s">
        <v>398</v>
      </c>
      <c r="B377">
        <v>5706</v>
      </c>
      <c r="C377" t="s">
        <v>375</v>
      </c>
      <c r="D377" t="s">
        <v>202</v>
      </c>
      <c r="E377" s="17">
        <v>205</v>
      </c>
      <c r="F377" s="17">
        <v>0</v>
      </c>
      <c r="G377" s="17"/>
      <c r="H377" s="17">
        <v>14623</v>
      </c>
      <c r="I377" s="17">
        <f t="shared" si="40"/>
        <v>14623</v>
      </c>
      <c r="J377" s="17">
        <f t="shared" si="41"/>
        <v>-14623</v>
      </c>
      <c r="K377" s="17">
        <f t="shared" si="44"/>
        <v>0</v>
      </c>
      <c r="L377" s="17">
        <f t="shared" si="44"/>
        <v>0</v>
      </c>
      <c r="M377" s="17">
        <f t="shared" si="44"/>
        <v>71331.707317073175</v>
      </c>
      <c r="N377" s="17">
        <f t="shared" si="44"/>
        <v>71331.707317073175</v>
      </c>
      <c r="O377" s="17">
        <f t="shared" si="44"/>
        <v>-71331.707317073175</v>
      </c>
    </row>
    <row r="378" spans="1:15">
      <c r="A378" s="14" t="s">
        <v>398</v>
      </c>
      <c r="B378" s="14">
        <v>3713</v>
      </c>
      <c r="C378" s="14" t="s">
        <v>376</v>
      </c>
      <c r="D378" s="14" t="s">
        <v>184</v>
      </c>
      <c r="E378" s="16">
        <v>124</v>
      </c>
      <c r="F378" s="16">
        <v>0</v>
      </c>
      <c r="G378" s="16"/>
      <c r="H378" s="16"/>
      <c r="I378" s="16">
        <f t="shared" si="40"/>
        <v>0</v>
      </c>
      <c r="J378" s="16">
        <f t="shared" si="41"/>
        <v>0</v>
      </c>
      <c r="K378" s="16">
        <f t="shared" si="44"/>
        <v>0</v>
      </c>
      <c r="L378" s="16">
        <f t="shared" si="44"/>
        <v>0</v>
      </c>
      <c r="M378" s="16">
        <f t="shared" si="44"/>
        <v>0</v>
      </c>
      <c r="N378" s="16">
        <f t="shared" si="44"/>
        <v>0</v>
      </c>
      <c r="O378" s="16">
        <f t="shared" si="44"/>
        <v>0</v>
      </c>
    </row>
    <row r="379" spans="1:15">
      <c r="A379" t="s">
        <v>398</v>
      </c>
      <c r="B379">
        <v>7509</v>
      </c>
      <c r="C379" t="s">
        <v>377</v>
      </c>
      <c r="D379" t="s">
        <v>220</v>
      </c>
      <c r="E379" s="17">
        <v>122</v>
      </c>
      <c r="F379" s="17">
        <v>88</v>
      </c>
      <c r="G379" s="17"/>
      <c r="H379" s="17">
        <v>5153</v>
      </c>
      <c r="I379" s="17">
        <f t="shared" si="40"/>
        <v>5153</v>
      </c>
      <c r="J379" s="17">
        <f t="shared" si="41"/>
        <v>-5065</v>
      </c>
      <c r="K379" s="17">
        <f t="shared" si="44"/>
        <v>721.31147540983613</v>
      </c>
      <c r="L379" s="17">
        <f t="shared" si="44"/>
        <v>0</v>
      </c>
      <c r="M379" s="17">
        <f t="shared" si="44"/>
        <v>42237.704918032789</v>
      </c>
      <c r="N379" s="17">
        <f t="shared" si="44"/>
        <v>42237.704918032789</v>
      </c>
      <c r="O379" s="17">
        <f t="shared" si="44"/>
        <v>-41516.393442622946</v>
      </c>
    </row>
    <row r="380" spans="1:15">
      <c r="A380" s="14" t="s">
        <v>398</v>
      </c>
      <c r="B380" s="14">
        <v>4902</v>
      </c>
      <c r="C380" s="14" t="s">
        <v>378</v>
      </c>
      <c r="D380" s="14" t="s">
        <v>194</v>
      </c>
      <c r="E380" s="16">
        <v>109</v>
      </c>
      <c r="F380" s="16">
        <v>1572.25</v>
      </c>
      <c r="G380" s="16">
        <v>8284.9600000000009</v>
      </c>
      <c r="H380" s="16">
        <v>11184.303</v>
      </c>
      <c r="I380" s="16">
        <f t="shared" ref="I380:I387" si="45">G380+H380</f>
        <v>19469.262999999999</v>
      </c>
      <c r="J380" s="16">
        <f t="shared" ref="J380:J387" si="46">F380-I380</f>
        <v>-17897.012999999999</v>
      </c>
      <c r="K380" s="16">
        <f t="shared" si="44"/>
        <v>14424.311926605506</v>
      </c>
      <c r="L380" s="16">
        <f t="shared" si="44"/>
        <v>76008.807339449544</v>
      </c>
      <c r="M380" s="16">
        <f t="shared" si="44"/>
        <v>102608.28440366974</v>
      </c>
      <c r="N380" s="16">
        <f t="shared" si="44"/>
        <v>178617.09174311926</v>
      </c>
      <c r="O380" s="16">
        <f t="shared" si="44"/>
        <v>-164192.77981651376</v>
      </c>
    </row>
    <row r="381" spans="1:15">
      <c r="A381" t="s">
        <v>398</v>
      </c>
      <c r="B381">
        <v>6706</v>
      </c>
      <c r="C381" t="s">
        <v>379</v>
      </c>
      <c r="D381" t="s">
        <v>214</v>
      </c>
      <c r="E381" s="17">
        <v>93</v>
      </c>
      <c r="F381" s="17">
        <v>0</v>
      </c>
      <c r="G381" s="17"/>
      <c r="H381" s="17">
        <v>10346</v>
      </c>
      <c r="I381" s="17">
        <f t="shared" si="45"/>
        <v>10346</v>
      </c>
      <c r="J381" s="17">
        <f t="shared" si="46"/>
        <v>-10346</v>
      </c>
      <c r="K381" s="17">
        <f t="shared" si="44"/>
        <v>0</v>
      </c>
      <c r="L381" s="17">
        <f t="shared" si="44"/>
        <v>0</v>
      </c>
      <c r="M381" s="17">
        <f t="shared" si="44"/>
        <v>111247.31182795699</v>
      </c>
      <c r="N381" s="17">
        <f t="shared" si="44"/>
        <v>111247.31182795699</v>
      </c>
      <c r="O381" s="17">
        <f t="shared" si="44"/>
        <v>-111247.31182795699</v>
      </c>
    </row>
    <row r="382" spans="1:15">
      <c r="A382" s="14" t="s">
        <v>398</v>
      </c>
      <c r="B382" s="14">
        <v>5611</v>
      </c>
      <c r="C382" s="14" t="s">
        <v>380</v>
      </c>
      <c r="D382" s="14" t="s">
        <v>200</v>
      </c>
      <c r="E382" s="16">
        <v>90</v>
      </c>
      <c r="F382" s="16">
        <v>0</v>
      </c>
      <c r="G382" s="16"/>
      <c r="H382" s="16">
        <v>1303</v>
      </c>
      <c r="I382" s="16">
        <f t="shared" si="45"/>
        <v>1303</v>
      </c>
      <c r="J382" s="16">
        <f t="shared" si="46"/>
        <v>-1303</v>
      </c>
      <c r="K382" s="16">
        <f t="shared" si="44"/>
        <v>0</v>
      </c>
      <c r="L382" s="16">
        <f t="shared" si="44"/>
        <v>0</v>
      </c>
      <c r="M382" s="16">
        <f t="shared" si="44"/>
        <v>14477.777777777777</v>
      </c>
      <c r="N382" s="16">
        <f t="shared" si="44"/>
        <v>14477.777777777777</v>
      </c>
      <c r="O382" s="16">
        <f t="shared" si="44"/>
        <v>-14477.777777777777</v>
      </c>
    </row>
    <row r="383" spans="1:15">
      <c r="A383" t="s">
        <v>398</v>
      </c>
      <c r="B383">
        <v>7505</v>
      </c>
      <c r="C383" t="s">
        <v>381</v>
      </c>
      <c r="D383" t="s">
        <v>219</v>
      </c>
      <c r="E383" s="17">
        <v>86</v>
      </c>
      <c r="F383" s="17">
        <v>0</v>
      </c>
      <c r="G383" s="17">
        <v>362</v>
      </c>
      <c r="H383" s="17">
        <v>182</v>
      </c>
      <c r="I383" s="17">
        <f t="shared" si="45"/>
        <v>544</v>
      </c>
      <c r="J383" s="17">
        <f t="shared" si="46"/>
        <v>-544</v>
      </c>
      <c r="K383" s="17">
        <f t="shared" si="44"/>
        <v>0</v>
      </c>
      <c r="L383" s="17">
        <f t="shared" si="44"/>
        <v>4209.302325581396</v>
      </c>
      <c r="M383" s="17">
        <f t="shared" si="44"/>
        <v>2116.2790697674423</v>
      </c>
      <c r="N383" s="17">
        <f t="shared" si="44"/>
        <v>6325.5813953488368</v>
      </c>
      <c r="O383" s="17">
        <f t="shared" si="44"/>
        <v>-6325.5813953488368</v>
      </c>
    </row>
    <row r="384" spans="1:15">
      <c r="A384" s="14" t="s">
        <v>398</v>
      </c>
      <c r="B384" s="14">
        <v>3506</v>
      </c>
      <c r="C384" s="14" t="s">
        <v>382</v>
      </c>
      <c r="D384" s="14" t="s">
        <v>178</v>
      </c>
      <c r="E384" s="16">
        <v>65</v>
      </c>
      <c r="F384" s="16">
        <v>0</v>
      </c>
      <c r="G384" s="16"/>
      <c r="H384" s="16">
        <v>2045.0250000000001</v>
      </c>
      <c r="I384" s="16">
        <f t="shared" si="45"/>
        <v>2045.0250000000001</v>
      </c>
      <c r="J384" s="16">
        <f t="shared" si="46"/>
        <v>-2045.0250000000001</v>
      </c>
      <c r="K384" s="16">
        <f t="shared" si="44"/>
        <v>0</v>
      </c>
      <c r="L384" s="16">
        <f t="shared" si="44"/>
        <v>0</v>
      </c>
      <c r="M384" s="16">
        <f t="shared" si="44"/>
        <v>31461.923076923078</v>
      </c>
      <c r="N384" s="16">
        <f t="shared" si="44"/>
        <v>31461.923076923078</v>
      </c>
      <c r="O384" s="16">
        <f t="shared" si="44"/>
        <v>-31461.923076923078</v>
      </c>
    </row>
    <row r="385" spans="1:15">
      <c r="A385" t="s">
        <v>398</v>
      </c>
      <c r="B385">
        <v>3710</v>
      </c>
      <c r="C385" t="s">
        <v>383</v>
      </c>
      <c r="D385" t="s">
        <v>182</v>
      </c>
      <c r="E385" s="17">
        <v>64</v>
      </c>
      <c r="F385" s="17">
        <v>0</v>
      </c>
      <c r="G385" s="17"/>
      <c r="H385" s="17">
        <v>4410</v>
      </c>
      <c r="I385" s="17">
        <f t="shared" si="45"/>
        <v>4410</v>
      </c>
      <c r="J385" s="17">
        <f t="shared" si="46"/>
        <v>-4410</v>
      </c>
      <c r="K385" s="17">
        <f t="shared" si="44"/>
        <v>0</v>
      </c>
      <c r="L385" s="17">
        <f t="shared" si="44"/>
        <v>0</v>
      </c>
      <c r="M385" s="17">
        <f t="shared" si="44"/>
        <v>68906.25</v>
      </c>
      <c r="N385" s="17">
        <f t="shared" si="44"/>
        <v>68906.25</v>
      </c>
      <c r="O385" s="17">
        <f t="shared" si="44"/>
        <v>-68906.25</v>
      </c>
    </row>
    <row r="386" spans="1:15">
      <c r="A386" s="14" t="s">
        <v>398</v>
      </c>
      <c r="B386" s="14">
        <v>6611</v>
      </c>
      <c r="C386" s="14" t="s">
        <v>384</v>
      </c>
      <c r="D386" s="14" t="s">
        <v>212</v>
      </c>
      <c r="E386" s="16">
        <v>54</v>
      </c>
      <c r="F386" s="16">
        <v>0</v>
      </c>
      <c r="G386" s="16"/>
      <c r="H386" s="16">
        <v>178.91999816894531</v>
      </c>
      <c r="I386" s="16">
        <f t="shared" si="45"/>
        <v>178.91999816894531</v>
      </c>
      <c r="J386" s="16">
        <f t="shared" si="46"/>
        <v>-178.91999816894531</v>
      </c>
      <c r="K386" s="16">
        <f t="shared" si="44"/>
        <v>0</v>
      </c>
      <c r="L386" s="16">
        <f t="shared" si="44"/>
        <v>0</v>
      </c>
      <c r="M386" s="16">
        <f t="shared" si="44"/>
        <v>3313.3332994249135</v>
      </c>
      <c r="N386" s="16">
        <f t="shared" si="44"/>
        <v>3313.3332994249135</v>
      </c>
      <c r="O386" s="16">
        <f t="shared" si="44"/>
        <v>-3313.3332994249135</v>
      </c>
    </row>
    <row r="387" spans="1:15">
      <c r="A387" t="s">
        <v>398</v>
      </c>
      <c r="B387">
        <v>4901</v>
      </c>
      <c r="C387" t="s">
        <v>385</v>
      </c>
      <c r="D387" t="s">
        <v>193</v>
      </c>
      <c r="E387" s="17">
        <v>43</v>
      </c>
      <c r="F387" s="17">
        <v>0</v>
      </c>
      <c r="G387" s="17">
        <v>17</v>
      </c>
      <c r="H387" s="17">
        <v>54</v>
      </c>
      <c r="I387" s="17">
        <f t="shared" si="45"/>
        <v>71</v>
      </c>
      <c r="J387" s="17">
        <f t="shared" si="46"/>
        <v>-71</v>
      </c>
      <c r="K387" s="17">
        <f t="shared" si="44"/>
        <v>0</v>
      </c>
      <c r="L387" s="17">
        <f t="shared" si="44"/>
        <v>395.3488372093023</v>
      </c>
      <c r="M387" s="17">
        <f t="shared" si="44"/>
        <v>1255.8139534883721</v>
      </c>
      <c r="N387" s="17">
        <f t="shared" si="44"/>
        <v>1651.1627906976744</v>
      </c>
      <c r="O387" s="17">
        <f t="shared" si="44"/>
        <v>-1651.1627906976744</v>
      </c>
    </row>
    <row r="388" spans="1:15"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</row>
    <row r="389" spans="1:15" s="23" customFormat="1">
      <c r="B389" s="23" t="s">
        <v>393</v>
      </c>
      <c r="E389" s="24">
        <v>364134</v>
      </c>
      <c r="F389" s="24">
        <v>9742544.1189999972</v>
      </c>
      <c r="G389" s="24">
        <v>12799899.006000003</v>
      </c>
      <c r="H389" s="24">
        <v>28420270.894998167</v>
      </c>
      <c r="I389" s="24">
        <f t="shared" ref="I389" si="47">G389+H389</f>
        <v>41220169.900998168</v>
      </c>
      <c r="J389" s="24">
        <f t="shared" ref="J389" si="48">F389-I389</f>
        <v>-31477625.781998172</v>
      </c>
      <c r="K389" s="24">
        <f t="shared" ref="K389:O389" si="49">(F389/$E389)*1000</f>
        <v>26755.381587547432</v>
      </c>
      <c r="L389" s="24">
        <f t="shared" si="49"/>
        <v>35151.617278254722</v>
      </c>
      <c r="M389" s="24">
        <f t="shared" si="49"/>
        <v>78048.934993706076</v>
      </c>
      <c r="N389" s="24">
        <f t="shared" si="49"/>
        <v>113200.55227196078</v>
      </c>
      <c r="O389" s="24">
        <f t="shared" si="49"/>
        <v>-86445.170684413359</v>
      </c>
    </row>
    <row r="390" spans="1:15"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</row>
    <row r="391" spans="1:15">
      <c r="D391" s="109" t="s">
        <v>88</v>
      </c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</row>
    <row r="392" spans="1:15">
      <c r="D392" s="127" t="s">
        <v>300</v>
      </c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1:15">
      <c r="A393" s="14" t="s">
        <v>399</v>
      </c>
      <c r="B393" s="14">
        <v>0</v>
      </c>
      <c r="C393" s="14" t="s">
        <v>314</v>
      </c>
      <c r="D393" s="14" t="s">
        <v>19</v>
      </c>
      <c r="E393" s="16">
        <v>131136</v>
      </c>
      <c r="F393" s="16">
        <v>0</v>
      </c>
      <c r="G393" s="16"/>
      <c r="H393" s="16">
        <v>933986.04200000002</v>
      </c>
      <c r="I393" s="16">
        <f t="shared" ref="I393:I456" si="50">G393+H393</f>
        <v>933986.04200000002</v>
      </c>
      <c r="J393" s="16">
        <f t="shared" ref="J393:J456" si="51">F393-I393</f>
        <v>-933986.04200000002</v>
      </c>
      <c r="K393" s="16">
        <f t="shared" ref="K393:O424" si="52">(F393/$E393)*1000</f>
        <v>0</v>
      </c>
      <c r="L393" s="16">
        <f t="shared" si="52"/>
        <v>0</v>
      </c>
      <c r="M393" s="16">
        <f t="shared" si="52"/>
        <v>7122.270330039044</v>
      </c>
      <c r="N393" s="16">
        <f t="shared" si="52"/>
        <v>7122.270330039044</v>
      </c>
      <c r="O393" s="16">
        <f t="shared" si="52"/>
        <v>-7122.270330039044</v>
      </c>
    </row>
    <row r="394" spans="1:15">
      <c r="A394" t="s">
        <v>399</v>
      </c>
      <c r="B394">
        <v>1000</v>
      </c>
      <c r="C394" t="s">
        <v>315</v>
      </c>
      <c r="D394" t="s">
        <v>167</v>
      </c>
      <c r="E394" s="17">
        <v>37959</v>
      </c>
      <c r="F394" s="17">
        <v>0</v>
      </c>
      <c r="G394" s="17"/>
      <c r="H394" s="17">
        <v>287027.43599999999</v>
      </c>
      <c r="I394" s="17">
        <f t="shared" si="50"/>
        <v>287027.43599999999</v>
      </c>
      <c r="J394" s="17">
        <f t="shared" si="51"/>
        <v>-287027.43599999999</v>
      </c>
      <c r="K394" s="17">
        <f t="shared" si="52"/>
        <v>0</v>
      </c>
      <c r="L394" s="17">
        <f t="shared" si="52"/>
        <v>0</v>
      </c>
      <c r="M394" s="17">
        <f t="shared" si="52"/>
        <v>7561.512052477673</v>
      </c>
      <c r="N394" s="17">
        <f t="shared" si="52"/>
        <v>7561.512052477673</v>
      </c>
      <c r="O394" s="17">
        <f t="shared" si="52"/>
        <v>-7561.512052477673</v>
      </c>
    </row>
    <row r="395" spans="1:15">
      <c r="A395" s="14" t="s">
        <v>399</v>
      </c>
      <c r="B395" s="14">
        <v>1400</v>
      </c>
      <c r="C395" s="14" t="s">
        <v>316</v>
      </c>
      <c r="D395" s="14" t="s">
        <v>170</v>
      </c>
      <c r="E395" s="16">
        <v>29971</v>
      </c>
      <c r="F395" s="16">
        <v>0</v>
      </c>
      <c r="G395" s="16"/>
      <c r="H395" s="16">
        <v>239616.72400000002</v>
      </c>
      <c r="I395" s="16">
        <f t="shared" si="50"/>
        <v>239616.72400000002</v>
      </c>
      <c r="J395" s="16">
        <f t="shared" si="51"/>
        <v>-239616.72400000002</v>
      </c>
      <c r="K395" s="16">
        <f t="shared" si="52"/>
        <v>0</v>
      </c>
      <c r="L395" s="16">
        <f t="shared" si="52"/>
        <v>0</v>
      </c>
      <c r="M395" s="16">
        <f t="shared" si="52"/>
        <v>7994.9525875012514</v>
      </c>
      <c r="N395" s="16">
        <f t="shared" si="52"/>
        <v>7994.9525875012514</v>
      </c>
      <c r="O395" s="16">
        <f t="shared" si="52"/>
        <v>-7994.9525875012514</v>
      </c>
    </row>
    <row r="396" spans="1:15">
      <c r="A396" t="s">
        <v>399</v>
      </c>
      <c r="B396">
        <v>2000</v>
      </c>
      <c r="C396" t="s">
        <v>317</v>
      </c>
      <c r="D396" t="s">
        <v>173</v>
      </c>
      <c r="E396" s="17">
        <v>19421</v>
      </c>
      <c r="F396" s="17">
        <v>0</v>
      </c>
      <c r="G396" s="17"/>
      <c r="H396" s="17">
        <v>265338.39500000002</v>
      </c>
      <c r="I396" s="17">
        <f t="shared" si="50"/>
        <v>265338.39500000002</v>
      </c>
      <c r="J396" s="17">
        <f t="shared" si="51"/>
        <v>-265338.39500000002</v>
      </c>
      <c r="K396" s="17">
        <f t="shared" si="52"/>
        <v>0</v>
      </c>
      <c r="L396" s="17">
        <f t="shared" si="52"/>
        <v>0</v>
      </c>
      <c r="M396" s="17">
        <f t="shared" si="52"/>
        <v>13662.447608259103</v>
      </c>
      <c r="N396" s="17">
        <f t="shared" si="52"/>
        <v>13662.447608259103</v>
      </c>
      <c r="O396" s="17">
        <f t="shared" si="52"/>
        <v>-13662.447608259103</v>
      </c>
    </row>
    <row r="397" spans="1:15">
      <c r="A397" s="14" t="s">
        <v>399</v>
      </c>
      <c r="B397" s="14">
        <v>6000</v>
      </c>
      <c r="C397" s="14" t="s">
        <v>318</v>
      </c>
      <c r="D397" s="14" t="s">
        <v>203</v>
      </c>
      <c r="E397" s="16">
        <v>19025</v>
      </c>
      <c r="F397" s="16">
        <v>269857.86099999998</v>
      </c>
      <c r="G397" s="16">
        <v>420252.82400000002</v>
      </c>
      <c r="H397" s="16">
        <v>130851.90599999997</v>
      </c>
      <c r="I397" s="16">
        <f t="shared" si="50"/>
        <v>551104.73</v>
      </c>
      <c r="J397" s="16">
        <f t="shared" si="51"/>
        <v>-281246.86900000001</v>
      </c>
      <c r="K397" s="16">
        <f t="shared" si="52"/>
        <v>14184.381655716163</v>
      </c>
      <c r="L397" s="16">
        <f t="shared" si="52"/>
        <v>22089.504546649147</v>
      </c>
      <c r="M397" s="16">
        <f t="shared" si="52"/>
        <v>6877.8925624178701</v>
      </c>
      <c r="N397" s="16">
        <f t="shared" si="52"/>
        <v>28967.397109067017</v>
      </c>
      <c r="O397" s="16">
        <f t="shared" si="52"/>
        <v>-14783.015453350854</v>
      </c>
    </row>
    <row r="398" spans="1:15">
      <c r="A398" t="s">
        <v>399</v>
      </c>
      <c r="B398">
        <v>1300</v>
      </c>
      <c r="C398" t="s">
        <v>319</v>
      </c>
      <c r="D398" t="s">
        <v>169</v>
      </c>
      <c r="E398" s="17">
        <v>16924</v>
      </c>
      <c r="F398" s="17">
        <v>0</v>
      </c>
      <c r="G398" s="17"/>
      <c r="H398" s="17">
        <v>119862.37299999999</v>
      </c>
      <c r="I398" s="17">
        <f t="shared" si="50"/>
        <v>119862.37299999999</v>
      </c>
      <c r="J398" s="17">
        <f t="shared" si="51"/>
        <v>-119862.37299999999</v>
      </c>
      <c r="K398" s="17">
        <f t="shared" si="52"/>
        <v>0</v>
      </c>
      <c r="L398" s="17">
        <f t="shared" si="52"/>
        <v>0</v>
      </c>
      <c r="M398" s="17">
        <f t="shared" si="52"/>
        <v>7082.3902741668626</v>
      </c>
      <c r="N398" s="17">
        <f t="shared" si="52"/>
        <v>7082.3902741668626</v>
      </c>
      <c r="O398" s="17">
        <f t="shared" si="52"/>
        <v>-7082.3902741668626</v>
      </c>
    </row>
    <row r="399" spans="1:15">
      <c r="A399" s="14" t="s">
        <v>399</v>
      </c>
      <c r="B399" s="14">
        <v>1604</v>
      </c>
      <c r="C399" s="14" t="s">
        <v>320</v>
      </c>
      <c r="D399" s="14" t="s">
        <v>171</v>
      </c>
      <c r="E399" s="16">
        <v>12073</v>
      </c>
      <c r="F399" s="16">
        <v>0</v>
      </c>
      <c r="G399" s="16"/>
      <c r="H399" s="16">
        <v>83205.350000000006</v>
      </c>
      <c r="I399" s="16">
        <f t="shared" si="50"/>
        <v>83205.350000000006</v>
      </c>
      <c r="J399" s="16">
        <f t="shared" si="51"/>
        <v>-83205.350000000006</v>
      </c>
      <c r="K399" s="16">
        <f t="shared" si="52"/>
        <v>0</v>
      </c>
      <c r="L399" s="16">
        <f t="shared" si="52"/>
        <v>0</v>
      </c>
      <c r="M399" s="16">
        <f t="shared" si="52"/>
        <v>6891.8537231839646</v>
      </c>
      <c r="N399" s="16">
        <f t="shared" si="52"/>
        <v>6891.8537231839646</v>
      </c>
      <c r="O399" s="16">
        <f t="shared" si="52"/>
        <v>-6891.8537231839646</v>
      </c>
    </row>
    <row r="400" spans="1:15">
      <c r="A400" t="s">
        <v>399</v>
      </c>
      <c r="B400">
        <v>8200</v>
      </c>
      <c r="C400" t="s">
        <v>321</v>
      </c>
      <c r="D400" t="s">
        <v>225</v>
      </c>
      <c r="E400" s="17">
        <v>10055</v>
      </c>
      <c r="F400" s="17">
        <v>0</v>
      </c>
      <c r="G400" s="17"/>
      <c r="H400" s="17">
        <v>116937.13799999999</v>
      </c>
      <c r="I400" s="17">
        <f t="shared" si="50"/>
        <v>116937.13799999999</v>
      </c>
      <c r="J400" s="17">
        <f t="shared" si="51"/>
        <v>-116937.13799999999</v>
      </c>
      <c r="K400" s="17">
        <f t="shared" si="52"/>
        <v>0</v>
      </c>
      <c r="L400" s="17">
        <f t="shared" si="52"/>
        <v>0</v>
      </c>
      <c r="M400" s="17">
        <f t="shared" si="52"/>
        <v>11629.750174042763</v>
      </c>
      <c r="N400" s="17">
        <f t="shared" si="52"/>
        <v>11629.750174042763</v>
      </c>
      <c r="O400" s="17">
        <f t="shared" si="52"/>
        <v>-11629.750174042763</v>
      </c>
    </row>
    <row r="401" spans="1:15">
      <c r="A401" s="14" t="s">
        <v>399</v>
      </c>
      <c r="B401" s="14">
        <v>3000</v>
      </c>
      <c r="C401" s="14" t="s">
        <v>322</v>
      </c>
      <c r="D401" s="14" t="s">
        <v>177</v>
      </c>
      <c r="E401" s="16">
        <v>7534</v>
      </c>
      <c r="F401" s="16">
        <v>41070.360999999997</v>
      </c>
      <c r="G401" s="16">
        <v>67331.508000000002</v>
      </c>
      <c r="H401" s="16">
        <v>65935.434999999998</v>
      </c>
      <c r="I401" s="16">
        <f t="shared" si="50"/>
        <v>133266.943</v>
      </c>
      <c r="J401" s="16">
        <f t="shared" si="51"/>
        <v>-92196.581999999995</v>
      </c>
      <c r="K401" s="16">
        <f t="shared" si="52"/>
        <v>5451.3354127953271</v>
      </c>
      <c r="L401" s="16">
        <f t="shared" si="52"/>
        <v>8937.0199097425011</v>
      </c>
      <c r="M401" s="16">
        <f t="shared" si="52"/>
        <v>8751.7168834616405</v>
      </c>
      <c r="N401" s="16">
        <f t="shared" si="52"/>
        <v>17688.736793204142</v>
      </c>
      <c r="O401" s="16">
        <f t="shared" si="52"/>
        <v>-12237.401380408812</v>
      </c>
    </row>
    <row r="402" spans="1:15">
      <c r="A402" t="s">
        <v>399</v>
      </c>
      <c r="B402">
        <v>7300</v>
      </c>
      <c r="C402" t="s">
        <v>323</v>
      </c>
      <c r="D402" t="s">
        <v>217</v>
      </c>
      <c r="E402" s="17">
        <v>5072</v>
      </c>
      <c r="F402" s="17">
        <v>205954.58199999999</v>
      </c>
      <c r="G402" s="17">
        <v>307627.38499999995</v>
      </c>
      <c r="H402" s="17">
        <v>122795.318</v>
      </c>
      <c r="I402" s="17">
        <f t="shared" si="50"/>
        <v>430422.70299999998</v>
      </c>
      <c r="J402" s="17">
        <f t="shared" si="51"/>
        <v>-224468.12099999998</v>
      </c>
      <c r="K402" s="17">
        <f t="shared" si="52"/>
        <v>40606.18730283912</v>
      </c>
      <c r="L402" s="17">
        <f t="shared" si="52"/>
        <v>60652.086947949523</v>
      </c>
      <c r="M402" s="17">
        <f t="shared" si="52"/>
        <v>24210.433359621449</v>
      </c>
      <c r="N402" s="17">
        <f t="shared" si="52"/>
        <v>84862.520307570972</v>
      </c>
      <c r="O402" s="17">
        <f t="shared" si="52"/>
        <v>-44256.33300473186</v>
      </c>
    </row>
    <row r="403" spans="1:15">
      <c r="A403" s="14" t="s">
        <v>399</v>
      </c>
      <c r="B403" s="14">
        <v>1100</v>
      </c>
      <c r="C403" s="14" t="s">
        <v>324</v>
      </c>
      <c r="D403" s="14" t="s">
        <v>294</v>
      </c>
      <c r="E403" s="16">
        <v>4726</v>
      </c>
      <c r="F403" s="16">
        <v>166.13800000000001</v>
      </c>
      <c r="G403" s="16"/>
      <c r="H403" s="16">
        <v>35808.549999999996</v>
      </c>
      <c r="I403" s="16">
        <f t="shared" si="50"/>
        <v>35808.549999999996</v>
      </c>
      <c r="J403" s="16">
        <f t="shared" si="51"/>
        <v>-35642.411999999997</v>
      </c>
      <c r="K403" s="16">
        <f t="shared" si="52"/>
        <v>35.154041472704193</v>
      </c>
      <c r="L403" s="16">
        <f t="shared" si="52"/>
        <v>0</v>
      </c>
      <c r="M403" s="16">
        <f t="shared" si="52"/>
        <v>7576.9255184088015</v>
      </c>
      <c r="N403" s="16">
        <f t="shared" si="52"/>
        <v>7576.9255184088015</v>
      </c>
      <c r="O403" s="16">
        <f t="shared" si="52"/>
        <v>-7541.7714769360973</v>
      </c>
    </row>
    <row r="404" spans="1:15">
      <c r="A404" t="s">
        <v>399</v>
      </c>
      <c r="B404">
        <v>8000</v>
      </c>
      <c r="C404" t="s">
        <v>325</v>
      </c>
      <c r="D404" t="s">
        <v>224</v>
      </c>
      <c r="E404" s="17">
        <v>4355</v>
      </c>
      <c r="F404" s="17">
        <v>3216.8339999999998</v>
      </c>
      <c r="G404" s="17">
        <v>37171.21</v>
      </c>
      <c r="H404" s="17">
        <v>13010.22</v>
      </c>
      <c r="I404" s="17">
        <f t="shared" si="50"/>
        <v>50181.43</v>
      </c>
      <c r="J404" s="17">
        <f t="shared" si="51"/>
        <v>-46964.595999999998</v>
      </c>
      <c r="K404" s="17">
        <f t="shared" si="52"/>
        <v>738.65304247990809</v>
      </c>
      <c r="L404" s="17">
        <f t="shared" si="52"/>
        <v>8535.2950631458098</v>
      </c>
      <c r="M404" s="17">
        <f t="shared" si="52"/>
        <v>2987.4213547646382</v>
      </c>
      <c r="N404" s="17">
        <f t="shared" si="52"/>
        <v>11522.716417910449</v>
      </c>
      <c r="O404" s="17">
        <f t="shared" si="52"/>
        <v>-10784.06337543054</v>
      </c>
    </row>
    <row r="405" spans="1:15">
      <c r="A405" s="14" t="s">
        <v>399</v>
      </c>
      <c r="B405" s="14">
        <v>5200</v>
      </c>
      <c r="C405" s="14" t="s">
        <v>326</v>
      </c>
      <c r="D405" s="14" t="s">
        <v>196</v>
      </c>
      <c r="E405" s="16">
        <v>4034</v>
      </c>
      <c r="F405" s="16">
        <v>46049.560000000005</v>
      </c>
      <c r="G405" s="16">
        <v>84990.908999999985</v>
      </c>
      <c r="H405" s="16">
        <v>42585.11</v>
      </c>
      <c r="I405" s="16">
        <f t="shared" si="50"/>
        <v>127576.01899999999</v>
      </c>
      <c r="J405" s="16">
        <f t="shared" si="51"/>
        <v>-81526.458999999973</v>
      </c>
      <c r="K405" s="16">
        <f t="shared" si="52"/>
        <v>11415.359444719883</v>
      </c>
      <c r="L405" s="16">
        <f t="shared" si="52"/>
        <v>21068.643777887948</v>
      </c>
      <c r="M405" s="16">
        <f t="shared" si="52"/>
        <v>10556.54685176004</v>
      </c>
      <c r="N405" s="16">
        <f t="shared" si="52"/>
        <v>31625.19062964799</v>
      </c>
      <c r="O405" s="16">
        <f t="shared" si="52"/>
        <v>-20209.831184928105</v>
      </c>
    </row>
    <row r="406" spans="1:15">
      <c r="A406" t="s">
        <v>399</v>
      </c>
      <c r="B406">
        <v>3609</v>
      </c>
      <c r="C406" t="s">
        <v>327</v>
      </c>
      <c r="D406" t="s">
        <v>180</v>
      </c>
      <c r="E406" s="17">
        <v>3852</v>
      </c>
      <c r="F406" s="17">
        <v>12597.151</v>
      </c>
      <c r="G406" s="17">
        <v>34902.559999999998</v>
      </c>
      <c r="H406" s="17">
        <v>25890.067999999996</v>
      </c>
      <c r="I406" s="17">
        <f t="shared" si="50"/>
        <v>60792.627999999997</v>
      </c>
      <c r="J406" s="17">
        <f t="shared" si="51"/>
        <v>-48195.476999999999</v>
      </c>
      <c r="K406" s="17">
        <f t="shared" si="52"/>
        <v>3270.2884215991694</v>
      </c>
      <c r="L406" s="17">
        <f t="shared" si="52"/>
        <v>9060.893042575286</v>
      </c>
      <c r="M406" s="17">
        <f t="shared" si="52"/>
        <v>6721.2014537902378</v>
      </c>
      <c r="N406" s="17">
        <f t="shared" si="52"/>
        <v>15782.094496365524</v>
      </c>
      <c r="O406" s="17">
        <f t="shared" si="52"/>
        <v>-12511.806074766355</v>
      </c>
    </row>
    <row r="407" spans="1:15">
      <c r="A407" s="14" t="s">
        <v>399</v>
      </c>
      <c r="B407" s="14">
        <v>4200</v>
      </c>
      <c r="C407" s="14" t="s">
        <v>328</v>
      </c>
      <c r="D407" s="14" t="s">
        <v>188</v>
      </c>
      <c r="E407" s="16">
        <v>3809</v>
      </c>
      <c r="F407" s="16">
        <v>52131.546999999999</v>
      </c>
      <c r="G407" s="16">
        <v>94620.001000000004</v>
      </c>
      <c r="H407" s="16">
        <v>58913.581000000006</v>
      </c>
      <c r="I407" s="16">
        <f t="shared" si="50"/>
        <v>153533.58199999999</v>
      </c>
      <c r="J407" s="16">
        <f t="shared" si="51"/>
        <v>-101402.035</v>
      </c>
      <c r="K407" s="16">
        <f t="shared" si="52"/>
        <v>13686.412969283276</v>
      </c>
      <c r="L407" s="16">
        <f t="shared" si="52"/>
        <v>24841.165922814387</v>
      </c>
      <c r="M407" s="16">
        <f t="shared" si="52"/>
        <v>15466.941716986086</v>
      </c>
      <c r="N407" s="16">
        <f t="shared" si="52"/>
        <v>40308.107639800466</v>
      </c>
      <c r="O407" s="16">
        <f t="shared" si="52"/>
        <v>-26621.694670517198</v>
      </c>
    </row>
    <row r="408" spans="1:15">
      <c r="A408" t="s">
        <v>399</v>
      </c>
      <c r="B408">
        <v>7620</v>
      </c>
      <c r="C408" t="s">
        <v>329</v>
      </c>
      <c r="D408" t="s">
        <v>222</v>
      </c>
      <c r="E408" s="17">
        <v>3619</v>
      </c>
      <c r="F408" s="17">
        <v>0</v>
      </c>
      <c r="G408" s="17">
        <v>139.96199999999999</v>
      </c>
      <c r="H408" s="17">
        <v>39598.724999999999</v>
      </c>
      <c r="I408" s="17">
        <f t="shared" si="50"/>
        <v>39738.686999999998</v>
      </c>
      <c r="J408" s="17">
        <f t="shared" si="51"/>
        <v>-39738.686999999998</v>
      </c>
      <c r="K408" s="17">
        <f t="shared" si="52"/>
        <v>0</v>
      </c>
      <c r="L408" s="17">
        <f t="shared" si="52"/>
        <v>38.674219397623652</v>
      </c>
      <c r="M408" s="17">
        <f t="shared" si="52"/>
        <v>10941.896932854379</v>
      </c>
      <c r="N408" s="17">
        <f t="shared" si="52"/>
        <v>10980.571152252003</v>
      </c>
      <c r="O408" s="17">
        <f t="shared" si="52"/>
        <v>-10980.571152252003</v>
      </c>
    </row>
    <row r="409" spans="1:15">
      <c r="A409" s="14" t="s">
        <v>399</v>
      </c>
      <c r="B409" s="14">
        <v>2510</v>
      </c>
      <c r="C409" s="14" t="s">
        <v>330</v>
      </c>
      <c r="D409" s="14" t="s">
        <v>176</v>
      </c>
      <c r="E409" s="16">
        <v>3588</v>
      </c>
      <c r="F409" s="16">
        <v>0</v>
      </c>
      <c r="G409" s="16"/>
      <c r="H409" s="16">
        <v>61762.953000000001</v>
      </c>
      <c r="I409" s="16">
        <f t="shared" si="50"/>
        <v>61762.953000000001</v>
      </c>
      <c r="J409" s="16">
        <f t="shared" si="51"/>
        <v>-61762.953000000001</v>
      </c>
      <c r="K409" s="16">
        <f t="shared" si="52"/>
        <v>0</v>
      </c>
      <c r="L409" s="16">
        <f t="shared" si="52"/>
        <v>0</v>
      </c>
      <c r="M409" s="16">
        <f t="shared" si="52"/>
        <v>17213.755016722411</v>
      </c>
      <c r="N409" s="16">
        <f t="shared" si="52"/>
        <v>17213.755016722411</v>
      </c>
      <c r="O409" s="16">
        <f t="shared" si="52"/>
        <v>-17213.755016722411</v>
      </c>
    </row>
    <row r="410" spans="1:15">
      <c r="A410" t="s">
        <v>399</v>
      </c>
      <c r="B410">
        <v>2300</v>
      </c>
      <c r="C410" t="s">
        <v>331</v>
      </c>
      <c r="D410" t="s">
        <v>174</v>
      </c>
      <c r="E410" s="17">
        <v>3512</v>
      </c>
      <c r="F410" s="17">
        <v>6739.6689999999999</v>
      </c>
      <c r="G410" s="17">
        <v>26318.744999999999</v>
      </c>
      <c r="H410" s="17">
        <v>41334.159</v>
      </c>
      <c r="I410" s="17">
        <f t="shared" si="50"/>
        <v>67652.903999999995</v>
      </c>
      <c r="J410" s="17">
        <f t="shared" si="51"/>
        <v>-60913.234999999993</v>
      </c>
      <c r="K410" s="17">
        <f t="shared" si="52"/>
        <v>1919.0401480637813</v>
      </c>
      <c r="L410" s="17">
        <f t="shared" si="52"/>
        <v>7493.9478929384959</v>
      </c>
      <c r="M410" s="17">
        <f t="shared" si="52"/>
        <v>11769.407460136676</v>
      </c>
      <c r="N410" s="17">
        <f t="shared" si="52"/>
        <v>19263.355353075171</v>
      </c>
      <c r="O410" s="17">
        <f t="shared" si="52"/>
        <v>-17344.315205011386</v>
      </c>
    </row>
    <row r="411" spans="1:15">
      <c r="A411" s="14" t="s">
        <v>399</v>
      </c>
      <c r="B411" s="14">
        <v>6100</v>
      </c>
      <c r="C411" s="14" t="s">
        <v>332</v>
      </c>
      <c r="D411" s="14" t="s">
        <v>204</v>
      </c>
      <c r="E411" s="16">
        <v>3115</v>
      </c>
      <c r="F411" s="16">
        <v>42761.067999999999</v>
      </c>
      <c r="G411" s="16">
        <v>72855.559000000008</v>
      </c>
      <c r="H411" s="16">
        <v>21915.701000000001</v>
      </c>
      <c r="I411" s="16">
        <f t="shared" si="50"/>
        <v>94771.260000000009</v>
      </c>
      <c r="J411" s="16">
        <f t="shared" si="51"/>
        <v>-52010.19200000001</v>
      </c>
      <c r="K411" s="16">
        <f t="shared" si="52"/>
        <v>13727.469662921347</v>
      </c>
      <c r="L411" s="16">
        <f t="shared" si="52"/>
        <v>23388.622471910116</v>
      </c>
      <c r="M411" s="16">
        <f t="shared" si="52"/>
        <v>7035.5380417335482</v>
      </c>
      <c r="N411" s="16">
        <f t="shared" si="52"/>
        <v>30424.160513643663</v>
      </c>
      <c r="O411" s="16">
        <f t="shared" si="52"/>
        <v>-16696.690850722316</v>
      </c>
    </row>
    <row r="412" spans="1:15">
      <c r="A412" t="s">
        <v>399</v>
      </c>
      <c r="B412">
        <v>8716</v>
      </c>
      <c r="C412" t="s">
        <v>333</v>
      </c>
      <c r="D412" t="s">
        <v>232</v>
      </c>
      <c r="E412" s="17">
        <v>2699</v>
      </c>
      <c r="F412" s="17">
        <v>0</v>
      </c>
      <c r="G412" s="17"/>
      <c r="H412" s="17">
        <v>41247.161999999997</v>
      </c>
      <c r="I412" s="17">
        <f t="shared" si="50"/>
        <v>41247.161999999997</v>
      </c>
      <c r="J412" s="17">
        <f t="shared" si="51"/>
        <v>-41247.161999999997</v>
      </c>
      <c r="K412" s="17">
        <f t="shared" si="52"/>
        <v>0</v>
      </c>
      <c r="L412" s="17">
        <f t="shared" si="52"/>
        <v>0</v>
      </c>
      <c r="M412" s="17">
        <f t="shared" si="52"/>
        <v>15282.386809929603</v>
      </c>
      <c r="N412" s="17">
        <f t="shared" si="52"/>
        <v>15282.386809929603</v>
      </c>
      <c r="O412" s="17">
        <f t="shared" si="52"/>
        <v>-15282.386809929603</v>
      </c>
    </row>
    <row r="413" spans="1:15">
      <c r="A413" s="14" t="s">
        <v>399</v>
      </c>
      <c r="B413" s="14">
        <v>7708</v>
      </c>
      <c r="C413" s="14" t="s">
        <v>334</v>
      </c>
      <c r="D413" s="14" t="s">
        <v>223</v>
      </c>
      <c r="E413" s="16">
        <v>2434</v>
      </c>
      <c r="F413" s="16">
        <v>0</v>
      </c>
      <c r="G413" s="16">
        <v>17567.790000000005</v>
      </c>
      <c r="H413" s="16">
        <v>25394.483</v>
      </c>
      <c r="I413" s="16">
        <f t="shared" si="50"/>
        <v>42962.273000000001</v>
      </c>
      <c r="J413" s="16">
        <f t="shared" si="51"/>
        <v>-42962.273000000001</v>
      </c>
      <c r="K413" s="16">
        <f t="shared" si="52"/>
        <v>0</v>
      </c>
      <c r="L413" s="16">
        <f t="shared" si="52"/>
        <v>7217.6622843056712</v>
      </c>
      <c r="M413" s="16">
        <f t="shared" si="52"/>
        <v>10433.230484798685</v>
      </c>
      <c r="N413" s="16">
        <f t="shared" si="52"/>
        <v>17650.892769104357</v>
      </c>
      <c r="O413" s="16">
        <f t="shared" si="52"/>
        <v>-17650.892769104357</v>
      </c>
    </row>
    <row r="414" spans="1:15">
      <c r="A414" t="s">
        <v>399</v>
      </c>
      <c r="B414">
        <v>8717</v>
      </c>
      <c r="C414" t="s">
        <v>335</v>
      </c>
      <c r="D414" t="s">
        <v>233</v>
      </c>
      <c r="E414" s="17">
        <v>2276</v>
      </c>
      <c r="F414" s="17">
        <v>0</v>
      </c>
      <c r="G414" s="17"/>
      <c r="H414" s="17">
        <v>37832.843999999997</v>
      </c>
      <c r="I414" s="17">
        <f t="shared" si="50"/>
        <v>37832.843999999997</v>
      </c>
      <c r="J414" s="17">
        <f t="shared" si="51"/>
        <v>-37832.843999999997</v>
      </c>
      <c r="K414" s="17">
        <f t="shared" si="52"/>
        <v>0</v>
      </c>
      <c r="L414" s="17">
        <f t="shared" si="52"/>
        <v>0</v>
      </c>
      <c r="M414" s="17">
        <f t="shared" si="52"/>
        <v>16622.514938488574</v>
      </c>
      <c r="N414" s="17">
        <f t="shared" si="52"/>
        <v>16622.514938488574</v>
      </c>
      <c r="O414" s="17">
        <f t="shared" si="52"/>
        <v>-16622.514938488574</v>
      </c>
    </row>
    <row r="415" spans="1:15">
      <c r="A415" s="14" t="s">
        <v>399</v>
      </c>
      <c r="B415" s="14">
        <v>6250</v>
      </c>
      <c r="C415" s="14" t="s">
        <v>336</v>
      </c>
      <c r="D415" s="14" t="s">
        <v>205</v>
      </c>
      <c r="E415" s="16">
        <v>2006</v>
      </c>
      <c r="F415" s="16">
        <v>4621.5129999999999</v>
      </c>
      <c r="G415" s="16">
        <v>22097.925999999999</v>
      </c>
      <c r="H415" s="16">
        <v>35358.998</v>
      </c>
      <c r="I415" s="16">
        <f t="shared" si="50"/>
        <v>57456.923999999999</v>
      </c>
      <c r="J415" s="16">
        <f t="shared" si="51"/>
        <v>-52835.411</v>
      </c>
      <c r="K415" s="16">
        <f t="shared" si="52"/>
        <v>2303.8449651046858</v>
      </c>
      <c r="L415" s="16">
        <f t="shared" si="52"/>
        <v>11015.915254237289</v>
      </c>
      <c r="M415" s="16">
        <f t="shared" si="52"/>
        <v>17626.619142572283</v>
      </c>
      <c r="N415" s="16">
        <f t="shared" si="52"/>
        <v>28642.534396809569</v>
      </c>
      <c r="O415" s="16">
        <f t="shared" si="52"/>
        <v>-26338.689431704886</v>
      </c>
    </row>
    <row r="416" spans="1:15">
      <c r="A416" t="s">
        <v>399</v>
      </c>
      <c r="B416">
        <v>8613</v>
      </c>
      <c r="C416" t="s">
        <v>337</v>
      </c>
      <c r="D416" t="s">
        <v>229</v>
      </c>
      <c r="E416" s="17">
        <v>1961</v>
      </c>
      <c r="F416" s="17">
        <v>111</v>
      </c>
      <c r="G416" s="17"/>
      <c r="H416" s="17">
        <v>27628.165000000001</v>
      </c>
      <c r="I416" s="17">
        <f t="shared" si="50"/>
        <v>27628.165000000001</v>
      </c>
      <c r="J416" s="17">
        <f t="shared" si="51"/>
        <v>-27517.165000000001</v>
      </c>
      <c r="K416" s="17">
        <f t="shared" si="52"/>
        <v>56.60377358490566</v>
      </c>
      <c r="L416" s="17">
        <f t="shared" si="52"/>
        <v>0</v>
      </c>
      <c r="M416" s="17">
        <f t="shared" si="52"/>
        <v>14088.814380418155</v>
      </c>
      <c r="N416" s="17">
        <f t="shared" si="52"/>
        <v>14088.814380418155</v>
      </c>
      <c r="O416" s="17">
        <f t="shared" si="52"/>
        <v>-14032.210606833249</v>
      </c>
    </row>
    <row r="417" spans="1:15">
      <c r="A417" s="14" t="s">
        <v>399</v>
      </c>
      <c r="B417" s="14">
        <v>6400</v>
      </c>
      <c r="C417" s="14" t="s">
        <v>338</v>
      </c>
      <c r="D417" s="14" t="s">
        <v>206</v>
      </c>
      <c r="E417" s="16">
        <v>1903</v>
      </c>
      <c r="F417" s="16">
        <v>1169.432</v>
      </c>
      <c r="G417" s="16">
        <v>19068.798999999999</v>
      </c>
      <c r="H417" s="16">
        <v>15568.026000000002</v>
      </c>
      <c r="I417" s="16">
        <f t="shared" si="50"/>
        <v>34636.824999999997</v>
      </c>
      <c r="J417" s="16">
        <f t="shared" si="51"/>
        <v>-33467.392999999996</v>
      </c>
      <c r="K417" s="16">
        <f t="shared" si="52"/>
        <v>614.52023121387288</v>
      </c>
      <c r="L417" s="16">
        <f t="shared" si="52"/>
        <v>10020.388334209143</v>
      </c>
      <c r="M417" s="16">
        <f t="shared" si="52"/>
        <v>8180.7808723068847</v>
      </c>
      <c r="N417" s="16">
        <f t="shared" si="52"/>
        <v>18201.169206516028</v>
      </c>
      <c r="O417" s="16">
        <f t="shared" si="52"/>
        <v>-17586.648975302152</v>
      </c>
    </row>
    <row r="418" spans="1:15">
      <c r="A418" t="s">
        <v>399</v>
      </c>
      <c r="B418">
        <v>8614</v>
      </c>
      <c r="C418" t="s">
        <v>339</v>
      </c>
      <c r="D418" t="s">
        <v>230</v>
      </c>
      <c r="E418" s="17">
        <v>1682</v>
      </c>
      <c r="F418" s="17">
        <v>497</v>
      </c>
      <c r="G418" s="17"/>
      <c r="H418" s="17">
        <v>28686.920000000002</v>
      </c>
      <c r="I418" s="17">
        <f t="shared" si="50"/>
        <v>28686.920000000002</v>
      </c>
      <c r="J418" s="17">
        <f t="shared" si="51"/>
        <v>-28189.920000000002</v>
      </c>
      <c r="K418" s="17">
        <f t="shared" si="52"/>
        <v>295.48156956004755</v>
      </c>
      <c r="L418" s="17">
        <f t="shared" si="52"/>
        <v>0</v>
      </c>
      <c r="M418" s="17">
        <f t="shared" si="52"/>
        <v>17055.243757431628</v>
      </c>
      <c r="N418" s="17">
        <f t="shared" si="52"/>
        <v>17055.243757431628</v>
      </c>
      <c r="O418" s="17">
        <f t="shared" si="52"/>
        <v>-16759.762187871584</v>
      </c>
    </row>
    <row r="419" spans="1:15">
      <c r="A419" s="14" t="s">
        <v>399</v>
      </c>
      <c r="B419" s="14">
        <v>3714</v>
      </c>
      <c r="C419" s="14" t="s">
        <v>340</v>
      </c>
      <c r="D419" s="14" t="s">
        <v>185</v>
      </c>
      <c r="E419" s="16">
        <v>1674</v>
      </c>
      <c r="F419" s="16">
        <v>2686.9369999999999</v>
      </c>
      <c r="G419" s="16">
        <v>12371.337000000001</v>
      </c>
      <c r="H419" s="16">
        <v>19146.115999999998</v>
      </c>
      <c r="I419" s="16">
        <f t="shared" si="50"/>
        <v>31517.453000000001</v>
      </c>
      <c r="J419" s="16">
        <f t="shared" si="51"/>
        <v>-28830.516000000003</v>
      </c>
      <c r="K419" s="16">
        <f t="shared" si="52"/>
        <v>1605.0997610513739</v>
      </c>
      <c r="L419" s="16">
        <f t="shared" si="52"/>
        <v>7390.2849462365593</v>
      </c>
      <c r="M419" s="16">
        <f t="shared" si="52"/>
        <v>11437.345280764635</v>
      </c>
      <c r="N419" s="16">
        <f t="shared" si="52"/>
        <v>18827.630227001195</v>
      </c>
      <c r="O419" s="16">
        <f t="shared" si="52"/>
        <v>-17222.530465949825</v>
      </c>
    </row>
    <row r="420" spans="1:15">
      <c r="A420" t="s">
        <v>399</v>
      </c>
      <c r="B420">
        <v>2506</v>
      </c>
      <c r="C420" t="s">
        <v>341</v>
      </c>
      <c r="D420" t="s">
        <v>175</v>
      </c>
      <c r="E420" s="17">
        <v>1308</v>
      </c>
      <c r="F420" s="17">
        <v>0</v>
      </c>
      <c r="G420" s="17"/>
      <c r="H420" s="17">
        <v>19922.601999999999</v>
      </c>
      <c r="I420" s="17">
        <f t="shared" si="50"/>
        <v>19922.601999999999</v>
      </c>
      <c r="J420" s="17">
        <f t="shared" si="51"/>
        <v>-19922.601999999999</v>
      </c>
      <c r="K420" s="17">
        <f t="shared" si="52"/>
        <v>0</v>
      </c>
      <c r="L420" s="17">
        <f t="shared" si="52"/>
        <v>0</v>
      </c>
      <c r="M420" s="17">
        <f t="shared" si="52"/>
        <v>15231.347094801222</v>
      </c>
      <c r="N420" s="17">
        <f t="shared" si="52"/>
        <v>15231.347094801222</v>
      </c>
      <c r="O420" s="17">
        <f t="shared" si="52"/>
        <v>-15231.347094801222</v>
      </c>
    </row>
    <row r="421" spans="1:15">
      <c r="A421" s="14" t="s">
        <v>399</v>
      </c>
      <c r="B421" s="14">
        <v>5508</v>
      </c>
      <c r="C421" s="14" t="s">
        <v>342</v>
      </c>
      <c r="D421" s="14" t="s">
        <v>197</v>
      </c>
      <c r="E421" s="16">
        <v>1211</v>
      </c>
      <c r="F421" s="16">
        <v>3324.3029999999999</v>
      </c>
      <c r="G421" s="16">
        <v>16588.684000000001</v>
      </c>
      <c r="H421" s="16">
        <v>16128.911999999998</v>
      </c>
      <c r="I421" s="16">
        <f t="shared" si="50"/>
        <v>32717.595999999998</v>
      </c>
      <c r="J421" s="16">
        <f t="shared" si="51"/>
        <v>-29393.292999999998</v>
      </c>
      <c r="K421" s="16">
        <f t="shared" si="52"/>
        <v>2745.0891824938067</v>
      </c>
      <c r="L421" s="16">
        <f t="shared" si="52"/>
        <v>13698.335260115608</v>
      </c>
      <c r="M421" s="16">
        <f t="shared" si="52"/>
        <v>13318.672171758875</v>
      </c>
      <c r="N421" s="16">
        <f t="shared" si="52"/>
        <v>27017.007431874481</v>
      </c>
      <c r="O421" s="16">
        <f t="shared" si="52"/>
        <v>-24271.918249380677</v>
      </c>
    </row>
    <row r="422" spans="1:15">
      <c r="A422" t="s">
        <v>399</v>
      </c>
      <c r="B422">
        <v>3711</v>
      </c>
      <c r="C422" t="s">
        <v>343</v>
      </c>
      <c r="D422" t="s">
        <v>183</v>
      </c>
      <c r="E422" s="17">
        <v>1209</v>
      </c>
      <c r="F422" s="17">
        <v>2630.2709999999997</v>
      </c>
      <c r="G422" s="17">
        <v>10587.837</v>
      </c>
      <c r="H422" s="17">
        <v>17473.548999999999</v>
      </c>
      <c r="I422" s="17">
        <f t="shared" si="50"/>
        <v>28061.385999999999</v>
      </c>
      <c r="J422" s="17">
        <f t="shared" si="51"/>
        <v>-25431.114999999998</v>
      </c>
      <c r="K422" s="17">
        <f t="shared" si="52"/>
        <v>2175.5756823821339</v>
      </c>
      <c r="L422" s="17">
        <f t="shared" si="52"/>
        <v>8757.5161290322576</v>
      </c>
      <c r="M422" s="17">
        <f t="shared" si="52"/>
        <v>14452.894127377996</v>
      </c>
      <c r="N422" s="17">
        <f t="shared" si="52"/>
        <v>23210.410256410258</v>
      </c>
      <c r="O422" s="17">
        <f t="shared" si="52"/>
        <v>-21034.834574028122</v>
      </c>
    </row>
    <row r="423" spans="1:15">
      <c r="A423" s="14" t="s">
        <v>399</v>
      </c>
      <c r="B423" s="14">
        <v>8721</v>
      </c>
      <c r="C423" s="14" t="s">
        <v>344</v>
      </c>
      <c r="D423" s="14" t="s">
        <v>236</v>
      </c>
      <c r="E423" s="16">
        <v>1163</v>
      </c>
      <c r="F423" s="16">
        <v>1571.8440000000001</v>
      </c>
      <c r="G423" s="16"/>
      <c r="H423" s="16">
        <v>44022.354999999996</v>
      </c>
      <c r="I423" s="16">
        <f t="shared" si="50"/>
        <v>44022.354999999996</v>
      </c>
      <c r="J423" s="16">
        <f t="shared" si="51"/>
        <v>-42450.510999999999</v>
      </c>
      <c r="K423" s="16">
        <f t="shared" si="52"/>
        <v>1351.5425623387791</v>
      </c>
      <c r="L423" s="16">
        <f t="shared" si="52"/>
        <v>0</v>
      </c>
      <c r="M423" s="16">
        <f t="shared" si="52"/>
        <v>37852.411865864138</v>
      </c>
      <c r="N423" s="16">
        <f t="shared" si="52"/>
        <v>37852.411865864138</v>
      </c>
      <c r="O423" s="16">
        <f t="shared" si="52"/>
        <v>-36500.86930352536</v>
      </c>
    </row>
    <row r="424" spans="1:15">
      <c r="A424" t="s">
        <v>399</v>
      </c>
      <c r="B424">
        <v>6513</v>
      </c>
      <c r="C424" t="s">
        <v>345</v>
      </c>
      <c r="D424" t="s">
        <v>207</v>
      </c>
      <c r="E424" s="17">
        <v>1077</v>
      </c>
      <c r="F424" s="17">
        <v>0</v>
      </c>
      <c r="G424" s="17"/>
      <c r="H424" s="17">
        <v>15330.192000000001</v>
      </c>
      <c r="I424" s="17">
        <f t="shared" si="50"/>
        <v>15330.192000000001</v>
      </c>
      <c r="J424" s="17">
        <f t="shared" si="51"/>
        <v>-15330.192000000001</v>
      </c>
      <c r="K424" s="17">
        <f t="shared" si="52"/>
        <v>0</v>
      </c>
      <c r="L424" s="17">
        <f t="shared" si="52"/>
        <v>0</v>
      </c>
      <c r="M424" s="17">
        <f t="shared" si="52"/>
        <v>14234.16155988858</v>
      </c>
      <c r="N424" s="17">
        <f t="shared" si="52"/>
        <v>14234.16155988858</v>
      </c>
      <c r="O424" s="17">
        <f t="shared" si="52"/>
        <v>-14234.16155988858</v>
      </c>
    </row>
    <row r="425" spans="1:15">
      <c r="A425" s="14" t="s">
        <v>399</v>
      </c>
      <c r="B425" s="14">
        <v>4607</v>
      </c>
      <c r="C425" s="14" t="s">
        <v>346</v>
      </c>
      <c r="D425" s="14" t="s">
        <v>191</v>
      </c>
      <c r="E425" s="16">
        <v>1021</v>
      </c>
      <c r="F425" s="16">
        <v>3945.4550000000004</v>
      </c>
      <c r="G425" s="16">
        <v>14704.981</v>
      </c>
      <c r="H425" s="16">
        <v>15565.868999999999</v>
      </c>
      <c r="I425" s="16">
        <f t="shared" si="50"/>
        <v>30270.85</v>
      </c>
      <c r="J425" s="16">
        <f t="shared" si="51"/>
        <v>-26325.394999999997</v>
      </c>
      <c r="K425" s="16">
        <f t="shared" ref="K425:O451" si="53">(F425/$E425)*1000</f>
        <v>3864.3046033300689</v>
      </c>
      <c r="L425" s="16">
        <f t="shared" si="53"/>
        <v>14402.52791380999</v>
      </c>
      <c r="M425" s="16">
        <f t="shared" si="53"/>
        <v>15245.709108716943</v>
      </c>
      <c r="N425" s="16">
        <f t="shared" si="53"/>
        <v>29648.23702252693</v>
      </c>
      <c r="O425" s="16">
        <f t="shared" si="53"/>
        <v>-25783.932419196863</v>
      </c>
    </row>
    <row r="426" spans="1:15">
      <c r="A426" t="s">
        <v>399</v>
      </c>
      <c r="B426">
        <v>4100</v>
      </c>
      <c r="C426" t="s">
        <v>347</v>
      </c>
      <c r="D426" t="s">
        <v>187</v>
      </c>
      <c r="E426" s="17">
        <v>955</v>
      </c>
      <c r="F426" s="17">
        <v>16955.28</v>
      </c>
      <c r="G426" s="17">
        <v>14257.943000000001</v>
      </c>
      <c r="H426" s="17">
        <v>29931.383000000002</v>
      </c>
      <c r="I426" s="17">
        <f t="shared" si="50"/>
        <v>44189.326000000001</v>
      </c>
      <c r="J426" s="17">
        <f t="shared" si="51"/>
        <v>-27234.046000000002</v>
      </c>
      <c r="K426" s="17">
        <f t="shared" si="53"/>
        <v>17754.219895287955</v>
      </c>
      <c r="L426" s="17">
        <f t="shared" si="53"/>
        <v>14929.783246073299</v>
      </c>
      <c r="M426" s="17">
        <f t="shared" si="53"/>
        <v>31341.76230366492</v>
      </c>
      <c r="N426" s="17">
        <f t="shared" si="53"/>
        <v>46271.545549738221</v>
      </c>
      <c r="O426" s="17">
        <f t="shared" si="53"/>
        <v>-28517.325654450266</v>
      </c>
    </row>
    <row r="427" spans="1:15">
      <c r="A427" s="14" t="s">
        <v>399</v>
      </c>
      <c r="B427" s="14">
        <v>5604</v>
      </c>
      <c r="C427" s="14" t="s">
        <v>348</v>
      </c>
      <c r="D427" s="14" t="s">
        <v>198</v>
      </c>
      <c r="E427" s="16">
        <v>938</v>
      </c>
      <c r="F427" s="16">
        <v>0</v>
      </c>
      <c r="G427" s="16"/>
      <c r="H427" s="16">
        <v>29849.353999999999</v>
      </c>
      <c r="I427" s="16">
        <f t="shared" si="50"/>
        <v>29849.353999999999</v>
      </c>
      <c r="J427" s="16">
        <f t="shared" si="51"/>
        <v>-29849.353999999999</v>
      </c>
      <c r="K427" s="16">
        <f t="shared" si="53"/>
        <v>0</v>
      </c>
      <c r="L427" s="16">
        <f t="shared" si="53"/>
        <v>0</v>
      </c>
      <c r="M427" s="16">
        <f t="shared" si="53"/>
        <v>31822.339019189767</v>
      </c>
      <c r="N427" s="16">
        <f t="shared" si="53"/>
        <v>31822.339019189767</v>
      </c>
      <c r="O427" s="16">
        <f t="shared" si="53"/>
        <v>-31822.339019189767</v>
      </c>
    </row>
    <row r="428" spans="1:15">
      <c r="A428" t="s">
        <v>399</v>
      </c>
      <c r="B428">
        <v>3709</v>
      </c>
      <c r="C428" t="s">
        <v>349</v>
      </c>
      <c r="D428" t="s">
        <v>181</v>
      </c>
      <c r="E428" s="17">
        <v>876</v>
      </c>
      <c r="F428" s="17">
        <v>0</v>
      </c>
      <c r="G428" s="17">
        <v>17589.977999999999</v>
      </c>
      <c r="H428" s="17">
        <v>10171.375</v>
      </c>
      <c r="I428" s="17">
        <f t="shared" si="50"/>
        <v>27761.352999999999</v>
      </c>
      <c r="J428" s="17">
        <f t="shared" si="51"/>
        <v>-27761.352999999999</v>
      </c>
      <c r="K428" s="17">
        <f t="shared" si="53"/>
        <v>0</v>
      </c>
      <c r="L428" s="17">
        <f t="shared" si="53"/>
        <v>20079.883561643837</v>
      </c>
      <c r="M428" s="17">
        <f t="shared" si="53"/>
        <v>11611.158675799088</v>
      </c>
      <c r="N428" s="17">
        <f t="shared" si="53"/>
        <v>31691.042237442922</v>
      </c>
      <c r="O428" s="17">
        <f t="shared" si="53"/>
        <v>-31691.042237442922</v>
      </c>
    </row>
    <row r="429" spans="1:15">
      <c r="A429" s="14" t="s">
        <v>399</v>
      </c>
      <c r="B429" s="14">
        <v>6612</v>
      </c>
      <c r="C429" s="14" t="s">
        <v>350</v>
      </c>
      <c r="D429" s="14" t="s">
        <v>213</v>
      </c>
      <c r="E429" s="16">
        <v>862</v>
      </c>
      <c r="F429" s="16">
        <v>14765</v>
      </c>
      <c r="G429" s="16">
        <v>28048</v>
      </c>
      <c r="H429" s="16">
        <v>17414</v>
      </c>
      <c r="I429" s="16">
        <f t="shared" si="50"/>
        <v>45462</v>
      </c>
      <c r="J429" s="16">
        <f t="shared" si="51"/>
        <v>-30697</v>
      </c>
      <c r="K429" s="16">
        <f t="shared" si="53"/>
        <v>17128.770301624128</v>
      </c>
      <c r="L429" s="16">
        <f t="shared" si="53"/>
        <v>32538.283062645016</v>
      </c>
      <c r="M429" s="16">
        <f t="shared" si="53"/>
        <v>20201.856148491879</v>
      </c>
      <c r="N429" s="16">
        <f t="shared" si="53"/>
        <v>52740.139211136891</v>
      </c>
      <c r="O429" s="16">
        <f t="shared" si="53"/>
        <v>-35611.368909512763</v>
      </c>
    </row>
    <row r="430" spans="1:15">
      <c r="A430" t="s">
        <v>399</v>
      </c>
      <c r="B430">
        <v>8710</v>
      </c>
      <c r="C430" t="s">
        <v>351</v>
      </c>
      <c r="D430" t="s">
        <v>231</v>
      </c>
      <c r="E430" s="17">
        <v>818</v>
      </c>
      <c r="F430" s="17">
        <v>310.5</v>
      </c>
      <c r="G430" s="17"/>
      <c r="H430" s="17">
        <v>18521.017</v>
      </c>
      <c r="I430" s="17">
        <f t="shared" si="50"/>
        <v>18521.017</v>
      </c>
      <c r="J430" s="17">
        <f t="shared" si="51"/>
        <v>-18210.517</v>
      </c>
      <c r="K430" s="17">
        <f t="shared" si="53"/>
        <v>379.58435207823959</v>
      </c>
      <c r="L430" s="17">
        <f t="shared" si="53"/>
        <v>0</v>
      </c>
      <c r="M430" s="17">
        <f t="shared" si="53"/>
        <v>22641.830073349636</v>
      </c>
      <c r="N430" s="17">
        <f t="shared" si="53"/>
        <v>22641.830073349636</v>
      </c>
      <c r="O430" s="17">
        <f t="shared" si="53"/>
        <v>-22262.245721271396</v>
      </c>
    </row>
    <row r="431" spans="1:15">
      <c r="A431" s="14" t="s">
        <v>399</v>
      </c>
      <c r="B431" s="14">
        <v>8508</v>
      </c>
      <c r="C431" s="14" t="s">
        <v>352</v>
      </c>
      <c r="D431" s="14" t="s">
        <v>226</v>
      </c>
      <c r="E431" s="16">
        <v>719</v>
      </c>
      <c r="F431" s="16">
        <v>1385.3490000000002</v>
      </c>
      <c r="G431" s="16">
        <v>20984.830999999998</v>
      </c>
      <c r="H431" s="16">
        <v>15986.136999999999</v>
      </c>
      <c r="I431" s="16">
        <f t="shared" si="50"/>
        <v>36970.967999999993</v>
      </c>
      <c r="J431" s="16">
        <f t="shared" si="51"/>
        <v>-35585.618999999992</v>
      </c>
      <c r="K431" s="16">
        <f t="shared" si="53"/>
        <v>1926.7719054242004</v>
      </c>
      <c r="L431" s="16">
        <f t="shared" si="53"/>
        <v>29186.134909596662</v>
      </c>
      <c r="M431" s="16">
        <f t="shared" si="53"/>
        <v>22233.848400556326</v>
      </c>
      <c r="N431" s="16">
        <f t="shared" si="53"/>
        <v>51419.98331015298</v>
      </c>
      <c r="O431" s="16">
        <f t="shared" si="53"/>
        <v>-49493.211404728776</v>
      </c>
    </row>
    <row r="432" spans="1:15">
      <c r="A432" t="s">
        <v>399</v>
      </c>
      <c r="B432">
        <v>8722</v>
      </c>
      <c r="C432" t="s">
        <v>353</v>
      </c>
      <c r="D432" t="s">
        <v>237</v>
      </c>
      <c r="E432" s="17">
        <v>687</v>
      </c>
      <c r="F432" s="17">
        <v>0</v>
      </c>
      <c r="G432" s="17"/>
      <c r="H432" s="17">
        <v>11399.371000000001</v>
      </c>
      <c r="I432" s="17">
        <f t="shared" si="50"/>
        <v>11399.371000000001</v>
      </c>
      <c r="J432" s="17">
        <f t="shared" si="51"/>
        <v>-11399.371000000001</v>
      </c>
      <c r="K432" s="17">
        <f t="shared" si="53"/>
        <v>0</v>
      </c>
      <c r="L432" s="17">
        <f t="shared" si="53"/>
        <v>0</v>
      </c>
      <c r="M432" s="17">
        <f t="shared" si="53"/>
        <v>16592.970887918487</v>
      </c>
      <c r="N432" s="17">
        <f t="shared" si="53"/>
        <v>16592.970887918487</v>
      </c>
      <c r="O432" s="17">
        <f t="shared" si="53"/>
        <v>-16592.970887918487</v>
      </c>
    </row>
    <row r="433" spans="1:15">
      <c r="A433" s="14" t="s">
        <v>399</v>
      </c>
      <c r="B433" s="14">
        <v>7000</v>
      </c>
      <c r="C433" s="14" t="s">
        <v>354</v>
      </c>
      <c r="D433" s="14" t="s">
        <v>216</v>
      </c>
      <c r="E433" s="16">
        <v>680</v>
      </c>
      <c r="F433" s="16">
        <v>2737.3559999999998</v>
      </c>
      <c r="G433" s="16"/>
      <c r="H433" s="16">
        <v>23831.258000000009</v>
      </c>
      <c r="I433" s="16">
        <f t="shared" si="50"/>
        <v>23831.258000000009</v>
      </c>
      <c r="J433" s="16">
        <f t="shared" si="51"/>
        <v>-21093.902000000009</v>
      </c>
      <c r="K433" s="16">
        <f t="shared" si="53"/>
        <v>4025.5235294117638</v>
      </c>
      <c r="L433" s="16">
        <f t="shared" si="53"/>
        <v>0</v>
      </c>
      <c r="M433" s="16">
        <f t="shared" si="53"/>
        <v>35045.967647058838</v>
      </c>
      <c r="N433" s="16">
        <f t="shared" si="53"/>
        <v>35045.967647058838</v>
      </c>
      <c r="O433" s="16">
        <f t="shared" si="53"/>
        <v>-31020.444117647075</v>
      </c>
    </row>
    <row r="434" spans="1:15">
      <c r="A434" t="s">
        <v>399</v>
      </c>
      <c r="B434">
        <v>7502</v>
      </c>
      <c r="C434" t="s">
        <v>355</v>
      </c>
      <c r="D434" t="s">
        <v>218</v>
      </c>
      <c r="E434" s="17">
        <v>659</v>
      </c>
      <c r="F434" s="17">
        <v>2065.3420000000001</v>
      </c>
      <c r="G434" s="17">
        <v>776.62899999999991</v>
      </c>
      <c r="H434" s="17">
        <v>26244.806000000004</v>
      </c>
      <c r="I434" s="17">
        <f t="shared" si="50"/>
        <v>27021.435000000005</v>
      </c>
      <c r="J434" s="17">
        <f t="shared" si="51"/>
        <v>-24956.093000000004</v>
      </c>
      <c r="K434" s="17">
        <f t="shared" si="53"/>
        <v>3134.0546282245828</v>
      </c>
      <c r="L434" s="17">
        <f t="shared" si="53"/>
        <v>1178.4962063732926</v>
      </c>
      <c r="M434" s="17">
        <f t="shared" si="53"/>
        <v>39825.198786039458</v>
      </c>
      <c r="N434" s="17">
        <f t="shared" si="53"/>
        <v>41003.694992412755</v>
      </c>
      <c r="O434" s="17">
        <f t="shared" si="53"/>
        <v>-37869.64036418817</v>
      </c>
    </row>
    <row r="435" spans="1:15">
      <c r="A435" s="14" t="s">
        <v>399</v>
      </c>
      <c r="B435" s="14">
        <v>3811</v>
      </c>
      <c r="C435" s="14" t="s">
        <v>356</v>
      </c>
      <c r="D435" s="14" t="s">
        <v>186</v>
      </c>
      <c r="E435" s="16">
        <v>639</v>
      </c>
      <c r="F435" s="16">
        <v>5309.0990000000002</v>
      </c>
      <c r="G435" s="16">
        <v>16175.961000000001</v>
      </c>
      <c r="H435" s="16">
        <v>10622.948999999999</v>
      </c>
      <c r="I435" s="16">
        <f t="shared" si="50"/>
        <v>26798.91</v>
      </c>
      <c r="J435" s="16">
        <f t="shared" si="51"/>
        <v>-21489.811000000002</v>
      </c>
      <c r="K435" s="16">
        <f t="shared" si="53"/>
        <v>8308.4491392801247</v>
      </c>
      <c r="L435" s="16">
        <f t="shared" si="53"/>
        <v>25314.492957746479</v>
      </c>
      <c r="M435" s="16">
        <f t="shared" si="53"/>
        <v>16624.333333333332</v>
      </c>
      <c r="N435" s="16">
        <f t="shared" si="53"/>
        <v>41938.826291079815</v>
      </c>
      <c r="O435" s="16">
        <f t="shared" si="53"/>
        <v>-33630.377151799694</v>
      </c>
    </row>
    <row r="436" spans="1:15">
      <c r="A436" t="s">
        <v>399</v>
      </c>
      <c r="B436">
        <v>8509</v>
      </c>
      <c r="C436" t="s">
        <v>357</v>
      </c>
      <c r="D436" t="s">
        <v>227</v>
      </c>
      <c r="E436" s="17">
        <v>627</v>
      </c>
      <c r="F436" s="17">
        <v>964.40000000000009</v>
      </c>
      <c r="G436" s="17">
        <v>9606.273000000001</v>
      </c>
      <c r="H436" s="17">
        <v>6626.9269999999988</v>
      </c>
      <c r="I436" s="17">
        <f t="shared" si="50"/>
        <v>16233.2</v>
      </c>
      <c r="J436" s="17">
        <f t="shared" si="51"/>
        <v>-15268.800000000001</v>
      </c>
      <c r="K436" s="17">
        <f t="shared" si="53"/>
        <v>1538.1180223285489</v>
      </c>
      <c r="L436" s="17">
        <f t="shared" si="53"/>
        <v>15321.009569377991</v>
      </c>
      <c r="M436" s="17">
        <f t="shared" si="53"/>
        <v>10569.261562998403</v>
      </c>
      <c r="N436" s="17">
        <f t="shared" si="53"/>
        <v>25890.271132376398</v>
      </c>
      <c r="O436" s="17">
        <f t="shared" si="53"/>
        <v>-24352.153110047846</v>
      </c>
    </row>
    <row r="437" spans="1:15">
      <c r="A437" s="14" t="s">
        <v>399</v>
      </c>
      <c r="B437" s="14">
        <v>3511</v>
      </c>
      <c r="C437" s="14" t="s">
        <v>358</v>
      </c>
      <c r="D437" s="14" t="s">
        <v>179</v>
      </c>
      <c r="E437" s="16">
        <v>625</v>
      </c>
      <c r="F437" s="16">
        <v>0</v>
      </c>
      <c r="G437" s="16"/>
      <c r="H437" s="16">
        <v>32394.574000000001</v>
      </c>
      <c r="I437" s="16">
        <f t="shared" si="50"/>
        <v>32394.574000000001</v>
      </c>
      <c r="J437" s="16">
        <f t="shared" si="51"/>
        <v>-32394.574000000001</v>
      </c>
      <c r="K437" s="16">
        <f t="shared" si="53"/>
        <v>0</v>
      </c>
      <c r="L437" s="16">
        <f t="shared" si="53"/>
        <v>0</v>
      </c>
      <c r="M437" s="16">
        <f t="shared" si="53"/>
        <v>51831.318400000004</v>
      </c>
      <c r="N437" s="16">
        <f t="shared" si="53"/>
        <v>51831.318400000004</v>
      </c>
      <c r="O437" s="16">
        <f t="shared" si="53"/>
        <v>-51831.318400000004</v>
      </c>
    </row>
    <row r="438" spans="1:15">
      <c r="A438" t="s">
        <v>399</v>
      </c>
      <c r="B438">
        <v>6515</v>
      </c>
      <c r="C438" t="s">
        <v>359</v>
      </c>
      <c r="D438" t="s">
        <v>208</v>
      </c>
      <c r="E438" s="17">
        <v>623</v>
      </c>
      <c r="F438" s="17">
        <v>0</v>
      </c>
      <c r="G438" s="17"/>
      <c r="H438" s="17">
        <v>8022.7089999999998</v>
      </c>
      <c r="I438" s="17">
        <f t="shared" si="50"/>
        <v>8022.7089999999998</v>
      </c>
      <c r="J438" s="17">
        <f t="shared" si="51"/>
        <v>-8022.7089999999998</v>
      </c>
      <c r="K438" s="17">
        <f t="shared" si="53"/>
        <v>0</v>
      </c>
      <c r="L438" s="17">
        <f t="shared" si="53"/>
        <v>0</v>
      </c>
      <c r="M438" s="17">
        <f t="shared" si="53"/>
        <v>12877.54253611557</v>
      </c>
      <c r="N438" s="17">
        <f t="shared" si="53"/>
        <v>12877.54253611557</v>
      </c>
      <c r="O438" s="17">
        <f t="shared" si="53"/>
        <v>-12877.54253611557</v>
      </c>
    </row>
    <row r="439" spans="1:15">
      <c r="A439" s="14" t="s">
        <v>399</v>
      </c>
      <c r="B439" s="14">
        <v>8720</v>
      </c>
      <c r="C439" s="14" t="s">
        <v>360</v>
      </c>
      <c r="D439" s="14" t="s">
        <v>235</v>
      </c>
      <c r="E439" s="16">
        <v>609</v>
      </c>
      <c r="F439" s="16">
        <v>212</v>
      </c>
      <c r="G439" s="16"/>
      <c r="H439" s="16">
        <v>18499.149000000001</v>
      </c>
      <c r="I439" s="16">
        <f t="shared" si="50"/>
        <v>18499.149000000001</v>
      </c>
      <c r="J439" s="16">
        <f t="shared" si="51"/>
        <v>-18287.149000000001</v>
      </c>
      <c r="K439" s="16">
        <f t="shared" si="53"/>
        <v>348.11165845648605</v>
      </c>
      <c r="L439" s="16">
        <f t="shared" si="53"/>
        <v>0</v>
      </c>
      <c r="M439" s="16">
        <f t="shared" si="53"/>
        <v>30376.270935960594</v>
      </c>
      <c r="N439" s="16">
        <f t="shared" si="53"/>
        <v>30376.270935960594</v>
      </c>
      <c r="O439" s="16">
        <f t="shared" si="53"/>
        <v>-30028.159277504106</v>
      </c>
    </row>
    <row r="440" spans="1:15">
      <c r="A440" t="s">
        <v>399</v>
      </c>
      <c r="B440">
        <v>6607</v>
      </c>
      <c r="C440" t="s">
        <v>361</v>
      </c>
      <c r="D440" t="s">
        <v>211</v>
      </c>
      <c r="E440" s="17">
        <v>507</v>
      </c>
      <c r="F440" s="17">
        <v>0</v>
      </c>
      <c r="G440" s="17"/>
      <c r="H440" s="17">
        <v>14456.433000000001</v>
      </c>
      <c r="I440" s="17">
        <f t="shared" si="50"/>
        <v>14456.433000000001</v>
      </c>
      <c r="J440" s="17">
        <f t="shared" si="51"/>
        <v>-14456.433000000001</v>
      </c>
      <c r="K440" s="17">
        <f t="shared" si="53"/>
        <v>0</v>
      </c>
      <c r="L440" s="17">
        <f t="shared" si="53"/>
        <v>0</v>
      </c>
      <c r="M440" s="17">
        <f t="shared" si="53"/>
        <v>28513.67455621302</v>
      </c>
      <c r="N440" s="17">
        <f t="shared" si="53"/>
        <v>28513.67455621302</v>
      </c>
      <c r="O440" s="17">
        <f t="shared" si="53"/>
        <v>-28513.67455621302</v>
      </c>
    </row>
    <row r="441" spans="1:15">
      <c r="A441" s="14" t="s">
        <v>399</v>
      </c>
      <c r="B441" s="14">
        <v>7617</v>
      </c>
      <c r="C441" s="14" t="s">
        <v>362</v>
      </c>
      <c r="D441" s="14" t="s">
        <v>221</v>
      </c>
      <c r="E441" s="16">
        <v>501</v>
      </c>
      <c r="F441" s="16">
        <v>0</v>
      </c>
      <c r="G441" s="16"/>
      <c r="H441" s="16">
        <v>19820.476999999999</v>
      </c>
      <c r="I441" s="16">
        <f t="shared" si="50"/>
        <v>19820.476999999999</v>
      </c>
      <c r="J441" s="16">
        <f t="shared" si="51"/>
        <v>-19820.476999999999</v>
      </c>
      <c r="K441" s="16">
        <f t="shared" si="53"/>
        <v>0</v>
      </c>
      <c r="L441" s="16">
        <f t="shared" si="53"/>
        <v>0</v>
      </c>
      <c r="M441" s="16">
        <f t="shared" si="53"/>
        <v>39561.830339321357</v>
      </c>
      <c r="N441" s="16">
        <f t="shared" si="53"/>
        <v>39561.830339321357</v>
      </c>
      <c r="O441" s="16">
        <f t="shared" si="53"/>
        <v>-39561.830339321357</v>
      </c>
    </row>
    <row r="442" spans="1:15">
      <c r="A442" t="s">
        <v>399</v>
      </c>
      <c r="B442">
        <v>8719</v>
      </c>
      <c r="C442" t="s">
        <v>363</v>
      </c>
      <c r="D442" t="s">
        <v>234</v>
      </c>
      <c r="E442" s="17">
        <v>497</v>
      </c>
      <c r="F442" s="17">
        <v>95.5</v>
      </c>
      <c r="G442" s="17"/>
      <c r="H442" s="17">
        <v>36386.304000000004</v>
      </c>
      <c r="I442" s="17">
        <f t="shared" si="50"/>
        <v>36386.304000000004</v>
      </c>
      <c r="J442" s="17">
        <f t="shared" si="51"/>
        <v>-36290.804000000004</v>
      </c>
      <c r="K442" s="17">
        <f t="shared" si="53"/>
        <v>192.15291750503019</v>
      </c>
      <c r="L442" s="17">
        <f t="shared" si="53"/>
        <v>0</v>
      </c>
      <c r="M442" s="17">
        <f t="shared" si="53"/>
        <v>73211.879275653933</v>
      </c>
      <c r="N442" s="17">
        <f t="shared" si="53"/>
        <v>73211.879275653933</v>
      </c>
      <c r="O442" s="17">
        <f t="shared" si="53"/>
        <v>-73019.726358148895</v>
      </c>
    </row>
    <row r="443" spans="1:15">
      <c r="A443" s="14" t="s">
        <v>399</v>
      </c>
      <c r="B443" s="14">
        <v>6601</v>
      </c>
      <c r="C443" s="14" t="s">
        <v>364</v>
      </c>
      <c r="D443" s="14" t="s">
        <v>209</v>
      </c>
      <c r="E443" s="16">
        <v>483</v>
      </c>
      <c r="F443" s="16">
        <v>0</v>
      </c>
      <c r="G443" s="16"/>
      <c r="H443" s="16">
        <v>6746.7950000000001</v>
      </c>
      <c r="I443" s="16">
        <f t="shared" si="50"/>
        <v>6746.7950000000001</v>
      </c>
      <c r="J443" s="16">
        <f t="shared" si="51"/>
        <v>-6746.7950000000001</v>
      </c>
      <c r="K443" s="16">
        <f t="shared" si="53"/>
        <v>0</v>
      </c>
      <c r="L443" s="16">
        <f t="shared" si="53"/>
        <v>0</v>
      </c>
      <c r="M443" s="16">
        <f t="shared" si="53"/>
        <v>13968.519668737061</v>
      </c>
      <c r="N443" s="16">
        <f t="shared" si="53"/>
        <v>13968.519668737061</v>
      </c>
      <c r="O443" s="16">
        <f t="shared" si="53"/>
        <v>-13968.519668737061</v>
      </c>
    </row>
    <row r="444" spans="1:15">
      <c r="A444" t="s">
        <v>399</v>
      </c>
      <c r="B444">
        <v>6709</v>
      </c>
      <c r="C444" t="s">
        <v>365</v>
      </c>
      <c r="D444" t="s">
        <v>215</v>
      </c>
      <c r="E444" s="17">
        <v>482</v>
      </c>
      <c r="F444" s="17">
        <v>13178.907999999999</v>
      </c>
      <c r="G444" s="17">
        <v>21290.056000000004</v>
      </c>
      <c r="H444" s="17">
        <v>11099.670999999998</v>
      </c>
      <c r="I444" s="17">
        <f t="shared" si="50"/>
        <v>32389.727000000003</v>
      </c>
      <c r="J444" s="17">
        <f t="shared" si="51"/>
        <v>-19210.819000000003</v>
      </c>
      <c r="K444" s="17">
        <f t="shared" si="53"/>
        <v>27342.132780082989</v>
      </c>
      <c r="L444" s="17">
        <f t="shared" si="53"/>
        <v>44170.240663900426</v>
      </c>
      <c r="M444" s="17">
        <f t="shared" si="53"/>
        <v>23028.363070539417</v>
      </c>
      <c r="N444" s="17">
        <f t="shared" si="53"/>
        <v>67198.603734439836</v>
      </c>
      <c r="O444" s="17">
        <f t="shared" si="53"/>
        <v>-39856.470954356853</v>
      </c>
    </row>
    <row r="445" spans="1:15">
      <c r="A445" s="14" t="s">
        <v>399</v>
      </c>
      <c r="B445" s="14">
        <v>5609</v>
      </c>
      <c r="C445" s="14" t="s">
        <v>366</v>
      </c>
      <c r="D445" s="14" t="s">
        <v>199</v>
      </c>
      <c r="E445" s="16">
        <v>473</v>
      </c>
      <c r="F445" s="16">
        <v>1454.79</v>
      </c>
      <c r="G445" s="16">
        <v>4421.0410000000002</v>
      </c>
      <c r="H445" s="16">
        <v>2322.2950000000005</v>
      </c>
      <c r="I445" s="16">
        <f t="shared" si="50"/>
        <v>6743.3360000000011</v>
      </c>
      <c r="J445" s="16">
        <f t="shared" si="51"/>
        <v>-5288.5460000000012</v>
      </c>
      <c r="K445" s="16">
        <f t="shared" si="53"/>
        <v>3075.6659619450315</v>
      </c>
      <c r="L445" s="16">
        <f t="shared" si="53"/>
        <v>9346.8097251585623</v>
      </c>
      <c r="M445" s="16">
        <f t="shared" si="53"/>
        <v>4909.7145877378443</v>
      </c>
      <c r="N445" s="16">
        <f t="shared" si="53"/>
        <v>14256.524312896408</v>
      </c>
      <c r="O445" s="16">
        <f t="shared" si="53"/>
        <v>-11180.858350951377</v>
      </c>
    </row>
    <row r="446" spans="1:15">
      <c r="A446" t="s">
        <v>399</v>
      </c>
      <c r="B446">
        <v>4911</v>
      </c>
      <c r="C446" t="s">
        <v>367</v>
      </c>
      <c r="D446" t="s">
        <v>195</v>
      </c>
      <c r="E446" s="17">
        <v>457</v>
      </c>
      <c r="F446" s="17">
        <v>5965.9780000000001</v>
      </c>
      <c r="G446" s="17">
        <v>3306.4090000000001</v>
      </c>
      <c r="H446" s="17">
        <v>13307.045</v>
      </c>
      <c r="I446" s="17">
        <f t="shared" si="50"/>
        <v>16613.454000000002</v>
      </c>
      <c r="J446" s="17">
        <f t="shared" si="51"/>
        <v>-10647.476000000002</v>
      </c>
      <c r="K446" s="17">
        <f t="shared" si="53"/>
        <v>13054.656455142233</v>
      </c>
      <c r="L446" s="17">
        <f t="shared" si="53"/>
        <v>7235.0306345733043</v>
      </c>
      <c r="M446" s="17">
        <f t="shared" si="53"/>
        <v>29118.260393873086</v>
      </c>
      <c r="N446" s="17">
        <f t="shared" si="53"/>
        <v>36353.291028446394</v>
      </c>
      <c r="O446" s="17">
        <f t="shared" si="53"/>
        <v>-23298.634573304163</v>
      </c>
    </row>
    <row r="447" spans="1:15">
      <c r="A447" s="14" t="s">
        <v>399</v>
      </c>
      <c r="B447" s="14">
        <v>5612</v>
      </c>
      <c r="C447" s="14" t="s">
        <v>368</v>
      </c>
      <c r="D447" s="14" t="s">
        <v>201</v>
      </c>
      <c r="E447" s="16">
        <v>371</v>
      </c>
      <c r="F447" s="16">
        <v>0</v>
      </c>
      <c r="G447" s="16">
        <v>39.111000000000004</v>
      </c>
      <c r="H447" s="16">
        <v>13095.568000000001</v>
      </c>
      <c r="I447" s="16">
        <f t="shared" si="50"/>
        <v>13134.679000000002</v>
      </c>
      <c r="J447" s="16">
        <f t="shared" si="51"/>
        <v>-13134.679000000002</v>
      </c>
      <c r="K447" s="16">
        <f t="shared" si="53"/>
        <v>0</v>
      </c>
      <c r="L447" s="16">
        <f t="shared" si="53"/>
        <v>105.42048517520216</v>
      </c>
      <c r="M447" s="16">
        <f t="shared" si="53"/>
        <v>35298.026954177898</v>
      </c>
      <c r="N447" s="16">
        <f t="shared" si="53"/>
        <v>35403.447439353098</v>
      </c>
      <c r="O447" s="16">
        <f t="shared" si="53"/>
        <v>-35403.447439353098</v>
      </c>
    </row>
    <row r="448" spans="1:15">
      <c r="A448" t="s">
        <v>399</v>
      </c>
      <c r="B448">
        <v>6602</v>
      </c>
      <c r="C448" t="s">
        <v>369</v>
      </c>
      <c r="D448" t="s">
        <v>210</v>
      </c>
      <c r="E448" s="17">
        <v>370</v>
      </c>
      <c r="F448" s="17">
        <v>171</v>
      </c>
      <c r="G448" s="17">
        <v>6285.6</v>
      </c>
      <c r="H448" s="17">
        <v>4582.3620000000001</v>
      </c>
      <c r="I448" s="17">
        <f t="shared" si="50"/>
        <v>10867.962</v>
      </c>
      <c r="J448" s="17">
        <f t="shared" si="51"/>
        <v>-10696.962</v>
      </c>
      <c r="K448" s="17">
        <f t="shared" si="53"/>
        <v>462.16216216216213</v>
      </c>
      <c r="L448" s="17">
        <f t="shared" si="53"/>
        <v>16988.108108108107</v>
      </c>
      <c r="M448" s="17">
        <f t="shared" si="53"/>
        <v>12384.762162162164</v>
      </c>
      <c r="N448" s="17">
        <f t="shared" si="53"/>
        <v>29372.870270270269</v>
      </c>
      <c r="O448" s="17">
        <f t="shared" si="53"/>
        <v>-28910.708108108109</v>
      </c>
    </row>
    <row r="449" spans="1:15">
      <c r="A449" s="14" t="s">
        <v>399</v>
      </c>
      <c r="B449" s="14">
        <v>4502</v>
      </c>
      <c r="C449" s="14" t="s">
        <v>370</v>
      </c>
      <c r="D449" s="14" t="s">
        <v>189</v>
      </c>
      <c r="E449" s="16">
        <v>262</v>
      </c>
      <c r="F449" s="16">
        <v>0</v>
      </c>
      <c r="G449" s="16">
        <v>1005.486</v>
      </c>
      <c r="H449" s="16">
        <v>7235.7</v>
      </c>
      <c r="I449" s="16">
        <f t="shared" si="50"/>
        <v>8241.1859999999997</v>
      </c>
      <c r="J449" s="16">
        <f t="shared" si="51"/>
        <v>-8241.1859999999997</v>
      </c>
      <c r="K449" s="16">
        <f t="shared" si="53"/>
        <v>0</v>
      </c>
      <c r="L449" s="16">
        <f t="shared" si="53"/>
        <v>3837.7328244274809</v>
      </c>
      <c r="M449" s="16">
        <f t="shared" si="53"/>
        <v>27617.175572519085</v>
      </c>
      <c r="N449" s="16">
        <f t="shared" si="53"/>
        <v>31454.908396946565</v>
      </c>
      <c r="O449" s="16">
        <f t="shared" si="53"/>
        <v>-31454.908396946565</v>
      </c>
    </row>
    <row r="450" spans="1:15">
      <c r="A450" t="s">
        <v>399</v>
      </c>
      <c r="B450">
        <v>4604</v>
      </c>
      <c r="C450" t="s">
        <v>371</v>
      </c>
      <c r="D450" t="s">
        <v>190</v>
      </c>
      <c r="E450" s="17">
        <v>251</v>
      </c>
      <c r="F450" s="17">
        <v>186</v>
      </c>
      <c r="G450" s="17">
        <v>1575.4649999999999</v>
      </c>
      <c r="H450" s="17">
        <v>4649.9480000000003</v>
      </c>
      <c r="I450" s="17">
        <f t="shared" si="50"/>
        <v>6225.4130000000005</v>
      </c>
      <c r="J450" s="17">
        <f t="shared" si="51"/>
        <v>-6039.4130000000005</v>
      </c>
      <c r="K450" s="17">
        <f t="shared" si="53"/>
        <v>741.03585657370513</v>
      </c>
      <c r="L450" s="17">
        <f t="shared" si="53"/>
        <v>6276.7529880478078</v>
      </c>
      <c r="M450" s="17">
        <f t="shared" si="53"/>
        <v>18525.689243027889</v>
      </c>
      <c r="N450" s="17">
        <f t="shared" si="53"/>
        <v>24802.4422310757</v>
      </c>
      <c r="O450" s="17">
        <f t="shared" si="53"/>
        <v>-24061.406374501996</v>
      </c>
    </row>
    <row r="451" spans="1:15">
      <c r="A451" s="14" t="s">
        <v>399</v>
      </c>
      <c r="B451" s="14">
        <v>8610</v>
      </c>
      <c r="C451" s="14" t="s">
        <v>372</v>
      </c>
      <c r="D451" s="14" t="s">
        <v>228</v>
      </c>
      <c r="E451" s="16">
        <v>251</v>
      </c>
      <c r="F451" s="16">
        <v>0</v>
      </c>
      <c r="G451" s="16"/>
      <c r="H451" s="16">
        <v>3916.3519999999999</v>
      </c>
      <c r="I451" s="16">
        <f t="shared" si="50"/>
        <v>3916.3519999999999</v>
      </c>
      <c r="J451" s="16">
        <f t="shared" si="51"/>
        <v>-3916.3519999999999</v>
      </c>
      <c r="K451" s="16">
        <f t="shared" si="53"/>
        <v>0</v>
      </c>
      <c r="L451" s="16">
        <f t="shared" si="53"/>
        <v>0</v>
      </c>
      <c r="M451" s="16">
        <f t="shared" si="53"/>
        <v>15602.996015936254</v>
      </c>
      <c r="N451" s="16">
        <f t="shared" si="53"/>
        <v>15602.996015936254</v>
      </c>
      <c r="O451" s="16">
        <f t="shared" si="53"/>
        <v>-15602.996015936254</v>
      </c>
    </row>
    <row r="452" spans="1:15">
      <c r="A452" t="s">
        <v>399</v>
      </c>
      <c r="B452">
        <v>1606</v>
      </c>
      <c r="C452" t="s">
        <v>373</v>
      </c>
      <c r="D452" t="s">
        <v>172</v>
      </c>
      <c r="E452" s="17">
        <v>245</v>
      </c>
      <c r="F452" s="17">
        <v>0</v>
      </c>
      <c r="G452" s="17"/>
      <c r="H452" s="17"/>
      <c r="I452" s="17">
        <f t="shared" si="50"/>
        <v>0</v>
      </c>
      <c r="J452" s="17">
        <f t="shared" si="51"/>
        <v>0</v>
      </c>
      <c r="K452" s="17"/>
      <c r="L452" s="17"/>
      <c r="M452" s="17"/>
      <c r="N452" s="17"/>
      <c r="O452" s="17"/>
    </row>
    <row r="453" spans="1:15">
      <c r="A453" s="14" t="s">
        <v>399</v>
      </c>
      <c r="B453" s="14">
        <v>4803</v>
      </c>
      <c r="C453" s="14" t="s">
        <v>374</v>
      </c>
      <c r="D453" s="14" t="s">
        <v>192</v>
      </c>
      <c r="E453" s="16">
        <v>208</v>
      </c>
      <c r="F453" s="16">
        <v>0</v>
      </c>
      <c r="G453" s="16">
        <v>1704.2539999999999</v>
      </c>
      <c r="H453" s="16">
        <v>2003.5079999999998</v>
      </c>
      <c r="I453" s="16">
        <f t="shared" si="50"/>
        <v>3707.7619999999997</v>
      </c>
      <c r="J453" s="16">
        <f t="shared" si="51"/>
        <v>-3707.7619999999997</v>
      </c>
      <c r="K453" s="16">
        <f t="shared" ref="K453:O464" si="54">(F453/$E453)*1000</f>
        <v>0</v>
      </c>
      <c r="L453" s="16">
        <f t="shared" si="54"/>
        <v>8193.5288461538457</v>
      </c>
      <c r="M453" s="16">
        <f t="shared" si="54"/>
        <v>9632.25</v>
      </c>
      <c r="N453" s="16">
        <f t="shared" si="54"/>
        <v>17825.778846153844</v>
      </c>
      <c r="O453" s="16">
        <f t="shared" si="54"/>
        <v>-17825.778846153844</v>
      </c>
    </row>
    <row r="454" spans="1:15">
      <c r="A454" t="s">
        <v>399</v>
      </c>
      <c r="B454">
        <v>5706</v>
      </c>
      <c r="C454" t="s">
        <v>375</v>
      </c>
      <c r="D454" t="s">
        <v>202</v>
      </c>
      <c r="E454" s="17">
        <v>205</v>
      </c>
      <c r="F454" s="17">
        <v>0</v>
      </c>
      <c r="G454" s="17"/>
      <c r="H454" s="17">
        <v>3980</v>
      </c>
      <c r="I454" s="17">
        <f t="shared" si="50"/>
        <v>3980</v>
      </c>
      <c r="J454" s="17">
        <f t="shared" si="51"/>
        <v>-3980</v>
      </c>
      <c r="K454" s="17">
        <f t="shared" si="54"/>
        <v>0</v>
      </c>
      <c r="L454" s="17">
        <f t="shared" si="54"/>
        <v>0</v>
      </c>
      <c r="M454" s="17">
        <f t="shared" si="54"/>
        <v>19414.634146341465</v>
      </c>
      <c r="N454" s="17">
        <f t="shared" si="54"/>
        <v>19414.634146341465</v>
      </c>
      <c r="O454" s="17">
        <f t="shared" si="54"/>
        <v>-19414.634146341465</v>
      </c>
    </row>
    <row r="455" spans="1:15">
      <c r="A455" s="14" t="s">
        <v>399</v>
      </c>
      <c r="B455" s="14">
        <v>3713</v>
      </c>
      <c r="C455" s="14" t="s">
        <v>376</v>
      </c>
      <c r="D455" s="14" t="s">
        <v>184</v>
      </c>
      <c r="E455" s="16">
        <v>124</v>
      </c>
      <c r="F455" s="16">
        <v>0</v>
      </c>
      <c r="G455" s="16"/>
      <c r="H455" s="16">
        <v>1507</v>
      </c>
      <c r="I455" s="16">
        <f t="shared" si="50"/>
        <v>1507</v>
      </c>
      <c r="J455" s="16">
        <f t="shared" si="51"/>
        <v>-1507</v>
      </c>
      <c r="K455" s="16">
        <f t="shared" si="54"/>
        <v>0</v>
      </c>
      <c r="L455" s="16">
        <f t="shared" si="54"/>
        <v>0</v>
      </c>
      <c r="M455" s="16">
        <f t="shared" si="54"/>
        <v>12153.225806451612</v>
      </c>
      <c r="N455" s="16">
        <f t="shared" si="54"/>
        <v>12153.225806451612</v>
      </c>
      <c r="O455" s="16">
        <f t="shared" si="54"/>
        <v>-12153.225806451612</v>
      </c>
    </row>
    <row r="456" spans="1:15">
      <c r="A456" t="s">
        <v>399</v>
      </c>
      <c r="B456">
        <v>7509</v>
      </c>
      <c r="C456" t="s">
        <v>377</v>
      </c>
      <c r="D456" t="s">
        <v>220</v>
      </c>
      <c r="E456" s="17">
        <v>122</v>
      </c>
      <c r="F456" s="17">
        <v>0</v>
      </c>
      <c r="G456" s="17"/>
      <c r="H456" s="17">
        <v>7399</v>
      </c>
      <c r="I456" s="17">
        <f t="shared" si="50"/>
        <v>7399</v>
      </c>
      <c r="J456" s="17">
        <f t="shared" si="51"/>
        <v>-7399</v>
      </c>
      <c r="K456" s="17">
        <f t="shared" si="54"/>
        <v>0</v>
      </c>
      <c r="L456" s="17">
        <f t="shared" si="54"/>
        <v>0</v>
      </c>
      <c r="M456" s="17">
        <f t="shared" si="54"/>
        <v>60647.540983606559</v>
      </c>
      <c r="N456" s="17">
        <f t="shared" si="54"/>
        <v>60647.540983606559</v>
      </c>
      <c r="O456" s="17">
        <f t="shared" si="54"/>
        <v>-60647.540983606559</v>
      </c>
    </row>
    <row r="457" spans="1:15">
      <c r="A457" s="14" t="s">
        <v>399</v>
      </c>
      <c r="B457" s="14">
        <v>4902</v>
      </c>
      <c r="C457" s="14" t="s">
        <v>378</v>
      </c>
      <c r="D457" s="14" t="s">
        <v>194</v>
      </c>
      <c r="E457" s="16">
        <v>109</v>
      </c>
      <c r="F457" s="16">
        <v>0</v>
      </c>
      <c r="G457" s="16">
        <v>739.29699999999991</v>
      </c>
      <c r="H457" s="16">
        <v>1684.8810000000001</v>
      </c>
      <c r="I457" s="16">
        <f t="shared" ref="I457:I464" si="55">G457+H457</f>
        <v>2424.1779999999999</v>
      </c>
      <c r="J457" s="16">
        <f t="shared" ref="J457:J464" si="56">F457-I457</f>
        <v>-2424.1779999999999</v>
      </c>
      <c r="K457" s="16">
        <f t="shared" si="54"/>
        <v>0</v>
      </c>
      <c r="L457" s="16">
        <f t="shared" si="54"/>
        <v>6782.5412844036691</v>
      </c>
      <c r="M457" s="16">
        <f t="shared" si="54"/>
        <v>15457.623853211009</v>
      </c>
      <c r="N457" s="16">
        <f t="shared" si="54"/>
        <v>22240.165137614676</v>
      </c>
      <c r="O457" s="16">
        <f t="shared" si="54"/>
        <v>-22240.165137614676</v>
      </c>
    </row>
    <row r="458" spans="1:15">
      <c r="A458" t="s">
        <v>399</v>
      </c>
      <c r="B458">
        <v>6706</v>
      </c>
      <c r="C458" t="s">
        <v>379</v>
      </c>
      <c r="D458" t="s">
        <v>214</v>
      </c>
      <c r="E458" s="17">
        <v>93</v>
      </c>
      <c r="F458" s="17">
        <v>0</v>
      </c>
      <c r="G458" s="17"/>
      <c r="H458" s="17">
        <v>4039</v>
      </c>
      <c r="I458" s="17">
        <f t="shared" si="55"/>
        <v>4039</v>
      </c>
      <c r="J458" s="17">
        <f t="shared" si="56"/>
        <v>-4039</v>
      </c>
      <c r="K458" s="17">
        <f t="shared" si="54"/>
        <v>0</v>
      </c>
      <c r="L458" s="17">
        <f t="shared" si="54"/>
        <v>0</v>
      </c>
      <c r="M458" s="17">
        <f t="shared" si="54"/>
        <v>43430.107526881722</v>
      </c>
      <c r="N458" s="17">
        <f t="shared" si="54"/>
        <v>43430.107526881722</v>
      </c>
      <c r="O458" s="17">
        <f t="shared" si="54"/>
        <v>-43430.107526881722</v>
      </c>
    </row>
    <row r="459" spans="1:15">
      <c r="A459" s="14" t="s">
        <v>399</v>
      </c>
      <c r="B459" s="14">
        <v>5611</v>
      </c>
      <c r="C459" s="14" t="s">
        <v>380</v>
      </c>
      <c r="D459" s="14" t="s">
        <v>200</v>
      </c>
      <c r="E459" s="16">
        <v>90</v>
      </c>
      <c r="F459" s="16">
        <v>0</v>
      </c>
      <c r="G459" s="16"/>
      <c r="H459" s="16">
        <v>1090</v>
      </c>
      <c r="I459" s="16">
        <f t="shared" si="55"/>
        <v>1090</v>
      </c>
      <c r="J459" s="16">
        <f t="shared" si="56"/>
        <v>-1090</v>
      </c>
      <c r="K459" s="16">
        <f t="shared" si="54"/>
        <v>0</v>
      </c>
      <c r="L459" s="16">
        <f t="shared" si="54"/>
        <v>0</v>
      </c>
      <c r="M459" s="16">
        <f t="shared" si="54"/>
        <v>12111.111111111111</v>
      </c>
      <c r="N459" s="16">
        <f t="shared" si="54"/>
        <v>12111.111111111111</v>
      </c>
      <c r="O459" s="16">
        <f t="shared" si="54"/>
        <v>-12111.111111111111</v>
      </c>
    </row>
    <row r="460" spans="1:15">
      <c r="A460" t="s">
        <v>399</v>
      </c>
      <c r="B460">
        <v>7505</v>
      </c>
      <c r="C460" t="s">
        <v>381</v>
      </c>
      <c r="D460" t="s">
        <v>219</v>
      </c>
      <c r="E460" s="17">
        <v>86</v>
      </c>
      <c r="F460" s="17">
        <v>0</v>
      </c>
      <c r="G460" s="17">
        <v>82</v>
      </c>
      <c r="H460" s="17">
        <v>3501</v>
      </c>
      <c r="I460" s="17">
        <f t="shared" si="55"/>
        <v>3583</v>
      </c>
      <c r="J460" s="17">
        <f t="shared" si="56"/>
        <v>-3583</v>
      </c>
      <c r="K460" s="17">
        <f t="shared" si="54"/>
        <v>0</v>
      </c>
      <c r="L460" s="17">
        <f t="shared" si="54"/>
        <v>953.48837209302326</v>
      </c>
      <c r="M460" s="17">
        <f t="shared" si="54"/>
        <v>40709.302325581397</v>
      </c>
      <c r="N460" s="17">
        <f t="shared" si="54"/>
        <v>41662.79069767442</v>
      </c>
      <c r="O460" s="17">
        <f t="shared" si="54"/>
        <v>-41662.79069767442</v>
      </c>
    </row>
    <row r="461" spans="1:15">
      <c r="A461" s="14" t="s">
        <v>399</v>
      </c>
      <c r="B461" s="14">
        <v>3506</v>
      </c>
      <c r="C461" s="14" t="s">
        <v>382</v>
      </c>
      <c r="D461" s="14" t="s">
        <v>178</v>
      </c>
      <c r="E461" s="16">
        <v>65</v>
      </c>
      <c r="F461" s="16">
        <v>0</v>
      </c>
      <c r="G461" s="16">
        <v>39.139999999999993</v>
      </c>
      <c r="H461" s="16">
        <v>9375.5069999999996</v>
      </c>
      <c r="I461" s="16">
        <f t="shared" si="55"/>
        <v>9414.646999999999</v>
      </c>
      <c r="J461" s="16">
        <f t="shared" si="56"/>
        <v>-9414.646999999999</v>
      </c>
      <c r="K461" s="16">
        <f t="shared" si="54"/>
        <v>0</v>
      </c>
      <c r="L461" s="16">
        <f t="shared" si="54"/>
        <v>602.15384615384608</v>
      </c>
      <c r="M461" s="16">
        <f t="shared" si="54"/>
        <v>144238.56923076924</v>
      </c>
      <c r="N461" s="16">
        <f t="shared" si="54"/>
        <v>144840.72307692308</v>
      </c>
      <c r="O461" s="16">
        <f t="shared" si="54"/>
        <v>-144840.72307692308</v>
      </c>
    </row>
    <row r="462" spans="1:15">
      <c r="A462" t="s">
        <v>399</v>
      </c>
      <c r="B462">
        <v>3710</v>
      </c>
      <c r="C462" t="s">
        <v>383</v>
      </c>
      <c r="D462" t="s">
        <v>182</v>
      </c>
      <c r="E462" s="17">
        <v>64</v>
      </c>
      <c r="F462" s="17">
        <v>29</v>
      </c>
      <c r="G462" s="17"/>
      <c r="H462" s="17">
        <v>1051</v>
      </c>
      <c r="I462" s="17">
        <f t="shared" si="55"/>
        <v>1051</v>
      </c>
      <c r="J462" s="17">
        <f t="shared" si="56"/>
        <v>-1022</v>
      </c>
      <c r="K462" s="17">
        <f t="shared" si="54"/>
        <v>453.125</v>
      </c>
      <c r="L462" s="17">
        <f t="shared" si="54"/>
        <v>0</v>
      </c>
      <c r="M462" s="17">
        <f t="shared" si="54"/>
        <v>16421.875</v>
      </c>
      <c r="N462" s="17">
        <f t="shared" si="54"/>
        <v>16421.875</v>
      </c>
      <c r="O462" s="17">
        <f t="shared" si="54"/>
        <v>-15968.75</v>
      </c>
    </row>
    <row r="463" spans="1:15">
      <c r="A463" s="14" t="s">
        <v>399</v>
      </c>
      <c r="B463" s="14">
        <v>6611</v>
      </c>
      <c r="C463" s="14" t="s">
        <v>384</v>
      </c>
      <c r="D463" s="14" t="s">
        <v>212</v>
      </c>
      <c r="E463" s="16">
        <v>54</v>
      </c>
      <c r="F463" s="16">
        <v>0</v>
      </c>
      <c r="G463" s="16"/>
      <c r="H463" s="16">
        <v>1337.0670166015625</v>
      </c>
      <c r="I463" s="16">
        <f t="shared" si="55"/>
        <v>1337.0670166015625</v>
      </c>
      <c r="J463" s="16">
        <f t="shared" si="56"/>
        <v>-1337.0670166015625</v>
      </c>
      <c r="K463" s="16">
        <f t="shared" si="54"/>
        <v>0</v>
      </c>
      <c r="L463" s="16">
        <f t="shared" si="54"/>
        <v>0</v>
      </c>
      <c r="M463" s="16">
        <f t="shared" si="54"/>
        <v>24760.500307436341</v>
      </c>
      <c r="N463" s="16">
        <f t="shared" si="54"/>
        <v>24760.500307436341</v>
      </c>
      <c r="O463" s="16">
        <f t="shared" si="54"/>
        <v>-24760.500307436341</v>
      </c>
    </row>
    <row r="464" spans="1:15">
      <c r="A464" t="s">
        <v>399</v>
      </c>
      <c r="B464">
        <v>4901</v>
      </c>
      <c r="C464" t="s">
        <v>385</v>
      </c>
      <c r="D464" t="s">
        <v>193</v>
      </c>
      <c r="E464" s="17">
        <v>43</v>
      </c>
      <c r="F464" s="17">
        <v>0</v>
      </c>
      <c r="G464" s="17"/>
      <c r="H464" s="17"/>
      <c r="I464" s="17">
        <f t="shared" si="55"/>
        <v>0</v>
      </c>
      <c r="J464" s="17">
        <f t="shared" si="56"/>
        <v>0</v>
      </c>
      <c r="K464" s="17">
        <f t="shared" si="54"/>
        <v>0</v>
      </c>
      <c r="L464" s="17">
        <f t="shared" si="54"/>
        <v>0</v>
      </c>
      <c r="M464" s="17">
        <f t="shared" si="54"/>
        <v>0</v>
      </c>
      <c r="N464" s="17">
        <f t="shared" si="54"/>
        <v>0</v>
      </c>
      <c r="O464" s="17">
        <f t="shared" si="54"/>
        <v>0</v>
      </c>
    </row>
    <row r="465" spans="1:15"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</row>
    <row r="466" spans="1:15" s="23" customFormat="1">
      <c r="B466" s="23" t="s">
        <v>393</v>
      </c>
      <c r="E466" s="24">
        <v>364134</v>
      </c>
      <c r="F466" s="24">
        <v>766888.02800000017</v>
      </c>
      <c r="G466" s="24">
        <v>1407125.4910000002</v>
      </c>
      <c r="H466" s="24">
        <v>3499783.2990166014</v>
      </c>
      <c r="I466" s="24">
        <f t="shared" ref="I466" si="57">G466+H466</f>
        <v>4906908.7900166018</v>
      </c>
      <c r="J466" s="24">
        <f t="shared" ref="J466" si="58">F466-I466</f>
        <v>-4140020.7620166019</v>
      </c>
      <c r="K466" s="24">
        <f t="shared" ref="K466:O466" si="59">(F466/$E466)*1000</f>
        <v>2106.0599339803484</v>
      </c>
      <c r="L466" s="24">
        <f t="shared" si="59"/>
        <v>3864.306796399128</v>
      </c>
      <c r="M466" s="24">
        <f t="shared" si="59"/>
        <v>9611.2510751992431</v>
      </c>
      <c r="N466" s="24">
        <f t="shared" si="59"/>
        <v>13475.557871598372</v>
      </c>
      <c r="O466" s="24">
        <f t="shared" si="59"/>
        <v>-11369.497937618025</v>
      </c>
    </row>
    <row r="467" spans="1:15"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</row>
    <row r="468" spans="1:15">
      <c r="D468" s="109" t="s">
        <v>89</v>
      </c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</row>
    <row r="469" spans="1:15">
      <c r="D469" s="127" t="s">
        <v>300</v>
      </c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1:15">
      <c r="A470" s="14" t="s">
        <v>400</v>
      </c>
      <c r="B470" s="14">
        <v>0</v>
      </c>
      <c r="C470" s="14" t="s">
        <v>314</v>
      </c>
      <c r="D470" s="14" t="s">
        <v>19</v>
      </c>
      <c r="E470" s="16">
        <v>131136</v>
      </c>
      <c r="F470" s="16">
        <v>1885287.1009999998</v>
      </c>
      <c r="G470" s="16">
        <v>749715.84699999983</v>
      </c>
      <c r="H470" s="16">
        <v>1299976.78</v>
      </c>
      <c r="I470" s="16">
        <f t="shared" ref="I470:I533" si="60">G470+H470</f>
        <v>2049692.6269999999</v>
      </c>
      <c r="J470" s="16">
        <f t="shared" ref="J470:J533" si="61">F470-I470</f>
        <v>-164405.52600000007</v>
      </c>
      <c r="K470" s="16">
        <f t="shared" ref="K470:O501" si="62">(F470/$E470)*1000</f>
        <v>14376.579284101999</v>
      </c>
      <c r="L470" s="16">
        <f t="shared" si="62"/>
        <v>5717.0864369814526</v>
      </c>
      <c r="M470" s="16">
        <f t="shared" si="62"/>
        <v>9913.1953086871654</v>
      </c>
      <c r="N470" s="16">
        <f t="shared" si="62"/>
        <v>15630.281745668619</v>
      </c>
      <c r="O470" s="16">
        <f t="shared" si="62"/>
        <v>-1253.7024615666182</v>
      </c>
    </row>
    <row r="471" spans="1:15">
      <c r="A471" t="s">
        <v>400</v>
      </c>
      <c r="B471">
        <v>1000</v>
      </c>
      <c r="C471" t="s">
        <v>315</v>
      </c>
      <c r="D471" t="s">
        <v>167</v>
      </c>
      <c r="E471" s="17">
        <v>37959</v>
      </c>
      <c r="F471" s="17">
        <v>544664.19400000002</v>
      </c>
      <c r="G471" s="17"/>
      <c r="H471" s="17">
        <v>530449.52099999995</v>
      </c>
      <c r="I471" s="17">
        <f t="shared" si="60"/>
        <v>530449.52099999995</v>
      </c>
      <c r="J471" s="17">
        <f t="shared" si="61"/>
        <v>14214.673000000068</v>
      </c>
      <c r="K471" s="17">
        <f t="shared" si="62"/>
        <v>14348.749809004452</v>
      </c>
      <c r="L471" s="17">
        <f t="shared" si="62"/>
        <v>0</v>
      </c>
      <c r="M471" s="17">
        <f t="shared" si="62"/>
        <v>13974.275428752073</v>
      </c>
      <c r="N471" s="17">
        <f t="shared" si="62"/>
        <v>13974.275428752073</v>
      </c>
      <c r="O471" s="17">
        <f t="shared" si="62"/>
        <v>374.47438025237932</v>
      </c>
    </row>
    <row r="472" spans="1:15">
      <c r="A472" s="14" t="s">
        <v>400</v>
      </c>
      <c r="B472" s="14">
        <v>1400</v>
      </c>
      <c r="C472" s="14" t="s">
        <v>316</v>
      </c>
      <c r="D472" s="14" t="s">
        <v>170</v>
      </c>
      <c r="E472" s="16">
        <v>29971</v>
      </c>
      <c r="F472" s="16">
        <v>408302.82900000003</v>
      </c>
      <c r="G472" s="16"/>
      <c r="H472" s="16">
        <v>410166.25699999998</v>
      </c>
      <c r="I472" s="16">
        <f t="shared" si="60"/>
        <v>410166.25699999998</v>
      </c>
      <c r="J472" s="16">
        <f t="shared" si="61"/>
        <v>-1863.4279999999562</v>
      </c>
      <c r="K472" s="16">
        <f t="shared" si="62"/>
        <v>13623.263454672851</v>
      </c>
      <c r="L472" s="16">
        <f t="shared" si="62"/>
        <v>0</v>
      </c>
      <c r="M472" s="16">
        <f t="shared" si="62"/>
        <v>13685.43782322912</v>
      </c>
      <c r="N472" s="16">
        <f t="shared" si="62"/>
        <v>13685.43782322912</v>
      </c>
      <c r="O472" s="16">
        <f t="shared" si="62"/>
        <v>-62.174368556269599</v>
      </c>
    </row>
    <row r="473" spans="1:15">
      <c r="A473" t="s">
        <v>400</v>
      </c>
      <c r="B473">
        <v>2000</v>
      </c>
      <c r="C473" t="s">
        <v>317</v>
      </c>
      <c r="D473" t="s">
        <v>173</v>
      </c>
      <c r="E473" s="17">
        <v>19421</v>
      </c>
      <c r="F473" s="17">
        <v>321412.25199999998</v>
      </c>
      <c r="G473" s="17"/>
      <c r="H473" s="17">
        <v>303794.76899999997</v>
      </c>
      <c r="I473" s="17">
        <f t="shared" si="60"/>
        <v>303794.76899999997</v>
      </c>
      <c r="J473" s="17">
        <f t="shared" si="61"/>
        <v>17617.483000000007</v>
      </c>
      <c r="K473" s="17">
        <f t="shared" si="62"/>
        <v>16549.727202512742</v>
      </c>
      <c r="L473" s="17">
        <f t="shared" si="62"/>
        <v>0</v>
      </c>
      <c r="M473" s="17">
        <f t="shared" si="62"/>
        <v>15642.591473147622</v>
      </c>
      <c r="N473" s="17">
        <f t="shared" si="62"/>
        <v>15642.591473147622</v>
      </c>
      <c r="O473" s="17">
        <f t="shared" si="62"/>
        <v>907.13572936512071</v>
      </c>
    </row>
    <row r="474" spans="1:15">
      <c r="A474" s="14" t="s">
        <v>400</v>
      </c>
      <c r="B474" s="14">
        <v>6000</v>
      </c>
      <c r="C474" s="14" t="s">
        <v>318</v>
      </c>
      <c r="D474" s="14" t="s">
        <v>203</v>
      </c>
      <c r="E474" s="16">
        <v>19025</v>
      </c>
      <c r="F474" s="16">
        <v>354678.41000000003</v>
      </c>
      <c r="G474" s="16">
        <v>10035.289000000001</v>
      </c>
      <c r="H474" s="16">
        <v>370444.11300000001</v>
      </c>
      <c r="I474" s="16">
        <f t="shared" si="60"/>
        <v>380479.402</v>
      </c>
      <c r="J474" s="16">
        <f t="shared" si="61"/>
        <v>-25800.991999999969</v>
      </c>
      <c r="K474" s="16">
        <f t="shared" si="62"/>
        <v>18642.754796320631</v>
      </c>
      <c r="L474" s="16">
        <f t="shared" si="62"/>
        <v>527.47905387647836</v>
      </c>
      <c r="M474" s="16">
        <f t="shared" si="62"/>
        <v>19471.438265440211</v>
      </c>
      <c r="N474" s="16">
        <f t="shared" si="62"/>
        <v>19998.91731931669</v>
      </c>
      <c r="O474" s="16">
        <f t="shared" si="62"/>
        <v>-1356.1625229960562</v>
      </c>
    </row>
    <row r="475" spans="1:15">
      <c r="A475" t="s">
        <v>400</v>
      </c>
      <c r="B475">
        <v>1300</v>
      </c>
      <c r="C475" t="s">
        <v>319</v>
      </c>
      <c r="D475" t="s">
        <v>169</v>
      </c>
      <c r="E475" s="17">
        <v>16924</v>
      </c>
      <c r="F475" s="17">
        <v>158762.56899999999</v>
      </c>
      <c r="G475" s="17"/>
      <c r="H475" s="17">
        <v>245759.25100000002</v>
      </c>
      <c r="I475" s="17">
        <f t="shared" si="60"/>
        <v>245759.25100000002</v>
      </c>
      <c r="J475" s="17">
        <f t="shared" si="61"/>
        <v>-86996.68200000003</v>
      </c>
      <c r="K475" s="17">
        <f t="shared" si="62"/>
        <v>9380.9128456629642</v>
      </c>
      <c r="L475" s="17">
        <f t="shared" si="62"/>
        <v>0</v>
      </c>
      <c r="M475" s="17">
        <f t="shared" si="62"/>
        <v>14521.345485700782</v>
      </c>
      <c r="N475" s="17">
        <f t="shared" si="62"/>
        <v>14521.345485700782</v>
      </c>
      <c r="O475" s="17">
        <f t="shared" si="62"/>
        <v>-5140.4326400378177</v>
      </c>
    </row>
    <row r="476" spans="1:15">
      <c r="A476" s="14" t="s">
        <v>400</v>
      </c>
      <c r="B476" s="14">
        <v>1604</v>
      </c>
      <c r="C476" s="14" t="s">
        <v>320</v>
      </c>
      <c r="D476" s="14" t="s">
        <v>171</v>
      </c>
      <c r="E476" s="16">
        <v>12073</v>
      </c>
      <c r="F476" s="16">
        <v>122873.28300000001</v>
      </c>
      <c r="G476" s="16"/>
      <c r="H476" s="16">
        <v>171298.65099999998</v>
      </c>
      <c r="I476" s="16">
        <f t="shared" si="60"/>
        <v>171298.65099999998</v>
      </c>
      <c r="J476" s="16">
        <f t="shared" si="61"/>
        <v>-48425.367999999973</v>
      </c>
      <c r="K476" s="16">
        <f t="shared" si="62"/>
        <v>10177.526960987327</v>
      </c>
      <c r="L476" s="16">
        <f t="shared" si="62"/>
        <v>0</v>
      </c>
      <c r="M476" s="16">
        <f t="shared" si="62"/>
        <v>14188.573759628924</v>
      </c>
      <c r="N476" s="16">
        <f t="shared" si="62"/>
        <v>14188.573759628924</v>
      </c>
      <c r="O476" s="16">
        <f t="shared" si="62"/>
        <v>-4011.0467986415952</v>
      </c>
    </row>
    <row r="477" spans="1:15">
      <c r="A477" t="s">
        <v>400</v>
      </c>
      <c r="B477">
        <v>8200</v>
      </c>
      <c r="C477" t="s">
        <v>321</v>
      </c>
      <c r="D477" t="s">
        <v>225</v>
      </c>
      <c r="E477" s="17">
        <v>10055</v>
      </c>
      <c r="F477" s="17">
        <v>254893.35299999997</v>
      </c>
      <c r="G477" s="17">
        <v>13006.111000000001</v>
      </c>
      <c r="H477" s="17">
        <v>359424.967</v>
      </c>
      <c r="I477" s="17">
        <f t="shared" si="60"/>
        <v>372431.07799999998</v>
      </c>
      <c r="J477" s="17">
        <f t="shared" si="61"/>
        <v>-117537.72500000001</v>
      </c>
      <c r="K477" s="17">
        <f t="shared" si="62"/>
        <v>25349.910790651415</v>
      </c>
      <c r="L477" s="17">
        <f t="shared" si="62"/>
        <v>1293.4968672302339</v>
      </c>
      <c r="M477" s="17">
        <f t="shared" si="62"/>
        <v>35745.89428145202</v>
      </c>
      <c r="N477" s="17">
        <f t="shared" si="62"/>
        <v>37039.391148682247</v>
      </c>
      <c r="O477" s="17">
        <f t="shared" si="62"/>
        <v>-11689.480358030831</v>
      </c>
    </row>
    <row r="478" spans="1:15">
      <c r="A478" s="14" t="s">
        <v>400</v>
      </c>
      <c r="B478" s="14">
        <v>3000</v>
      </c>
      <c r="C478" s="14" t="s">
        <v>322</v>
      </c>
      <c r="D478" s="14" t="s">
        <v>177</v>
      </c>
      <c r="E478" s="16">
        <v>7534</v>
      </c>
      <c r="F478" s="16">
        <v>102728.18799999999</v>
      </c>
      <c r="G478" s="16"/>
      <c r="H478" s="16">
        <v>102090.24099999999</v>
      </c>
      <c r="I478" s="16">
        <f t="shared" si="60"/>
        <v>102090.24099999999</v>
      </c>
      <c r="J478" s="16">
        <f t="shared" si="61"/>
        <v>637.94700000000012</v>
      </c>
      <c r="K478" s="16">
        <f t="shared" si="62"/>
        <v>13635.278470931775</v>
      </c>
      <c r="L478" s="16">
        <f t="shared" si="62"/>
        <v>0</v>
      </c>
      <c r="M478" s="16">
        <f t="shared" si="62"/>
        <v>13550.602734271302</v>
      </c>
      <c r="N478" s="16">
        <f t="shared" si="62"/>
        <v>13550.602734271302</v>
      </c>
      <c r="O478" s="16">
        <f t="shared" si="62"/>
        <v>84.675736660472538</v>
      </c>
    </row>
    <row r="479" spans="1:15">
      <c r="A479" t="s">
        <v>400</v>
      </c>
      <c r="B479">
        <v>7300</v>
      </c>
      <c r="C479" t="s">
        <v>323</v>
      </c>
      <c r="D479" t="s">
        <v>217</v>
      </c>
      <c r="E479" s="17">
        <v>5072</v>
      </c>
      <c r="F479" s="17">
        <v>5873.3509999999997</v>
      </c>
      <c r="G479" s="17">
        <v>0.66</v>
      </c>
      <c r="H479" s="17">
        <v>7090.6810000000005</v>
      </c>
      <c r="I479" s="17">
        <f t="shared" si="60"/>
        <v>7091.3410000000003</v>
      </c>
      <c r="J479" s="17">
        <f t="shared" si="61"/>
        <v>-1217.9900000000007</v>
      </c>
      <c r="K479" s="17">
        <f t="shared" si="62"/>
        <v>1157.995070977918</v>
      </c>
      <c r="L479" s="17">
        <f t="shared" si="62"/>
        <v>0.13012618296529971</v>
      </c>
      <c r="M479" s="17">
        <f t="shared" si="62"/>
        <v>1398.0049290220823</v>
      </c>
      <c r="N479" s="17">
        <f t="shared" si="62"/>
        <v>1398.1350552050474</v>
      </c>
      <c r="O479" s="17">
        <f t="shared" si="62"/>
        <v>-240.13998422712947</v>
      </c>
    </row>
    <row r="480" spans="1:15">
      <c r="A480" s="14" t="s">
        <v>400</v>
      </c>
      <c r="B480" s="14">
        <v>1100</v>
      </c>
      <c r="C480" s="14" t="s">
        <v>324</v>
      </c>
      <c r="D480" s="14" t="s">
        <v>294</v>
      </c>
      <c r="E480" s="16">
        <v>4726</v>
      </c>
      <c r="F480" s="16">
        <v>73752.456000000006</v>
      </c>
      <c r="G480" s="16">
        <v>0</v>
      </c>
      <c r="H480" s="16">
        <v>75888.625</v>
      </c>
      <c r="I480" s="16">
        <f t="shared" si="60"/>
        <v>75888.625</v>
      </c>
      <c r="J480" s="16">
        <f t="shared" si="61"/>
        <v>-2136.1689999999944</v>
      </c>
      <c r="K480" s="16">
        <f t="shared" si="62"/>
        <v>15605.682606855693</v>
      </c>
      <c r="L480" s="16">
        <f t="shared" si="62"/>
        <v>0</v>
      </c>
      <c r="M480" s="16">
        <f t="shared" si="62"/>
        <v>16057.686203977994</v>
      </c>
      <c r="N480" s="16">
        <f t="shared" si="62"/>
        <v>16057.686203977994</v>
      </c>
      <c r="O480" s="16">
        <f t="shared" si="62"/>
        <v>-452.00359712230096</v>
      </c>
    </row>
    <row r="481" spans="1:15">
      <c r="A481" t="s">
        <v>400</v>
      </c>
      <c r="B481">
        <v>8000</v>
      </c>
      <c r="C481" t="s">
        <v>325</v>
      </c>
      <c r="D481" t="s">
        <v>224</v>
      </c>
      <c r="E481" s="17">
        <v>4355</v>
      </c>
      <c r="F481" s="17">
        <v>126081.137</v>
      </c>
      <c r="G481" s="17"/>
      <c r="H481" s="17">
        <v>176056.24599999998</v>
      </c>
      <c r="I481" s="17">
        <f t="shared" si="60"/>
        <v>176056.24599999998</v>
      </c>
      <c r="J481" s="17">
        <f t="shared" si="61"/>
        <v>-49975.108999999982</v>
      </c>
      <c r="K481" s="17">
        <f t="shared" si="62"/>
        <v>28950.892537313433</v>
      </c>
      <c r="L481" s="17">
        <f t="shared" si="62"/>
        <v>0</v>
      </c>
      <c r="M481" s="17">
        <f t="shared" si="62"/>
        <v>40426.233295063139</v>
      </c>
      <c r="N481" s="17">
        <f t="shared" si="62"/>
        <v>40426.233295063139</v>
      </c>
      <c r="O481" s="17">
        <f t="shared" si="62"/>
        <v>-11475.340757749709</v>
      </c>
    </row>
    <row r="482" spans="1:15">
      <c r="A482" s="14" t="s">
        <v>400</v>
      </c>
      <c r="B482" s="14">
        <v>5200</v>
      </c>
      <c r="C482" s="14" t="s">
        <v>326</v>
      </c>
      <c r="D482" s="14" t="s">
        <v>196</v>
      </c>
      <c r="E482" s="16">
        <v>4034</v>
      </c>
      <c r="F482" s="16">
        <v>74875.250999999989</v>
      </c>
      <c r="G482" s="16"/>
      <c r="H482" s="16">
        <v>127610.10399999999</v>
      </c>
      <c r="I482" s="16">
        <f t="shared" si="60"/>
        <v>127610.10399999999</v>
      </c>
      <c r="J482" s="16">
        <f t="shared" si="61"/>
        <v>-52734.853000000003</v>
      </c>
      <c r="K482" s="16">
        <f t="shared" si="62"/>
        <v>18561.043877045115</v>
      </c>
      <c r="L482" s="16">
        <f t="shared" si="62"/>
        <v>0</v>
      </c>
      <c r="M482" s="16">
        <f t="shared" si="62"/>
        <v>31633.640059494297</v>
      </c>
      <c r="N482" s="16">
        <f t="shared" si="62"/>
        <v>31633.640059494297</v>
      </c>
      <c r="O482" s="16">
        <f t="shared" si="62"/>
        <v>-13072.596182449182</v>
      </c>
    </row>
    <row r="483" spans="1:15">
      <c r="A483" t="s">
        <v>400</v>
      </c>
      <c r="B483">
        <v>3609</v>
      </c>
      <c r="C483" t="s">
        <v>327</v>
      </c>
      <c r="D483" t="s">
        <v>180</v>
      </c>
      <c r="E483" s="17">
        <v>3852</v>
      </c>
      <c r="F483" s="17">
        <v>2172.54</v>
      </c>
      <c r="G483" s="17"/>
      <c r="H483" s="17">
        <v>17191.001</v>
      </c>
      <c r="I483" s="17">
        <f t="shared" si="60"/>
        <v>17191.001</v>
      </c>
      <c r="J483" s="17">
        <f t="shared" si="61"/>
        <v>-15018.460999999999</v>
      </c>
      <c r="K483" s="17">
        <f t="shared" si="62"/>
        <v>564.00311526479754</v>
      </c>
      <c r="L483" s="17">
        <f t="shared" si="62"/>
        <v>0</v>
      </c>
      <c r="M483" s="17">
        <f t="shared" si="62"/>
        <v>4462.8766874350986</v>
      </c>
      <c r="N483" s="17">
        <f t="shared" si="62"/>
        <v>4462.8766874350986</v>
      </c>
      <c r="O483" s="17">
        <f t="shared" si="62"/>
        <v>-3898.873572170301</v>
      </c>
    </row>
    <row r="484" spans="1:15">
      <c r="A484" s="14" t="s">
        <v>400</v>
      </c>
      <c r="B484" s="14">
        <v>4200</v>
      </c>
      <c r="C484" s="14" t="s">
        <v>328</v>
      </c>
      <c r="D484" s="14" t="s">
        <v>188</v>
      </c>
      <c r="E484" s="16">
        <v>3809</v>
      </c>
      <c r="F484" s="16">
        <v>98552.887999999977</v>
      </c>
      <c r="G484" s="16"/>
      <c r="H484" s="16">
        <v>107656.55799999999</v>
      </c>
      <c r="I484" s="16">
        <f t="shared" si="60"/>
        <v>107656.55799999999</v>
      </c>
      <c r="J484" s="16">
        <f t="shared" si="61"/>
        <v>-9103.6700000000128</v>
      </c>
      <c r="K484" s="16">
        <f t="shared" si="62"/>
        <v>25873.690732475709</v>
      </c>
      <c r="L484" s="16">
        <f t="shared" si="62"/>
        <v>0</v>
      </c>
      <c r="M484" s="16">
        <f t="shared" si="62"/>
        <v>28263.732738251507</v>
      </c>
      <c r="N484" s="16">
        <f t="shared" si="62"/>
        <v>28263.732738251507</v>
      </c>
      <c r="O484" s="16">
        <f t="shared" si="62"/>
        <v>-2390.0420057757974</v>
      </c>
    </row>
    <row r="485" spans="1:15">
      <c r="A485" t="s">
        <v>400</v>
      </c>
      <c r="B485">
        <v>7620</v>
      </c>
      <c r="C485" t="s">
        <v>329</v>
      </c>
      <c r="D485" t="s">
        <v>222</v>
      </c>
      <c r="E485" s="17">
        <v>3619</v>
      </c>
      <c r="F485" s="17">
        <v>91725.205999999991</v>
      </c>
      <c r="G485" s="17">
        <v>1082.097</v>
      </c>
      <c r="H485" s="17">
        <v>110254.435</v>
      </c>
      <c r="I485" s="17">
        <f t="shared" si="60"/>
        <v>111336.53199999999</v>
      </c>
      <c r="J485" s="17">
        <f t="shared" si="61"/>
        <v>-19611.326000000001</v>
      </c>
      <c r="K485" s="17">
        <f t="shared" si="62"/>
        <v>25345.456203371094</v>
      </c>
      <c r="L485" s="17">
        <f t="shared" si="62"/>
        <v>299.00442111080412</v>
      </c>
      <c r="M485" s="17">
        <f t="shared" si="62"/>
        <v>30465.442111080407</v>
      </c>
      <c r="N485" s="17">
        <f t="shared" si="62"/>
        <v>30764.44653219121</v>
      </c>
      <c r="O485" s="17">
        <f t="shared" si="62"/>
        <v>-5418.9903288201158</v>
      </c>
    </row>
    <row r="486" spans="1:15">
      <c r="A486" s="14" t="s">
        <v>400</v>
      </c>
      <c r="B486" s="14">
        <v>2510</v>
      </c>
      <c r="C486" s="14" t="s">
        <v>330</v>
      </c>
      <c r="D486" s="14" t="s">
        <v>176</v>
      </c>
      <c r="E486" s="16">
        <v>3588</v>
      </c>
      <c r="F486" s="16">
        <v>55015.02</v>
      </c>
      <c r="G486" s="16"/>
      <c r="H486" s="16">
        <v>54704.946000000004</v>
      </c>
      <c r="I486" s="16">
        <f t="shared" si="60"/>
        <v>54704.946000000004</v>
      </c>
      <c r="J486" s="16">
        <f t="shared" si="61"/>
        <v>310.07399999999325</v>
      </c>
      <c r="K486" s="16">
        <f t="shared" si="62"/>
        <v>15333.060200668897</v>
      </c>
      <c r="L486" s="16">
        <f t="shared" si="62"/>
        <v>0</v>
      </c>
      <c r="M486" s="16">
        <f t="shared" si="62"/>
        <v>15246.640468227426</v>
      </c>
      <c r="N486" s="16">
        <f t="shared" si="62"/>
        <v>15246.640468227426</v>
      </c>
      <c r="O486" s="16">
        <f t="shared" si="62"/>
        <v>86.419732441469691</v>
      </c>
    </row>
    <row r="487" spans="1:15">
      <c r="A487" t="s">
        <v>400</v>
      </c>
      <c r="B487">
        <v>2300</v>
      </c>
      <c r="C487" t="s">
        <v>331</v>
      </c>
      <c r="D487" t="s">
        <v>174</v>
      </c>
      <c r="E487" s="17">
        <v>3512</v>
      </c>
      <c r="F487" s="17">
        <v>49331.777999999998</v>
      </c>
      <c r="G487" s="17"/>
      <c r="H487" s="17">
        <v>47567.385000000002</v>
      </c>
      <c r="I487" s="17">
        <f t="shared" si="60"/>
        <v>47567.385000000002</v>
      </c>
      <c r="J487" s="17">
        <f t="shared" si="61"/>
        <v>1764.3929999999964</v>
      </c>
      <c r="K487" s="17">
        <f t="shared" si="62"/>
        <v>14046.633826879272</v>
      </c>
      <c r="L487" s="17">
        <f t="shared" si="62"/>
        <v>0</v>
      </c>
      <c r="M487" s="17">
        <f t="shared" si="62"/>
        <v>13544.244020501139</v>
      </c>
      <c r="N487" s="17">
        <f t="shared" si="62"/>
        <v>13544.244020501139</v>
      </c>
      <c r="O487" s="17">
        <f t="shared" si="62"/>
        <v>502.38980637813114</v>
      </c>
    </row>
    <row r="488" spans="1:15">
      <c r="A488" s="14" t="s">
        <v>400</v>
      </c>
      <c r="B488" s="14">
        <v>6100</v>
      </c>
      <c r="C488" s="14" t="s">
        <v>332</v>
      </c>
      <c r="D488" s="14" t="s">
        <v>204</v>
      </c>
      <c r="E488" s="16">
        <v>3115</v>
      </c>
      <c r="F488" s="16">
        <v>65378.726999999999</v>
      </c>
      <c r="G488" s="16"/>
      <c r="H488" s="16">
        <v>80506.129000000001</v>
      </c>
      <c r="I488" s="16">
        <f t="shared" si="60"/>
        <v>80506.129000000001</v>
      </c>
      <c r="J488" s="16">
        <f t="shared" si="61"/>
        <v>-15127.402000000002</v>
      </c>
      <c r="K488" s="16">
        <f t="shared" si="62"/>
        <v>20988.355377207059</v>
      </c>
      <c r="L488" s="16">
        <f t="shared" si="62"/>
        <v>0</v>
      </c>
      <c r="M488" s="16">
        <f t="shared" si="62"/>
        <v>25844.664205457462</v>
      </c>
      <c r="N488" s="16">
        <f t="shared" si="62"/>
        <v>25844.664205457462</v>
      </c>
      <c r="O488" s="16">
        <f t="shared" si="62"/>
        <v>-4856.3088282504023</v>
      </c>
    </row>
    <row r="489" spans="1:15">
      <c r="A489" t="s">
        <v>400</v>
      </c>
      <c r="B489">
        <v>8716</v>
      </c>
      <c r="C489" t="s">
        <v>333</v>
      </c>
      <c r="D489" t="s">
        <v>232</v>
      </c>
      <c r="E489" s="17">
        <v>2699</v>
      </c>
      <c r="F489" s="17">
        <v>42303.559000000001</v>
      </c>
      <c r="G489" s="17">
        <v>-65.954999999999998</v>
      </c>
      <c r="H489" s="17">
        <v>57670.735000000001</v>
      </c>
      <c r="I489" s="17">
        <f t="shared" si="60"/>
        <v>57604.78</v>
      </c>
      <c r="J489" s="17">
        <f t="shared" si="61"/>
        <v>-15301.220999999998</v>
      </c>
      <c r="K489" s="17">
        <f t="shared" si="62"/>
        <v>15673.789922193406</v>
      </c>
      <c r="L489" s="17">
        <f t="shared" si="62"/>
        <v>-24.436828454983328</v>
      </c>
      <c r="M489" s="17">
        <f t="shared" si="62"/>
        <v>21367.445350129678</v>
      </c>
      <c r="N489" s="17">
        <f t="shared" si="62"/>
        <v>21343.008521674696</v>
      </c>
      <c r="O489" s="17">
        <f t="shared" si="62"/>
        <v>-5669.218599481288</v>
      </c>
    </row>
    <row r="490" spans="1:15">
      <c r="A490" s="14" t="s">
        <v>400</v>
      </c>
      <c r="B490" s="14">
        <v>7708</v>
      </c>
      <c r="C490" s="14" t="s">
        <v>334</v>
      </c>
      <c r="D490" s="14" t="s">
        <v>223</v>
      </c>
      <c r="E490" s="16">
        <v>2434</v>
      </c>
      <c r="F490" s="16">
        <v>63975.214</v>
      </c>
      <c r="G490" s="16"/>
      <c r="H490" s="16">
        <v>121688.446</v>
      </c>
      <c r="I490" s="16">
        <f t="shared" si="60"/>
        <v>121688.446</v>
      </c>
      <c r="J490" s="16">
        <f t="shared" si="61"/>
        <v>-57713.231999999996</v>
      </c>
      <c r="K490" s="16">
        <f t="shared" si="62"/>
        <v>26283.982744453573</v>
      </c>
      <c r="L490" s="16">
        <f t="shared" si="62"/>
        <v>0</v>
      </c>
      <c r="M490" s="16">
        <f t="shared" si="62"/>
        <v>49995.253081347575</v>
      </c>
      <c r="N490" s="16">
        <f t="shared" si="62"/>
        <v>49995.253081347575</v>
      </c>
      <c r="O490" s="16">
        <f t="shared" si="62"/>
        <v>-23711.270336893998</v>
      </c>
    </row>
    <row r="491" spans="1:15">
      <c r="A491" t="s">
        <v>400</v>
      </c>
      <c r="B491">
        <v>8717</v>
      </c>
      <c r="C491" t="s">
        <v>335</v>
      </c>
      <c r="D491" t="s">
        <v>233</v>
      </c>
      <c r="E491" s="17">
        <v>2276</v>
      </c>
      <c r="F491" s="17">
        <v>36027.564000000006</v>
      </c>
      <c r="G491" s="17">
        <v>5412.0470000000005</v>
      </c>
      <c r="H491" s="17">
        <v>57431.144999999997</v>
      </c>
      <c r="I491" s="17">
        <f t="shared" si="60"/>
        <v>62843.191999999995</v>
      </c>
      <c r="J491" s="17">
        <f t="shared" si="61"/>
        <v>-26815.62799999999</v>
      </c>
      <c r="K491" s="17">
        <f t="shared" si="62"/>
        <v>15829.333919156417</v>
      </c>
      <c r="L491" s="17">
        <f t="shared" si="62"/>
        <v>2377.8765377855889</v>
      </c>
      <c r="M491" s="17">
        <f t="shared" si="62"/>
        <v>25233.367750439367</v>
      </c>
      <c r="N491" s="17">
        <f t="shared" si="62"/>
        <v>27611.244288224952</v>
      </c>
      <c r="O491" s="17">
        <f t="shared" si="62"/>
        <v>-11781.910369068537</v>
      </c>
    </row>
    <row r="492" spans="1:15">
      <c r="A492" s="14" t="s">
        <v>400</v>
      </c>
      <c r="B492" s="14">
        <v>6250</v>
      </c>
      <c r="C492" s="14" t="s">
        <v>336</v>
      </c>
      <c r="D492" s="14" t="s">
        <v>205</v>
      </c>
      <c r="E492" s="16">
        <v>2006</v>
      </c>
      <c r="F492" s="16">
        <v>49410.009999999995</v>
      </c>
      <c r="G492" s="16"/>
      <c r="H492" s="16">
        <v>66603.290999999997</v>
      </c>
      <c r="I492" s="16">
        <f t="shared" si="60"/>
        <v>66603.290999999997</v>
      </c>
      <c r="J492" s="16">
        <f t="shared" si="61"/>
        <v>-17193.281000000003</v>
      </c>
      <c r="K492" s="16">
        <f t="shared" si="62"/>
        <v>24631.111665004984</v>
      </c>
      <c r="L492" s="16">
        <f t="shared" si="62"/>
        <v>0</v>
      </c>
      <c r="M492" s="16">
        <f t="shared" si="62"/>
        <v>33202.039381854433</v>
      </c>
      <c r="N492" s="16">
        <f t="shared" si="62"/>
        <v>33202.039381854433</v>
      </c>
      <c r="O492" s="16">
        <f t="shared" si="62"/>
        <v>-8570.9277168494536</v>
      </c>
    </row>
    <row r="493" spans="1:15">
      <c r="A493" t="s">
        <v>400</v>
      </c>
      <c r="B493">
        <v>8613</v>
      </c>
      <c r="C493" t="s">
        <v>337</v>
      </c>
      <c r="D493" t="s">
        <v>229</v>
      </c>
      <c r="E493" s="17">
        <v>1961</v>
      </c>
      <c r="F493" s="17">
        <v>41008.536</v>
      </c>
      <c r="G493" s="17"/>
      <c r="H493" s="17">
        <v>80028.797999999981</v>
      </c>
      <c r="I493" s="17">
        <f t="shared" si="60"/>
        <v>80028.797999999981</v>
      </c>
      <c r="J493" s="17">
        <f t="shared" si="61"/>
        <v>-39020.261999999981</v>
      </c>
      <c r="K493" s="17">
        <f t="shared" si="62"/>
        <v>20912.053034166242</v>
      </c>
      <c r="L493" s="17">
        <f t="shared" si="62"/>
        <v>0</v>
      </c>
      <c r="M493" s="17">
        <f t="shared" si="62"/>
        <v>40810.19785823558</v>
      </c>
      <c r="N493" s="17">
        <f t="shared" si="62"/>
        <v>40810.19785823558</v>
      </c>
      <c r="O493" s="17">
        <f t="shared" si="62"/>
        <v>-19898.144824069343</v>
      </c>
    </row>
    <row r="494" spans="1:15">
      <c r="A494" s="14" t="s">
        <v>400</v>
      </c>
      <c r="B494" s="14">
        <v>6400</v>
      </c>
      <c r="C494" s="14" t="s">
        <v>338</v>
      </c>
      <c r="D494" s="14" t="s">
        <v>206</v>
      </c>
      <c r="E494" s="16">
        <v>1903</v>
      </c>
      <c r="F494" s="16">
        <v>40204.310999999994</v>
      </c>
      <c r="G494" s="16">
        <v>2369.759</v>
      </c>
      <c r="H494" s="16">
        <v>52820.768000000004</v>
      </c>
      <c r="I494" s="16">
        <f t="shared" si="60"/>
        <v>55190.527000000002</v>
      </c>
      <c r="J494" s="16">
        <f t="shared" si="61"/>
        <v>-14986.216000000008</v>
      </c>
      <c r="K494" s="16">
        <f t="shared" si="62"/>
        <v>21126.805570152388</v>
      </c>
      <c r="L494" s="16">
        <f t="shared" si="62"/>
        <v>1245.2753547031004</v>
      </c>
      <c r="M494" s="16">
        <f t="shared" si="62"/>
        <v>27756.578034682083</v>
      </c>
      <c r="N494" s="16">
        <f t="shared" si="62"/>
        <v>29001.853389385182</v>
      </c>
      <c r="O494" s="16">
        <f t="shared" si="62"/>
        <v>-7875.0478192327937</v>
      </c>
    </row>
    <row r="495" spans="1:15">
      <c r="A495" t="s">
        <v>400</v>
      </c>
      <c r="B495">
        <v>8614</v>
      </c>
      <c r="C495" t="s">
        <v>339</v>
      </c>
      <c r="D495" t="s">
        <v>230</v>
      </c>
      <c r="E495" s="17">
        <v>1682</v>
      </c>
      <c r="F495" s="17">
        <v>48745.893000000004</v>
      </c>
      <c r="G495" s="17"/>
      <c r="H495" s="17">
        <v>66421.362999999998</v>
      </c>
      <c r="I495" s="17">
        <f t="shared" si="60"/>
        <v>66421.362999999998</v>
      </c>
      <c r="J495" s="17">
        <f t="shared" si="61"/>
        <v>-17675.469999999994</v>
      </c>
      <c r="K495" s="17">
        <f t="shared" si="62"/>
        <v>28980.911414982165</v>
      </c>
      <c r="L495" s="17">
        <f t="shared" si="62"/>
        <v>0</v>
      </c>
      <c r="M495" s="17">
        <f t="shared" si="62"/>
        <v>39489.514268727704</v>
      </c>
      <c r="N495" s="17">
        <f t="shared" si="62"/>
        <v>39489.514268727704</v>
      </c>
      <c r="O495" s="17">
        <f t="shared" si="62"/>
        <v>-10508.602853745539</v>
      </c>
    </row>
    <row r="496" spans="1:15">
      <c r="A496" s="14" t="s">
        <v>400</v>
      </c>
      <c r="B496" s="14">
        <v>3714</v>
      </c>
      <c r="C496" s="14" t="s">
        <v>340</v>
      </c>
      <c r="D496" s="14" t="s">
        <v>185</v>
      </c>
      <c r="E496" s="16">
        <v>1674</v>
      </c>
      <c r="F496" s="16">
        <v>26722.613999999998</v>
      </c>
      <c r="G496" s="16">
        <v>683.07600000000002</v>
      </c>
      <c r="H496" s="16">
        <v>42329.109999999993</v>
      </c>
      <c r="I496" s="16">
        <f t="shared" si="60"/>
        <v>43012.185999999994</v>
      </c>
      <c r="J496" s="16">
        <f t="shared" si="61"/>
        <v>-16289.571999999996</v>
      </c>
      <c r="K496" s="16">
        <f t="shared" si="62"/>
        <v>15963.329749103941</v>
      </c>
      <c r="L496" s="16">
        <f t="shared" si="62"/>
        <v>408.05017921146953</v>
      </c>
      <c r="M496" s="16">
        <f t="shared" si="62"/>
        <v>25286.206690561525</v>
      </c>
      <c r="N496" s="16">
        <f t="shared" si="62"/>
        <v>25694.256869772995</v>
      </c>
      <c r="O496" s="16">
        <f t="shared" si="62"/>
        <v>-9730.9271206690555</v>
      </c>
    </row>
    <row r="497" spans="1:15">
      <c r="A497" t="s">
        <v>400</v>
      </c>
      <c r="B497">
        <v>2506</v>
      </c>
      <c r="C497" t="s">
        <v>341</v>
      </c>
      <c r="D497" t="s">
        <v>175</v>
      </c>
      <c r="E497" s="17">
        <v>1308</v>
      </c>
      <c r="F497" s="17">
        <v>21157.774000000001</v>
      </c>
      <c r="G497" s="17"/>
      <c r="H497" s="17">
        <v>20168.471000000001</v>
      </c>
      <c r="I497" s="17">
        <f t="shared" si="60"/>
        <v>20168.471000000001</v>
      </c>
      <c r="J497" s="17">
        <f t="shared" si="61"/>
        <v>989.30299999999988</v>
      </c>
      <c r="K497" s="17">
        <f t="shared" si="62"/>
        <v>16175.668195718654</v>
      </c>
      <c r="L497" s="17">
        <f t="shared" si="62"/>
        <v>0</v>
      </c>
      <c r="M497" s="17">
        <f t="shared" si="62"/>
        <v>15419.320336391438</v>
      </c>
      <c r="N497" s="17">
        <f t="shared" si="62"/>
        <v>15419.320336391438</v>
      </c>
      <c r="O497" s="17">
        <f t="shared" si="62"/>
        <v>756.34785932721707</v>
      </c>
    </row>
    <row r="498" spans="1:15">
      <c r="A498" s="14" t="s">
        <v>400</v>
      </c>
      <c r="B498" s="14">
        <v>5508</v>
      </c>
      <c r="C498" s="14" t="s">
        <v>342</v>
      </c>
      <c r="D498" s="14" t="s">
        <v>197</v>
      </c>
      <c r="E498" s="16">
        <v>1211</v>
      </c>
      <c r="F498" s="16">
        <v>22909.82</v>
      </c>
      <c r="G498" s="16">
        <v>1.1879999999999999</v>
      </c>
      <c r="H498" s="16">
        <v>54578.027999999998</v>
      </c>
      <c r="I498" s="16">
        <f t="shared" si="60"/>
        <v>54579.216</v>
      </c>
      <c r="J498" s="16">
        <f t="shared" si="61"/>
        <v>-31669.396000000001</v>
      </c>
      <c r="K498" s="16">
        <f t="shared" si="62"/>
        <v>18918.10074318745</v>
      </c>
      <c r="L498" s="16">
        <f t="shared" si="62"/>
        <v>0.9810074318744838</v>
      </c>
      <c r="M498" s="16">
        <f t="shared" si="62"/>
        <v>45068.561519405448</v>
      </c>
      <c r="N498" s="16">
        <f t="shared" si="62"/>
        <v>45069.542526837322</v>
      </c>
      <c r="O498" s="16">
        <f t="shared" si="62"/>
        <v>-26151.441783649876</v>
      </c>
    </row>
    <row r="499" spans="1:15">
      <c r="A499" t="s">
        <v>400</v>
      </c>
      <c r="B499">
        <v>3711</v>
      </c>
      <c r="C499" t="s">
        <v>343</v>
      </c>
      <c r="D499" t="s">
        <v>183</v>
      </c>
      <c r="E499" s="17">
        <v>1209</v>
      </c>
      <c r="F499" s="17">
        <v>29835.870999999999</v>
      </c>
      <c r="G499" s="17"/>
      <c r="H499" s="17">
        <v>30221.608</v>
      </c>
      <c r="I499" s="17">
        <f t="shared" si="60"/>
        <v>30221.608</v>
      </c>
      <c r="J499" s="17">
        <f t="shared" si="61"/>
        <v>-385.73700000000099</v>
      </c>
      <c r="K499" s="17">
        <f t="shared" si="62"/>
        <v>24678.139784946237</v>
      </c>
      <c r="L499" s="17">
        <f t="shared" si="62"/>
        <v>0</v>
      </c>
      <c r="M499" s="17">
        <f t="shared" si="62"/>
        <v>24997.194375516956</v>
      </c>
      <c r="N499" s="17">
        <f t="shared" si="62"/>
        <v>24997.194375516956</v>
      </c>
      <c r="O499" s="17">
        <f t="shared" si="62"/>
        <v>-319.05459057072045</v>
      </c>
    </row>
    <row r="500" spans="1:15">
      <c r="A500" s="14" t="s">
        <v>400</v>
      </c>
      <c r="B500" s="14">
        <v>8721</v>
      </c>
      <c r="C500" s="14" t="s">
        <v>344</v>
      </c>
      <c r="D500" s="14" t="s">
        <v>236</v>
      </c>
      <c r="E500" s="16">
        <v>1163</v>
      </c>
      <c r="F500" s="16">
        <v>69260.027000000002</v>
      </c>
      <c r="G500" s="16">
        <v>134.46800000000002</v>
      </c>
      <c r="H500" s="16">
        <v>117357.22199999999</v>
      </c>
      <c r="I500" s="16">
        <f t="shared" si="60"/>
        <v>117491.68999999999</v>
      </c>
      <c r="J500" s="16">
        <f t="shared" si="61"/>
        <v>-48231.662999999986</v>
      </c>
      <c r="K500" s="16">
        <f t="shared" si="62"/>
        <v>59552.903697334477</v>
      </c>
      <c r="L500" s="16">
        <f t="shared" si="62"/>
        <v>115.62166809974205</v>
      </c>
      <c r="M500" s="16">
        <f t="shared" si="62"/>
        <v>100909.04729148753</v>
      </c>
      <c r="N500" s="16">
        <f t="shared" si="62"/>
        <v>101024.66895958726</v>
      </c>
      <c r="O500" s="16">
        <f t="shared" si="62"/>
        <v>-41471.765262252782</v>
      </c>
    </row>
    <row r="501" spans="1:15">
      <c r="A501" t="s">
        <v>400</v>
      </c>
      <c r="B501">
        <v>6513</v>
      </c>
      <c r="C501" t="s">
        <v>345</v>
      </c>
      <c r="D501" t="s">
        <v>207</v>
      </c>
      <c r="E501" s="17">
        <v>1077</v>
      </c>
      <c r="F501" s="17">
        <v>26817.002</v>
      </c>
      <c r="G501" s="17">
        <v>2174.6019999999999</v>
      </c>
      <c r="H501" s="17">
        <v>39058.332999999999</v>
      </c>
      <c r="I501" s="17">
        <f t="shared" si="60"/>
        <v>41232.934999999998</v>
      </c>
      <c r="J501" s="17">
        <f t="shared" si="61"/>
        <v>-14415.932999999997</v>
      </c>
      <c r="K501" s="17">
        <f t="shared" si="62"/>
        <v>24899.723305478179</v>
      </c>
      <c r="L501" s="17">
        <f t="shared" si="62"/>
        <v>2019.1290622098422</v>
      </c>
      <c r="M501" s="17">
        <f t="shared" si="62"/>
        <v>36265.861652739091</v>
      </c>
      <c r="N501" s="17">
        <f t="shared" si="62"/>
        <v>38284.99071494893</v>
      </c>
      <c r="O501" s="17">
        <f t="shared" si="62"/>
        <v>-13385.267409470749</v>
      </c>
    </row>
    <row r="502" spans="1:15">
      <c r="A502" s="14" t="s">
        <v>400</v>
      </c>
      <c r="B502" s="14">
        <v>4607</v>
      </c>
      <c r="C502" s="14" t="s">
        <v>346</v>
      </c>
      <c r="D502" s="14" t="s">
        <v>191</v>
      </c>
      <c r="E502" s="16">
        <v>1021</v>
      </c>
      <c r="F502" s="16">
        <v>48112.971999999994</v>
      </c>
      <c r="G502" s="16"/>
      <c r="H502" s="16">
        <v>54876.76</v>
      </c>
      <c r="I502" s="16">
        <f t="shared" si="60"/>
        <v>54876.76</v>
      </c>
      <c r="J502" s="16">
        <f t="shared" si="61"/>
        <v>-6763.7880000000077</v>
      </c>
      <c r="K502" s="16">
        <f t="shared" ref="K502:O528" si="63">(F502/$E502)*1000</f>
        <v>47123.380999020563</v>
      </c>
      <c r="L502" s="16">
        <f t="shared" si="63"/>
        <v>0</v>
      </c>
      <c r="M502" s="16">
        <f t="shared" si="63"/>
        <v>53748.05093046034</v>
      </c>
      <c r="N502" s="16">
        <f t="shared" si="63"/>
        <v>53748.05093046034</v>
      </c>
      <c r="O502" s="16">
        <f t="shared" si="63"/>
        <v>-6624.669931439772</v>
      </c>
    </row>
    <row r="503" spans="1:15">
      <c r="A503" t="s">
        <v>400</v>
      </c>
      <c r="B503">
        <v>4100</v>
      </c>
      <c r="C503" t="s">
        <v>347</v>
      </c>
      <c r="D503" t="s">
        <v>187</v>
      </c>
      <c r="E503" s="17">
        <v>955</v>
      </c>
      <c r="F503" s="17">
        <v>20042.196</v>
      </c>
      <c r="G503" s="17">
        <v>2661.5829999999996</v>
      </c>
      <c r="H503" s="17">
        <v>28963.289999999997</v>
      </c>
      <c r="I503" s="17">
        <f t="shared" si="60"/>
        <v>31624.872999999996</v>
      </c>
      <c r="J503" s="17">
        <f t="shared" si="61"/>
        <v>-11582.676999999996</v>
      </c>
      <c r="K503" s="17">
        <f t="shared" si="63"/>
        <v>20986.592670157068</v>
      </c>
      <c r="L503" s="17">
        <f t="shared" si="63"/>
        <v>2786.9979057591618</v>
      </c>
      <c r="M503" s="17">
        <f t="shared" si="63"/>
        <v>30328.05235602094</v>
      </c>
      <c r="N503" s="17">
        <f t="shared" si="63"/>
        <v>33115.050261780096</v>
      </c>
      <c r="O503" s="17">
        <f t="shared" si="63"/>
        <v>-12128.457591623031</v>
      </c>
    </row>
    <row r="504" spans="1:15">
      <c r="A504" s="14" t="s">
        <v>400</v>
      </c>
      <c r="B504" s="14">
        <v>5604</v>
      </c>
      <c r="C504" s="14" t="s">
        <v>348</v>
      </c>
      <c r="D504" s="14" t="s">
        <v>198</v>
      </c>
      <c r="E504" s="16">
        <v>938</v>
      </c>
      <c r="F504" s="16">
        <v>20278.603000000003</v>
      </c>
      <c r="G504" s="16">
        <v>1628.2909999999999</v>
      </c>
      <c r="H504" s="16">
        <v>34640.009000000005</v>
      </c>
      <c r="I504" s="16">
        <f t="shared" si="60"/>
        <v>36268.300000000003</v>
      </c>
      <c r="J504" s="16">
        <f t="shared" si="61"/>
        <v>-15989.697</v>
      </c>
      <c r="K504" s="16">
        <f t="shared" si="63"/>
        <v>21618.979744136464</v>
      </c>
      <c r="L504" s="16">
        <f t="shared" si="63"/>
        <v>1735.9179104477612</v>
      </c>
      <c r="M504" s="16">
        <f t="shared" si="63"/>
        <v>36929.647121535192</v>
      </c>
      <c r="N504" s="16">
        <f t="shared" si="63"/>
        <v>38665.565031982944</v>
      </c>
      <c r="O504" s="16">
        <f t="shared" si="63"/>
        <v>-17046.585287846483</v>
      </c>
    </row>
    <row r="505" spans="1:15">
      <c r="A505" t="s">
        <v>400</v>
      </c>
      <c r="B505">
        <v>3709</v>
      </c>
      <c r="C505" t="s">
        <v>349</v>
      </c>
      <c r="D505" t="s">
        <v>181</v>
      </c>
      <c r="E505" s="17">
        <v>876</v>
      </c>
      <c r="F505" s="17">
        <v>902.05899999999997</v>
      </c>
      <c r="G505" s="17"/>
      <c r="H505" s="17">
        <v>1960.3470000000002</v>
      </c>
      <c r="I505" s="17">
        <f t="shared" si="60"/>
        <v>1960.3470000000002</v>
      </c>
      <c r="J505" s="17">
        <f t="shared" si="61"/>
        <v>-1058.2880000000002</v>
      </c>
      <c r="K505" s="17">
        <f t="shared" si="63"/>
        <v>1029.7477168949772</v>
      </c>
      <c r="L505" s="17">
        <f t="shared" si="63"/>
        <v>0</v>
      </c>
      <c r="M505" s="17">
        <f t="shared" si="63"/>
        <v>2237.8390410958909</v>
      </c>
      <c r="N505" s="17">
        <f t="shared" si="63"/>
        <v>2237.8390410958909</v>
      </c>
      <c r="O505" s="17">
        <f t="shared" si="63"/>
        <v>-1208.0913242009135</v>
      </c>
    </row>
    <row r="506" spans="1:15">
      <c r="A506" s="14" t="s">
        <v>400</v>
      </c>
      <c r="B506" s="14">
        <v>6612</v>
      </c>
      <c r="C506" s="14" t="s">
        <v>350</v>
      </c>
      <c r="D506" s="14" t="s">
        <v>213</v>
      </c>
      <c r="E506" s="16">
        <v>862</v>
      </c>
      <c r="F506" s="16">
        <v>24703</v>
      </c>
      <c r="G506" s="16"/>
      <c r="H506" s="16">
        <v>36232</v>
      </c>
      <c r="I506" s="16">
        <f t="shared" si="60"/>
        <v>36232</v>
      </c>
      <c r="J506" s="16">
        <f t="shared" si="61"/>
        <v>-11529</v>
      </c>
      <c r="K506" s="16">
        <f t="shared" si="63"/>
        <v>28657.772621809745</v>
      </c>
      <c r="L506" s="16">
        <f t="shared" si="63"/>
        <v>0</v>
      </c>
      <c r="M506" s="16">
        <f t="shared" si="63"/>
        <v>42032.482598607894</v>
      </c>
      <c r="N506" s="16">
        <f t="shared" si="63"/>
        <v>42032.482598607894</v>
      </c>
      <c r="O506" s="16">
        <f t="shared" si="63"/>
        <v>-13374.709976798144</v>
      </c>
    </row>
    <row r="507" spans="1:15">
      <c r="A507" t="s">
        <v>400</v>
      </c>
      <c r="B507">
        <v>8710</v>
      </c>
      <c r="C507" t="s">
        <v>351</v>
      </c>
      <c r="D507" t="s">
        <v>231</v>
      </c>
      <c r="E507" s="17">
        <v>818</v>
      </c>
      <c r="F507" s="17">
        <v>36587.921999999999</v>
      </c>
      <c r="G507" s="17"/>
      <c r="H507" s="17">
        <v>61761.195</v>
      </c>
      <c r="I507" s="17">
        <f t="shared" si="60"/>
        <v>61761.195</v>
      </c>
      <c r="J507" s="17">
        <f t="shared" si="61"/>
        <v>-25173.273000000001</v>
      </c>
      <c r="K507" s="17">
        <f t="shared" si="63"/>
        <v>44728.51100244499</v>
      </c>
      <c r="L507" s="17">
        <f t="shared" si="63"/>
        <v>0</v>
      </c>
      <c r="M507" s="17">
        <f t="shared" si="63"/>
        <v>75502.683374083135</v>
      </c>
      <c r="N507" s="17">
        <f t="shared" si="63"/>
        <v>75502.683374083135</v>
      </c>
      <c r="O507" s="17">
        <f t="shared" si="63"/>
        <v>-30774.172371638146</v>
      </c>
    </row>
    <row r="508" spans="1:15">
      <c r="A508" s="14" t="s">
        <v>400</v>
      </c>
      <c r="B508" s="14">
        <v>8508</v>
      </c>
      <c r="C508" s="14" t="s">
        <v>352</v>
      </c>
      <c r="D508" s="14" t="s">
        <v>226</v>
      </c>
      <c r="E508" s="16">
        <v>719</v>
      </c>
      <c r="F508" s="16">
        <v>20246.624</v>
      </c>
      <c r="G508" s="16"/>
      <c r="H508" s="16">
        <v>32446.23</v>
      </c>
      <c r="I508" s="16">
        <f t="shared" si="60"/>
        <v>32446.23</v>
      </c>
      <c r="J508" s="16">
        <f t="shared" si="61"/>
        <v>-12199.606</v>
      </c>
      <c r="K508" s="16">
        <f t="shared" si="63"/>
        <v>28159.421418636994</v>
      </c>
      <c r="L508" s="16">
        <f t="shared" si="63"/>
        <v>0</v>
      </c>
      <c r="M508" s="16">
        <f t="shared" si="63"/>
        <v>45126.884561891515</v>
      </c>
      <c r="N508" s="16">
        <f t="shared" si="63"/>
        <v>45126.884561891515</v>
      </c>
      <c r="O508" s="16">
        <f t="shared" si="63"/>
        <v>-16967.463143254521</v>
      </c>
    </row>
    <row r="509" spans="1:15">
      <c r="A509" t="s">
        <v>400</v>
      </c>
      <c r="B509">
        <v>8722</v>
      </c>
      <c r="C509" t="s">
        <v>353</v>
      </c>
      <c r="D509" t="s">
        <v>237</v>
      </c>
      <c r="E509" s="17">
        <v>687</v>
      </c>
      <c r="F509" s="17">
        <v>19672.567000000003</v>
      </c>
      <c r="G509" s="17"/>
      <c r="H509" s="17">
        <v>37650.457999999999</v>
      </c>
      <c r="I509" s="17">
        <f t="shared" si="60"/>
        <v>37650.457999999999</v>
      </c>
      <c r="J509" s="17">
        <f t="shared" si="61"/>
        <v>-17977.890999999996</v>
      </c>
      <c r="K509" s="17">
        <f t="shared" si="63"/>
        <v>28635.468704512376</v>
      </c>
      <c r="L509" s="17">
        <f t="shared" si="63"/>
        <v>0</v>
      </c>
      <c r="M509" s="17">
        <f t="shared" si="63"/>
        <v>54804.160116448322</v>
      </c>
      <c r="N509" s="17">
        <f t="shared" si="63"/>
        <v>54804.160116448322</v>
      </c>
      <c r="O509" s="17">
        <f t="shared" si="63"/>
        <v>-26168.69141193595</v>
      </c>
    </row>
    <row r="510" spans="1:15">
      <c r="A510" s="14" t="s">
        <v>400</v>
      </c>
      <c r="B510" s="14">
        <v>7000</v>
      </c>
      <c r="C510" s="14" t="s">
        <v>354</v>
      </c>
      <c r="D510" s="14" t="s">
        <v>216</v>
      </c>
      <c r="E510" s="16">
        <v>680</v>
      </c>
      <c r="F510" s="16">
        <v>14031.255000000001</v>
      </c>
      <c r="G510" s="16">
        <v>1354.2409999999998</v>
      </c>
      <c r="H510" s="16">
        <v>28496.410000000003</v>
      </c>
      <c r="I510" s="16">
        <f t="shared" si="60"/>
        <v>29850.651000000002</v>
      </c>
      <c r="J510" s="16">
        <f t="shared" si="61"/>
        <v>-15819.396000000001</v>
      </c>
      <c r="K510" s="16">
        <f t="shared" si="63"/>
        <v>20634.198529411766</v>
      </c>
      <c r="L510" s="16">
        <f t="shared" si="63"/>
        <v>1991.5308823529408</v>
      </c>
      <c r="M510" s="16">
        <f t="shared" si="63"/>
        <v>41906.48529411765</v>
      </c>
      <c r="N510" s="16">
        <f t="shared" si="63"/>
        <v>43898.016176470592</v>
      </c>
      <c r="O510" s="16">
        <f t="shared" si="63"/>
        <v>-23263.817647058826</v>
      </c>
    </row>
    <row r="511" spans="1:15">
      <c r="A511" t="s">
        <v>400</v>
      </c>
      <c r="B511">
        <v>7502</v>
      </c>
      <c r="C511" t="s">
        <v>355</v>
      </c>
      <c r="D511" t="s">
        <v>218</v>
      </c>
      <c r="E511" s="17">
        <v>659</v>
      </c>
      <c r="F511" s="17">
        <v>13680.407999999999</v>
      </c>
      <c r="G511" s="17"/>
      <c r="H511" s="17">
        <v>15973.655999999999</v>
      </c>
      <c r="I511" s="17">
        <f t="shared" si="60"/>
        <v>15973.655999999999</v>
      </c>
      <c r="J511" s="17">
        <f t="shared" si="61"/>
        <v>-2293.2479999999996</v>
      </c>
      <c r="K511" s="17">
        <f t="shared" si="63"/>
        <v>20759.344461305005</v>
      </c>
      <c r="L511" s="17">
        <f t="shared" si="63"/>
        <v>0</v>
      </c>
      <c r="M511" s="17">
        <f t="shared" si="63"/>
        <v>24239.235204855842</v>
      </c>
      <c r="N511" s="17">
        <f t="shared" si="63"/>
        <v>24239.235204855842</v>
      </c>
      <c r="O511" s="17">
        <f t="shared" si="63"/>
        <v>-3479.890743550834</v>
      </c>
    </row>
    <row r="512" spans="1:15">
      <c r="A512" s="14" t="s">
        <v>400</v>
      </c>
      <c r="B512" s="14">
        <v>3811</v>
      </c>
      <c r="C512" s="14" t="s">
        <v>356</v>
      </c>
      <c r="D512" s="14" t="s">
        <v>186</v>
      </c>
      <c r="E512" s="16">
        <v>639</v>
      </c>
      <c r="F512" s="16">
        <v>17174.205999999998</v>
      </c>
      <c r="G512" s="16"/>
      <c r="H512" s="16">
        <v>44910.964</v>
      </c>
      <c r="I512" s="16">
        <f t="shared" si="60"/>
        <v>44910.964</v>
      </c>
      <c r="J512" s="16">
        <f t="shared" si="61"/>
        <v>-27736.758000000002</v>
      </c>
      <c r="K512" s="16">
        <f t="shared" si="63"/>
        <v>26876.691705790294</v>
      </c>
      <c r="L512" s="16">
        <f t="shared" si="63"/>
        <v>0</v>
      </c>
      <c r="M512" s="16">
        <f t="shared" si="63"/>
        <v>70283.198748043811</v>
      </c>
      <c r="N512" s="16">
        <f t="shared" si="63"/>
        <v>70283.198748043811</v>
      </c>
      <c r="O512" s="16">
        <f t="shared" si="63"/>
        <v>-43406.507042253521</v>
      </c>
    </row>
    <row r="513" spans="1:15">
      <c r="A513" t="s">
        <v>400</v>
      </c>
      <c r="B513">
        <v>8509</v>
      </c>
      <c r="C513" t="s">
        <v>357</v>
      </c>
      <c r="D513" t="s">
        <v>227</v>
      </c>
      <c r="E513" s="17">
        <v>627</v>
      </c>
      <c r="F513" s="17">
        <v>20664.708999999999</v>
      </c>
      <c r="G513" s="17"/>
      <c r="H513" s="17">
        <v>41316.722999999998</v>
      </c>
      <c r="I513" s="17">
        <f t="shared" si="60"/>
        <v>41316.722999999998</v>
      </c>
      <c r="J513" s="17">
        <f t="shared" si="61"/>
        <v>-20652.013999999999</v>
      </c>
      <c r="K513" s="17">
        <f t="shared" si="63"/>
        <v>32958.068580542262</v>
      </c>
      <c r="L513" s="17">
        <f t="shared" si="63"/>
        <v>0</v>
      </c>
      <c r="M513" s="17">
        <f t="shared" si="63"/>
        <v>65895.889952153113</v>
      </c>
      <c r="N513" s="17">
        <f t="shared" si="63"/>
        <v>65895.889952153113</v>
      </c>
      <c r="O513" s="17">
        <f t="shared" si="63"/>
        <v>-32937.821371610844</v>
      </c>
    </row>
    <row r="514" spans="1:15">
      <c r="A514" s="14" t="s">
        <v>400</v>
      </c>
      <c r="B514" s="14">
        <v>3511</v>
      </c>
      <c r="C514" s="14" t="s">
        <v>358</v>
      </c>
      <c r="D514" s="14" t="s">
        <v>179</v>
      </c>
      <c r="E514" s="16">
        <v>625</v>
      </c>
      <c r="F514" s="16">
        <v>17071.714</v>
      </c>
      <c r="G514" s="16"/>
      <c r="H514" s="16">
        <v>25191.992999999999</v>
      </c>
      <c r="I514" s="16">
        <f t="shared" si="60"/>
        <v>25191.992999999999</v>
      </c>
      <c r="J514" s="16">
        <f t="shared" si="61"/>
        <v>-8120.2789999999986</v>
      </c>
      <c r="K514" s="16">
        <f t="shared" si="63"/>
        <v>27314.742399999999</v>
      </c>
      <c r="L514" s="16">
        <f t="shared" si="63"/>
        <v>0</v>
      </c>
      <c r="M514" s="16">
        <f t="shared" si="63"/>
        <v>40307.188799999996</v>
      </c>
      <c r="N514" s="16">
        <f t="shared" si="63"/>
        <v>40307.188799999996</v>
      </c>
      <c r="O514" s="16">
        <f t="shared" si="63"/>
        <v>-12992.446399999999</v>
      </c>
    </row>
    <row r="515" spans="1:15">
      <c r="A515" t="s">
        <v>400</v>
      </c>
      <c r="B515">
        <v>6515</v>
      </c>
      <c r="C515" t="s">
        <v>359</v>
      </c>
      <c r="D515" t="s">
        <v>208</v>
      </c>
      <c r="E515" s="17">
        <v>623</v>
      </c>
      <c r="F515" s="17">
        <v>17224.112000000001</v>
      </c>
      <c r="G515" s="17"/>
      <c r="H515" s="17">
        <v>22475.876</v>
      </c>
      <c r="I515" s="17">
        <f t="shared" si="60"/>
        <v>22475.876</v>
      </c>
      <c r="J515" s="17">
        <f t="shared" si="61"/>
        <v>-5251.7639999999992</v>
      </c>
      <c r="K515" s="17">
        <f t="shared" si="63"/>
        <v>27647.049759229536</v>
      </c>
      <c r="L515" s="17">
        <f t="shared" si="63"/>
        <v>0</v>
      </c>
      <c r="M515" s="17">
        <f t="shared" si="63"/>
        <v>36076.847512038526</v>
      </c>
      <c r="N515" s="17">
        <f t="shared" si="63"/>
        <v>36076.847512038526</v>
      </c>
      <c r="O515" s="17">
        <f t="shared" si="63"/>
        <v>-8429.7977528089868</v>
      </c>
    </row>
    <row r="516" spans="1:15">
      <c r="A516" s="14" t="s">
        <v>400</v>
      </c>
      <c r="B516" s="14">
        <v>8720</v>
      </c>
      <c r="C516" s="14" t="s">
        <v>360</v>
      </c>
      <c r="D516" s="14" t="s">
        <v>235</v>
      </c>
      <c r="E516" s="16">
        <v>609</v>
      </c>
      <c r="F516" s="16">
        <v>22632.411</v>
      </c>
      <c r="G516" s="16">
        <v>1152.498</v>
      </c>
      <c r="H516" s="16">
        <v>51003.864000000001</v>
      </c>
      <c r="I516" s="16">
        <f t="shared" si="60"/>
        <v>52156.362000000001</v>
      </c>
      <c r="J516" s="16">
        <f t="shared" si="61"/>
        <v>-29523.951000000001</v>
      </c>
      <c r="K516" s="16">
        <f t="shared" si="63"/>
        <v>37163.236453201971</v>
      </c>
      <c r="L516" s="16">
        <f t="shared" si="63"/>
        <v>1892.4433497536945</v>
      </c>
      <c r="M516" s="16">
        <f t="shared" si="63"/>
        <v>83750.187192118232</v>
      </c>
      <c r="N516" s="16">
        <f t="shared" si="63"/>
        <v>85642.630541871928</v>
      </c>
      <c r="O516" s="16">
        <f t="shared" si="63"/>
        <v>-48479.394088669949</v>
      </c>
    </row>
    <row r="517" spans="1:15">
      <c r="A517" t="s">
        <v>400</v>
      </c>
      <c r="B517">
        <v>6607</v>
      </c>
      <c r="C517" t="s">
        <v>361</v>
      </c>
      <c r="D517" t="s">
        <v>211</v>
      </c>
      <c r="E517" s="17">
        <v>507</v>
      </c>
      <c r="F517" s="17">
        <v>9713.1270000000004</v>
      </c>
      <c r="G517" s="17">
        <v>3702.0680000000007</v>
      </c>
      <c r="H517" s="17">
        <v>23575.664000000001</v>
      </c>
      <c r="I517" s="17">
        <f t="shared" si="60"/>
        <v>27277.732</v>
      </c>
      <c r="J517" s="17">
        <f t="shared" si="61"/>
        <v>-17564.605</v>
      </c>
      <c r="K517" s="17">
        <f t="shared" si="63"/>
        <v>19158.041420118345</v>
      </c>
      <c r="L517" s="17">
        <f t="shared" si="63"/>
        <v>7301.9092702169637</v>
      </c>
      <c r="M517" s="17">
        <f t="shared" si="63"/>
        <v>46500.323471400392</v>
      </c>
      <c r="N517" s="17">
        <f t="shared" si="63"/>
        <v>53802.232741617358</v>
      </c>
      <c r="O517" s="17">
        <f t="shared" si="63"/>
        <v>-34644.191321499013</v>
      </c>
    </row>
    <row r="518" spans="1:15">
      <c r="A518" s="14" t="s">
        <v>400</v>
      </c>
      <c r="B518" s="14">
        <v>7617</v>
      </c>
      <c r="C518" s="14" t="s">
        <v>362</v>
      </c>
      <c r="D518" s="14" t="s">
        <v>221</v>
      </c>
      <c r="E518" s="16">
        <v>501</v>
      </c>
      <c r="F518" s="16">
        <v>10842.949000000001</v>
      </c>
      <c r="G518" s="16">
        <v>5846.8200000000006</v>
      </c>
      <c r="H518" s="16">
        <v>15418.016</v>
      </c>
      <c r="I518" s="16">
        <f t="shared" si="60"/>
        <v>21264.835999999999</v>
      </c>
      <c r="J518" s="16">
        <f t="shared" si="61"/>
        <v>-10421.886999999999</v>
      </c>
      <c r="K518" s="16">
        <f t="shared" si="63"/>
        <v>21642.6127744511</v>
      </c>
      <c r="L518" s="16">
        <f t="shared" si="63"/>
        <v>11670.299401197606</v>
      </c>
      <c r="M518" s="16">
        <f t="shared" si="63"/>
        <v>30774.483033932134</v>
      </c>
      <c r="N518" s="16">
        <f t="shared" si="63"/>
        <v>42444.782435129739</v>
      </c>
      <c r="O518" s="16">
        <f t="shared" si="63"/>
        <v>-20802.169660678639</v>
      </c>
    </row>
    <row r="519" spans="1:15">
      <c r="A519" t="s">
        <v>400</v>
      </c>
      <c r="B519">
        <v>8719</v>
      </c>
      <c r="C519" t="s">
        <v>363</v>
      </c>
      <c r="D519" t="s">
        <v>234</v>
      </c>
      <c r="E519" s="17">
        <v>497</v>
      </c>
      <c r="F519" s="17">
        <v>68474.634999999995</v>
      </c>
      <c r="G519" s="17"/>
      <c r="H519" s="17">
        <v>80570.554000000004</v>
      </c>
      <c r="I519" s="17">
        <f t="shared" si="60"/>
        <v>80570.554000000004</v>
      </c>
      <c r="J519" s="17">
        <f t="shared" si="61"/>
        <v>-12095.919000000009</v>
      </c>
      <c r="K519" s="17">
        <f t="shared" si="63"/>
        <v>137775.92555331992</v>
      </c>
      <c r="L519" s="17">
        <f t="shared" si="63"/>
        <v>0</v>
      </c>
      <c r="M519" s="17">
        <f t="shared" si="63"/>
        <v>162113.79074446679</v>
      </c>
      <c r="N519" s="17">
        <f t="shared" si="63"/>
        <v>162113.79074446679</v>
      </c>
      <c r="O519" s="17">
        <f t="shared" si="63"/>
        <v>-24337.865191146899</v>
      </c>
    </row>
    <row r="520" spans="1:15">
      <c r="A520" s="14" t="s">
        <v>400</v>
      </c>
      <c r="B520" s="14">
        <v>6601</v>
      </c>
      <c r="C520" s="14" t="s">
        <v>364</v>
      </c>
      <c r="D520" s="14" t="s">
        <v>209</v>
      </c>
      <c r="E520" s="16">
        <v>483</v>
      </c>
      <c r="F520" s="16">
        <v>12066.766</v>
      </c>
      <c r="G520" s="16"/>
      <c r="H520" s="16">
        <v>26329.487000000001</v>
      </c>
      <c r="I520" s="16">
        <f t="shared" si="60"/>
        <v>26329.487000000001</v>
      </c>
      <c r="J520" s="16">
        <f t="shared" si="61"/>
        <v>-14262.721000000001</v>
      </c>
      <c r="K520" s="16">
        <f t="shared" si="63"/>
        <v>24982.952380952382</v>
      </c>
      <c r="L520" s="16">
        <f t="shared" si="63"/>
        <v>0</v>
      </c>
      <c r="M520" s="16">
        <f t="shared" si="63"/>
        <v>54512.395445134578</v>
      </c>
      <c r="N520" s="16">
        <f t="shared" si="63"/>
        <v>54512.395445134578</v>
      </c>
      <c r="O520" s="16">
        <f t="shared" si="63"/>
        <v>-29529.443064182196</v>
      </c>
    </row>
    <row r="521" spans="1:15">
      <c r="A521" t="s">
        <v>400</v>
      </c>
      <c r="B521">
        <v>6709</v>
      </c>
      <c r="C521" t="s">
        <v>365</v>
      </c>
      <c r="D521" t="s">
        <v>215</v>
      </c>
      <c r="E521" s="17">
        <v>482</v>
      </c>
      <c r="F521" s="17">
        <v>12485.254000000001</v>
      </c>
      <c r="G521" s="17">
        <v>2.048</v>
      </c>
      <c r="H521" s="17">
        <v>26732.852999999999</v>
      </c>
      <c r="I521" s="17">
        <f t="shared" si="60"/>
        <v>26734.900999999998</v>
      </c>
      <c r="J521" s="17">
        <f t="shared" si="61"/>
        <v>-14249.646999999997</v>
      </c>
      <c r="K521" s="17">
        <f t="shared" si="63"/>
        <v>25903.016597510377</v>
      </c>
      <c r="L521" s="17">
        <f t="shared" si="63"/>
        <v>4.2489626556016598</v>
      </c>
      <c r="M521" s="17">
        <f t="shared" si="63"/>
        <v>55462.350622406637</v>
      </c>
      <c r="N521" s="17">
        <f t="shared" si="63"/>
        <v>55466.599585062235</v>
      </c>
      <c r="O521" s="17">
        <f t="shared" si="63"/>
        <v>-29563.582987551861</v>
      </c>
    </row>
    <row r="522" spans="1:15">
      <c r="A522" s="14" t="s">
        <v>400</v>
      </c>
      <c r="B522" s="14">
        <v>5609</v>
      </c>
      <c r="C522" s="14" t="s">
        <v>366</v>
      </c>
      <c r="D522" s="14" t="s">
        <v>199</v>
      </c>
      <c r="E522" s="16">
        <v>473</v>
      </c>
      <c r="F522" s="16">
        <v>8796.2650000000012</v>
      </c>
      <c r="G522" s="16"/>
      <c r="H522" s="16">
        <v>17375.608000000004</v>
      </c>
      <c r="I522" s="16">
        <f t="shared" si="60"/>
        <v>17375.608000000004</v>
      </c>
      <c r="J522" s="16">
        <f t="shared" si="61"/>
        <v>-8579.3430000000026</v>
      </c>
      <c r="K522" s="16">
        <f t="shared" si="63"/>
        <v>18596.75475687104</v>
      </c>
      <c r="L522" s="16">
        <f t="shared" si="63"/>
        <v>0</v>
      </c>
      <c r="M522" s="16">
        <f t="shared" si="63"/>
        <v>36734.900634249476</v>
      </c>
      <c r="N522" s="16">
        <f t="shared" si="63"/>
        <v>36734.900634249476</v>
      </c>
      <c r="O522" s="16">
        <f t="shared" si="63"/>
        <v>-18138.145877378443</v>
      </c>
    </row>
    <row r="523" spans="1:15">
      <c r="A523" t="s">
        <v>400</v>
      </c>
      <c r="B523">
        <v>4911</v>
      </c>
      <c r="C523" t="s">
        <v>367</v>
      </c>
      <c r="D523" t="s">
        <v>195</v>
      </c>
      <c r="E523" s="17">
        <v>457</v>
      </c>
      <c r="F523" s="17">
        <v>17644.557000000001</v>
      </c>
      <c r="G523" s="17"/>
      <c r="H523" s="17">
        <v>27309.281000000003</v>
      </c>
      <c r="I523" s="17">
        <f t="shared" si="60"/>
        <v>27309.281000000003</v>
      </c>
      <c r="J523" s="17">
        <f t="shared" si="61"/>
        <v>-9664.724000000002</v>
      </c>
      <c r="K523" s="17">
        <f t="shared" si="63"/>
        <v>38609.533916849017</v>
      </c>
      <c r="L523" s="17">
        <f t="shared" si="63"/>
        <v>0</v>
      </c>
      <c r="M523" s="17">
        <f t="shared" si="63"/>
        <v>59757.72647702408</v>
      </c>
      <c r="N523" s="17">
        <f t="shared" si="63"/>
        <v>59757.72647702408</v>
      </c>
      <c r="O523" s="17">
        <f t="shared" si="63"/>
        <v>-21148.192560175059</v>
      </c>
    </row>
    <row r="524" spans="1:15">
      <c r="A524" s="14" t="s">
        <v>400</v>
      </c>
      <c r="B524" s="14">
        <v>5612</v>
      </c>
      <c r="C524" s="14" t="s">
        <v>368</v>
      </c>
      <c r="D524" s="14" t="s">
        <v>201</v>
      </c>
      <c r="E524" s="16">
        <v>371</v>
      </c>
      <c r="F524" s="16">
        <v>9714.6910000000007</v>
      </c>
      <c r="G524" s="16"/>
      <c r="H524" s="16">
        <v>31408.263999999999</v>
      </c>
      <c r="I524" s="16">
        <f t="shared" si="60"/>
        <v>31408.263999999999</v>
      </c>
      <c r="J524" s="16">
        <f t="shared" si="61"/>
        <v>-21693.572999999997</v>
      </c>
      <c r="K524" s="16">
        <f t="shared" si="63"/>
        <v>26185.150943396227</v>
      </c>
      <c r="L524" s="16">
        <f t="shared" si="63"/>
        <v>0</v>
      </c>
      <c r="M524" s="16">
        <f t="shared" si="63"/>
        <v>84658.393530997302</v>
      </c>
      <c r="N524" s="16">
        <f t="shared" si="63"/>
        <v>84658.393530997302</v>
      </c>
      <c r="O524" s="16">
        <f t="shared" si="63"/>
        <v>-58473.242587601067</v>
      </c>
    </row>
    <row r="525" spans="1:15">
      <c r="A525" t="s">
        <v>400</v>
      </c>
      <c r="B525">
        <v>6602</v>
      </c>
      <c r="C525" t="s">
        <v>369</v>
      </c>
      <c r="D525" t="s">
        <v>210</v>
      </c>
      <c r="E525" s="17">
        <v>370</v>
      </c>
      <c r="F525" s="17">
        <v>7864.1270000000004</v>
      </c>
      <c r="G525" s="17"/>
      <c r="H525" s="17">
        <v>18243.530999999999</v>
      </c>
      <c r="I525" s="17">
        <f t="shared" si="60"/>
        <v>18243.530999999999</v>
      </c>
      <c r="J525" s="17">
        <f t="shared" si="61"/>
        <v>-10379.403999999999</v>
      </c>
      <c r="K525" s="17">
        <f t="shared" si="63"/>
        <v>21254.397297297299</v>
      </c>
      <c r="L525" s="17">
        <f t="shared" si="63"/>
        <v>0</v>
      </c>
      <c r="M525" s="17">
        <f t="shared" si="63"/>
        <v>49306.840540540543</v>
      </c>
      <c r="N525" s="17">
        <f t="shared" si="63"/>
        <v>49306.840540540543</v>
      </c>
      <c r="O525" s="17">
        <f t="shared" si="63"/>
        <v>-28052.44324324324</v>
      </c>
    </row>
    <row r="526" spans="1:15">
      <c r="A526" s="14" t="s">
        <v>400</v>
      </c>
      <c r="B526" s="14">
        <v>4502</v>
      </c>
      <c r="C526" s="14" t="s">
        <v>370</v>
      </c>
      <c r="D526" s="14" t="s">
        <v>189</v>
      </c>
      <c r="E526" s="16">
        <v>262</v>
      </c>
      <c r="F526" s="16">
        <v>8132.2930000000006</v>
      </c>
      <c r="G526" s="16"/>
      <c r="H526" s="16">
        <v>18445.29</v>
      </c>
      <c r="I526" s="16">
        <f t="shared" si="60"/>
        <v>18445.29</v>
      </c>
      <c r="J526" s="16">
        <f t="shared" si="61"/>
        <v>-10312.996999999999</v>
      </c>
      <c r="K526" s="16">
        <f t="shared" si="63"/>
        <v>31039.28625954199</v>
      </c>
      <c r="L526" s="16">
        <f t="shared" si="63"/>
        <v>0</v>
      </c>
      <c r="M526" s="16">
        <f t="shared" si="63"/>
        <v>70401.870229007647</v>
      </c>
      <c r="N526" s="16">
        <f t="shared" si="63"/>
        <v>70401.870229007647</v>
      </c>
      <c r="O526" s="16">
        <f t="shared" si="63"/>
        <v>-39362.583969465646</v>
      </c>
    </row>
    <row r="527" spans="1:15">
      <c r="A527" t="s">
        <v>400</v>
      </c>
      <c r="B527">
        <v>4604</v>
      </c>
      <c r="C527" t="s">
        <v>371</v>
      </c>
      <c r="D527" t="s">
        <v>190</v>
      </c>
      <c r="E527" s="17">
        <v>251</v>
      </c>
      <c r="F527" s="17">
        <v>10575.7</v>
      </c>
      <c r="G527" s="17">
        <v>512.577</v>
      </c>
      <c r="H527" s="17">
        <v>7851.2860000000001</v>
      </c>
      <c r="I527" s="17">
        <f t="shared" si="60"/>
        <v>8363.8629999999994</v>
      </c>
      <c r="J527" s="17">
        <f t="shared" si="61"/>
        <v>2211.8370000000014</v>
      </c>
      <c r="K527" s="17">
        <f t="shared" si="63"/>
        <v>42134.262948207172</v>
      </c>
      <c r="L527" s="17">
        <f t="shared" si="63"/>
        <v>2042.1394422310759</v>
      </c>
      <c r="M527" s="17">
        <f t="shared" si="63"/>
        <v>31280.023904382469</v>
      </c>
      <c r="N527" s="17">
        <f t="shared" si="63"/>
        <v>33322.163346613546</v>
      </c>
      <c r="O527" s="17">
        <f t="shared" si="63"/>
        <v>8812.0996015936325</v>
      </c>
    </row>
    <row r="528" spans="1:15">
      <c r="A528" s="14" t="s">
        <v>400</v>
      </c>
      <c r="B528" s="14">
        <v>8610</v>
      </c>
      <c r="C528" s="14" t="s">
        <v>372</v>
      </c>
      <c r="D528" s="14" t="s">
        <v>228</v>
      </c>
      <c r="E528" s="16">
        <v>251</v>
      </c>
      <c r="F528" s="16">
        <v>5059.7439999999997</v>
      </c>
      <c r="G528" s="16"/>
      <c r="H528" s="16">
        <v>11177.979000000001</v>
      </c>
      <c r="I528" s="16">
        <f t="shared" si="60"/>
        <v>11177.979000000001</v>
      </c>
      <c r="J528" s="16">
        <f t="shared" si="61"/>
        <v>-6118.2350000000015</v>
      </c>
      <c r="K528" s="16">
        <f t="shared" si="63"/>
        <v>20158.342629482071</v>
      </c>
      <c r="L528" s="16">
        <f t="shared" si="63"/>
        <v>0</v>
      </c>
      <c r="M528" s="16">
        <f t="shared" si="63"/>
        <v>44533.780876494027</v>
      </c>
      <c r="N528" s="16">
        <f t="shared" si="63"/>
        <v>44533.780876494027</v>
      </c>
      <c r="O528" s="16">
        <f t="shared" si="63"/>
        <v>-24375.438247011956</v>
      </c>
    </row>
    <row r="529" spans="1:15">
      <c r="A529" t="s">
        <v>400</v>
      </c>
      <c r="B529">
        <v>1606</v>
      </c>
      <c r="C529" t="s">
        <v>373</v>
      </c>
      <c r="D529" t="s">
        <v>172</v>
      </c>
      <c r="E529" s="17">
        <v>245</v>
      </c>
      <c r="F529" s="17">
        <v>0</v>
      </c>
      <c r="G529" s="17"/>
      <c r="H529" s="17"/>
      <c r="I529" s="17">
        <f t="shared" si="60"/>
        <v>0</v>
      </c>
      <c r="J529" s="17">
        <f t="shared" si="61"/>
        <v>0</v>
      </c>
      <c r="K529" s="17"/>
      <c r="L529" s="17"/>
      <c r="M529" s="17"/>
      <c r="N529" s="17"/>
      <c r="O529" s="17"/>
    </row>
    <row r="530" spans="1:15">
      <c r="A530" s="14" t="s">
        <v>400</v>
      </c>
      <c r="B530" s="14">
        <v>4803</v>
      </c>
      <c r="C530" s="14" t="s">
        <v>374</v>
      </c>
      <c r="D530" s="14" t="s">
        <v>192</v>
      </c>
      <c r="E530" s="16">
        <v>208</v>
      </c>
      <c r="F530" s="16">
        <v>6374.6670000000004</v>
      </c>
      <c r="G530" s="16">
        <v>883.85700000000008</v>
      </c>
      <c r="H530" s="16">
        <v>7962.2210000000005</v>
      </c>
      <c r="I530" s="16">
        <f t="shared" si="60"/>
        <v>8846.0780000000013</v>
      </c>
      <c r="J530" s="16">
        <f t="shared" si="61"/>
        <v>-2471.411000000001</v>
      </c>
      <c r="K530" s="16">
        <f t="shared" ref="K530:O541" si="64">(F530/$E530)*1000</f>
        <v>30647.437500000004</v>
      </c>
      <c r="L530" s="16">
        <f t="shared" si="64"/>
        <v>4249.3125</v>
      </c>
      <c r="M530" s="16">
        <f t="shared" si="64"/>
        <v>38279.908653846156</v>
      </c>
      <c r="N530" s="16">
        <f t="shared" si="64"/>
        <v>42529.221153846156</v>
      </c>
      <c r="O530" s="16">
        <f t="shared" si="64"/>
        <v>-11881.783653846158</v>
      </c>
    </row>
    <row r="531" spans="1:15">
      <c r="A531" t="s">
        <v>400</v>
      </c>
      <c r="B531">
        <v>5706</v>
      </c>
      <c r="C531" t="s">
        <v>375</v>
      </c>
      <c r="D531" t="s">
        <v>202</v>
      </c>
      <c r="E531" s="17">
        <v>205</v>
      </c>
      <c r="F531" s="17">
        <v>0</v>
      </c>
      <c r="G531" s="17"/>
      <c r="H531" s="17">
        <v>3720</v>
      </c>
      <c r="I531" s="17">
        <f t="shared" si="60"/>
        <v>3720</v>
      </c>
      <c r="J531" s="17">
        <f t="shared" si="61"/>
        <v>-3720</v>
      </c>
      <c r="K531" s="17">
        <f t="shared" si="64"/>
        <v>0</v>
      </c>
      <c r="L531" s="17">
        <f t="shared" si="64"/>
        <v>0</v>
      </c>
      <c r="M531" s="17">
        <f t="shared" si="64"/>
        <v>18146.341463414632</v>
      </c>
      <c r="N531" s="17">
        <f t="shared" si="64"/>
        <v>18146.341463414632</v>
      </c>
      <c r="O531" s="17">
        <f t="shared" si="64"/>
        <v>-18146.341463414632</v>
      </c>
    </row>
    <row r="532" spans="1:15">
      <c r="A532" s="14" t="s">
        <v>400</v>
      </c>
      <c r="B532" s="14">
        <v>3713</v>
      </c>
      <c r="C532" s="14" t="s">
        <v>376</v>
      </c>
      <c r="D532" s="14" t="s">
        <v>184</v>
      </c>
      <c r="E532" s="16">
        <v>124</v>
      </c>
      <c r="F532" s="16">
        <v>3964</v>
      </c>
      <c r="G532" s="16">
        <v>12</v>
      </c>
      <c r="H532" s="16">
        <v>8220</v>
      </c>
      <c r="I532" s="16">
        <f t="shared" si="60"/>
        <v>8232</v>
      </c>
      <c r="J532" s="16">
        <f t="shared" si="61"/>
        <v>-4268</v>
      </c>
      <c r="K532" s="16">
        <f t="shared" si="64"/>
        <v>31967.741935483871</v>
      </c>
      <c r="L532" s="16">
        <f t="shared" si="64"/>
        <v>96.774193548387089</v>
      </c>
      <c r="M532" s="16">
        <f t="shared" si="64"/>
        <v>66290.322580645166</v>
      </c>
      <c r="N532" s="16">
        <f t="shared" si="64"/>
        <v>66387.096774193546</v>
      </c>
      <c r="O532" s="16">
        <f t="shared" si="64"/>
        <v>-34419.354838709682</v>
      </c>
    </row>
    <row r="533" spans="1:15">
      <c r="A533" t="s">
        <v>400</v>
      </c>
      <c r="B533">
        <v>7509</v>
      </c>
      <c r="C533" t="s">
        <v>377</v>
      </c>
      <c r="D533" t="s">
        <v>220</v>
      </c>
      <c r="E533" s="17">
        <v>122</v>
      </c>
      <c r="F533" s="17">
        <v>1406</v>
      </c>
      <c r="G533" s="17"/>
      <c r="H533" s="17">
        <v>5564</v>
      </c>
      <c r="I533" s="17">
        <f t="shared" si="60"/>
        <v>5564</v>
      </c>
      <c r="J533" s="17">
        <f t="shared" si="61"/>
        <v>-4158</v>
      </c>
      <c r="K533" s="17">
        <f t="shared" si="64"/>
        <v>11524.590163934427</v>
      </c>
      <c r="L533" s="17">
        <f t="shared" si="64"/>
        <v>0</v>
      </c>
      <c r="M533" s="17">
        <f t="shared" si="64"/>
        <v>45606.557377049176</v>
      </c>
      <c r="N533" s="17">
        <f t="shared" si="64"/>
        <v>45606.557377049176</v>
      </c>
      <c r="O533" s="17">
        <f t="shared" si="64"/>
        <v>-34081.967213114753</v>
      </c>
    </row>
    <row r="534" spans="1:15">
      <c r="A534" s="14" t="s">
        <v>400</v>
      </c>
      <c r="B534" s="14">
        <v>4902</v>
      </c>
      <c r="C534" s="14" t="s">
        <v>378</v>
      </c>
      <c r="D534" s="14" t="s">
        <v>194</v>
      </c>
      <c r="E534" s="16">
        <v>109</v>
      </c>
      <c r="F534" s="16">
        <v>8726.8090000000011</v>
      </c>
      <c r="G534" s="16">
        <v>5.94</v>
      </c>
      <c r="H534" s="16">
        <v>7686.527</v>
      </c>
      <c r="I534" s="16">
        <f t="shared" ref="I534:I541" si="65">G534+H534</f>
        <v>7692.4669999999996</v>
      </c>
      <c r="J534" s="16">
        <f t="shared" ref="J534:J541" si="66">F534-I534</f>
        <v>1034.3420000000015</v>
      </c>
      <c r="K534" s="16">
        <f t="shared" si="64"/>
        <v>80062.467889908265</v>
      </c>
      <c r="L534" s="16">
        <f t="shared" si="64"/>
        <v>54.4954128440367</v>
      </c>
      <c r="M534" s="16">
        <f t="shared" si="64"/>
        <v>70518.596330275235</v>
      </c>
      <c r="N534" s="16">
        <f t="shared" si="64"/>
        <v>70573.091743119265</v>
      </c>
      <c r="O534" s="16">
        <f t="shared" si="64"/>
        <v>9489.3761467890035</v>
      </c>
    </row>
    <row r="535" spans="1:15">
      <c r="A535" t="s">
        <v>400</v>
      </c>
      <c r="B535">
        <v>6706</v>
      </c>
      <c r="C535" t="s">
        <v>379</v>
      </c>
      <c r="D535" t="s">
        <v>214</v>
      </c>
      <c r="E535" s="17">
        <v>93</v>
      </c>
      <c r="F535" s="17">
        <v>0</v>
      </c>
      <c r="G535" s="17"/>
      <c r="H535" s="17">
        <v>3008</v>
      </c>
      <c r="I535" s="17">
        <f t="shared" si="65"/>
        <v>3008</v>
      </c>
      <c r="J535" s="17">
        <f t="shared" si="66"/>
        <v>-3008</v>
      </c>
      <c r="K535" s="17">
        <f t="shared" si="64"/>
        <v>0</v>
      </c>
      <c r="L535" s="17">
        <f t="shared" si="64"/>
        <v>0</v>
      </c>
      <c r="M535" s="17">
        <f t="shared" si="64"/>
        <v>32344.086021505376</v>
      </c>
      <c r="N535" s="17">
        <f t="shared" si="64"/>
        <v>32344.086021505376</v>
      </c>
      <c r="O535" s="17">
        <f t="shared" si="64"/>
        <v>-32344.086021505376</v>
      </c>
    </row>
    <row r="536" spans="1:15">
      <c r="A536" s="14" t="s">
        <v>400</v>
      </c>
      <c r="B536" s="14">
        <v>5611</v>
      </c>
      <c r="C536" s="14" t="s">
        <v>380</v>
      </c>
      <c r="D536" s="14" t="s">
        <v>200</v>
      </c>
      <c r="E536" s="16">
        <v>90</v>
      </c>
      <c r="F536" s="16">
        <v>982</v>
      </c>
      <c r="G536" s="16"/>
      <c r="H536" s="16">
        <v>5535</v>
      </c>
      <c r="I536" s="16">
        <f t="shared" si="65"/>
        <v>5535</v>
      </c>
      <c r="J536" s="16">
        <f t="shared" si="66"/>
        <v>-4553</v>
      </c>
      <c r="K536" s="16">
        <f t="shared" si="64"/>
        <v>10911.111111111111</v>
      </c>
      <c r="L536" s="16">
        <f t="shared" si="64"/>
        <v>0</v>
      </c>
      <c r="M536" s="16">
        <f t="shared" si="64"/>
        <v>61500</v>
      </c>
      <c r="N536" s="16">
        <f t="shared" si="64"/>
        <v>61500</v>
      </c>
      <c r="O536" s="16">
        <f t="shared" si="64"/>
        <v>-50588.888888888891</v>
      </c>
    </row>
    <row r="537" spans="1:15">
      <c r="A537" t="s">
        <v>400</v>
      </c>
      <c r="B537">
        <v>7505</v>
      </c>
      <c r="C537" t="s">
        <v>381</v>
      </c>
      <c r="D537" t="s">
        <v>219</v>
      </c>
      <c r="E537" s="17">
        <v>86</v>
      </c>
      <c r="F537" s="17">
        <v>1374</v>
      </c>
      <c r="G537" s="17"/>
      <c r="H537" s="17">
        <v>7045</v>
      </c>
      <c r="I537" s="17">
        <f t="shared" si="65"/>
        <v>7045</v>
      </c>
      <c r="J537" s="17">
        <f t="shared" si="66"/>
        <v>-5671</v>
      </c>
      <c r="K537" s="17">
        <f t="shared" si="64"/>
        <v>15976.744186046511</v>
      </c>
      <c r="L537" s="17">
        <f t="shared" si="64"/>
        <v>0</v>
      </c>
      <c r="M537" s="17">
        <f t="shared" si="64"/>
        <v>81918.604651162794</v>
      </c>
      <c r="N537" s="17">
        <f t="shared" si="64"/>
        <v>81918.604651162794</v>
      </c>
      <c r="O537" s="17">
        <f t="shared" si="64"/>
        <v>-65941.860465116275</v>
      </c>
    </row>
    <row r="538" spans="1:15">
      <c r="A538" s="14" t="s">
        <v>400</v>
      </c>
      <c r="B538" s="14">
        <v>3506</v>
      </c>
      <c r="C538" s="14" t="s">
        <v>382</v>
      </c>
      <c r="D538" s="14" t="s">
        <v>178</v>
      </c>
      <c r="E538" s="16">
        <v>65</v>
      </c>
      <c r="F538" s="16">
        <v>12552.897000000001</v>
      </c>
      <c r="G538" s="16"/>
      <c r="H538" s="16">
        <v>14006.610999999999</v>
      </c>
      <c r="I538" s="16">
        <f t="shared" si="65"/>
        <v>14006.610999999999</v>
      </c>
      <c r="J538" s="16">
        <f t="shared" si="66"/>
        <v>-1453.7139999999981</v>
      </c>
      <c r="K538" s="16">
        <f t="shared" si="64"/>
        <v>193121.4923076923</v>
      </c>
      <c r="L538" s="16">
        <f t="shared" si="64"/>
        <v>0</v>
      </c>
      <c r="M538" s="16">
        <f t="shared" si="64"/>
        <v>215486.32307692306</v>
      </c>
      <c r="N538" s="16">
        <f t="shared" si="64"/>
        <v>215486.32307692306</v>
      </c>
      <c r="O538" s="16">
        <f t="shared" si="64"/>
        <v>-22364.830769230739</v>
      </c>
    </row>
    <row r="539" spans="1:15">
      <c r="A539" t="s">
        <v>400</v>
      </c>
      <c r="B539">
        <v>3710</v>
      </c>
      <c r="C539" t="s">
        <v>383</v>
      </c>
      <c r="D539" t="s">
        <v>182</v>
      </c>
      <c r="E539" s="17">
        <v>64</v>
      </c>
      <c r="F539" s="17">
        <v>0</v>
      </c>
      <c r="G539" s="17"/>
      <c r="H539" s="17">
        <v>2713</v>
      </c>
      <c r="I539" s="17">
        <f t="shared" si="65"/>
        <v>2713</v>
      </c>
      <c r="J539" s="17">
        <f t="shared" si="66"/>
        <v>-2713</v>
      </c>
      <c r="K539" s="17">
        <f t="shared" si="64"/>
        <v>0</v>
      </c>
      <c r="L539" s="17">
        <f t="shared" si="64"/>
        <v>0</v>
      </c>
      <c r="M539" s="17">
        <f t="shared" si="64"/>
        <v>42390.625</v>
      </c>
      <c r="N539" s="17">
        <f t="shared" si="64"/>
        <v>42390.625</v>
      </c>
      <c r="O539" s="17">
        <f t="shared" si="64"/>
        <v>-42390.625</v>
      </c>
    </row>
    <row r="540" spans="1:15">
      <c r="A540" s="14" t="s">
        <v>400</v>
      </c>
      <c r="B540" s="14">
        <v>6611</v>
      </c>
      <c r="C540" s="14" t="s">
        <v>384</v>
      </c>
      <c r="D540" s="14" t="s">
        <v>212</v>
      </c>
      <c r="E540" s="16">
        <v>54</v>
      </c>
      <c r="F540" s="16">
        <v>0</v>
      </c>
      <c r="G540" s="16"/>
      <c r="H540" s="16">
        <v>3373.697998046875</v>
      </c>
      <c r="I540" s="16">
        <f t="shared" si="65"/>
        <v>3373.697998046875</v>
      </c>
      <c r="J540" s="16">
        <f t="shared" si="66"/>
        <v>-3373.697998046875</v>
      </c>
      <c r="K540" s="16">
        <f t="shared" si="64"/>
        <v>0</v>
      </c>
      <c r="L540" s="16">
        <f t="shared" si="64"/>
        <v>0</v>
      </c>
      <c r="M540" s="16">
        <f t="shared" si="64"/>
        <v>62475.888852719901</v>
      </c>
      <c r="N540" s="16">
        <f t="shared" si="64"/>
        <v>62475.888852719901</v>
      </c>
      <c r="O540" s="16">
        <f t="shared" si="64"/>
        <v>-62475.888852719901</v>
      </c>
    </row>
    <row r="541" spans="1:15">
      <c r="A541" t="s">
        <v>400</v>
      </c>
      <c r="B541">
        <v>4901</v>
      </c>
      <c r="C541" t="s">
        <v>385</v>
      </c>
      <c r="D541" t="s">
        <v>193</v>
      </c>
      <c r="E541" s="17">
        <v>43</v>
      </c>
      <c r="F541" s="17">
        <v>1283</v>
      </c>
      <c r="G541" s="17"/>
      <c r="H541" s="17">
        <v>2607</v>
      </c>
      <c r="I541" s="17">
        <f t="shared" si="65"/>
        <v>2607</v>
      </c>
      <c r="J541" s="17">
        <f t="shared" si="66"/>
        <v>-1324</v>
      </c>
      <c r="K541" s="17">
        <f t="shared" si="64"/>
        <v>29837.209302325584</v>
      </c>
      <c r="L541" s="17">
        <f t="shared" si="64"/>
        <v>0</v>
      </c>
      <c r="M541" s="17">
        <f t="shared" si="64"/>
        <v>60627.906976744183</v>
      </c>
      <c r="N541" s="17">
        <f t="shared" si="64"/>
        <v>60627.906976744183</v>
      </c>
      <c r="O541" s="17">
        <f t="shared" si="64"/>
        <v>-30790.697674418607</v>
      </c>
    </row>
    <row r="542" spans="1:15"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1:15" s="23" customFormat="1">
      <c r="B543" s="23" t="s">
        <v>393</v>
      </c>
      <c r="E543" s="24">
        <v>364134</v>
      </c>
      <c r="F543" s="24">
        <v>5845796.9669999992</v>
      </c>
      <c r="G543" s="24">
        <v>802311.11199999962</v>
      </c>
      <c r="H543" s="24">
        <v>6298086.6229980476</v>
      </c>
      <c r="I543" s="24">
        <f t="shared" ref="I543" si="67">G543+H543</f>
        <v>7100397.7349980474</v>
      </c>
      <c r="J543" s="24">
        <f t="shared" ref="J543" si="68">F543-I543</f>
        <v>-1254600.7679980481</v>
      </c>
      <c r="K543" s="24">
        <f t="shared" ref="K543:O543" si="69">(F543/$E543)*1000</f>
        <v>16053.971798843282</v>
      </c>
      <c r="L543" s="24">
        <f t="shared" si="69"/>
        <v>2203.340286817489</v>
      </c>
      <c r="M543" s="24">
        <f t="shared" si="69"/>
        <v>17296.068543442929</v>
      </c>
      <c r="N543" s="24">
        <f t="shared" si="69"/>
        <v>19499.408830260418</v>
      </c>
      <c r="O543" s="24">
        <f t="shared" si="69"/>
        <v>-3445.4370314171379</v>
      </c>
    </row>
    <row r="544" spans="1:15"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</row>
    <row r="545" spans="1:15">
      <c r="D545" s="109" t="s">
        <v>401</v>
      </c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</row>
    <row r="546" spans="1:15">
      <c r="D546" s="127" t="s">
        <v>300</v>
      </c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spans="1:15">
      <c r="A547" s="14" t="s">
        <v>402</v>
      </c>
      <c r="B547" s="14">
        <v>0</v>
      </c>
      <c r="C547" s="14" t="s">
        <v>314</v>
      </c>
      <c r="D547" s="14" t="s">
        <v>19</v>
      </c>
      <c r="E547" s="16">
        <v>131136</v>
      </c>
      <c r="F547" s="16">
        <v>348141.79</v>
      </c>
      <c r="G547" s="16">
        <v>741413.01099999994</v>
      </c>
      <c r="H547" s="16">
        <v>348361.85600000003</v>
      </c>
      <c r="I547" s="16">
        <f t="shared" ref="I547:I610" si="70">G547+H547</f>
        <v>1089774.8670000001</v>
      </c>
      <c r="J547" s="16">
        <f t="shared" ref="J547:J610" si="71">F547-I547</f>
        <v>-741633.07700000005</v>
      </c>
      <c r="K547" s="16">
        <f t="shared" ref="K547:O578" si="72">(F547/$E547)*1000</f>
        <v>2654.8147724499754</v>
      </c>
      <c r="L547" s="16">
        <f t="shared" si="72"/>
        <v>5653.7717407881892</v>
      </c>
      <c r="M547" s="16">
        <f t="shared" si="72"/>
        <v>2656.4929233772573</v>
      </c>
      <c r="N547" s="16">
        <f t="shared" si="72"/>
        <v>8310.2646641654483</v>
      </c>
      <c r="O547" s="16">
        <f t="shared" si="72"/>
        <v>-5655.4498917154715</v>
      </c>
    </row>
    <row r="548" spans="1:15">
      <c r="A548" t="s">
        <v>402</v>
      </c>
      <c r="B548">
        <v>1000</v>
      </c>
      <c r="C548" t="s">
        <v>315</v>
      </c>
      <c r="D548" t="s">
        <v>167</v>
      </c>
      <c r="E548" s="17">
        <v>37959</v>
      </c>
      <c r="F548" s="17">
        <v>341750.266</v>
      </c>
      <c r="G548" s="17">
        <v>355954.34600000002</v>
      </c>
      <c r="H548" s="17">
        <v>159430.27799999999</v>
      </c>
      <c r="I548" s="17">
        <f t="shared" si="70"/>
        <v>515384.62400000001</v>
      </c>
      <c r="J548" s="17">
        <f t="shared" si="71"/>
        <v>-173634.35800000001</v>
      </c>
      <c r="K548" s="17">
        <f t="shared" si="72"/>
        <v>9003.1419689665163</v>
      </c>
      <c r="L548" s="17">
        <f t="shared" si="72"/>
        <v>9377.3372849653588</v>
      </c>
      <c r="M548" s="17">
        <f t="shared" si="72"/>
        <v>4200.0652809610374</v>
      </c>
      <c r="N548" s="17">
        <f t="shared" si="72"/>
        <v>13577.402565926395</v>
      </c>
      <c r="O548" s="17">
        <f t="shared" si="72"/>
        <v>-4574.2605969598781</v>
      </c>
    </row>
    <row r="549" spans="1:15">
      <c r="A549" s="14" t="s">
        <v>402</v>
      </c>
      <c r="B549" s="14">
        <v>1400</v>
      </c>
      <c r="C549" s="14" t="s">
        <v>316</v>
      </c>
      <c r="D549" s="14" t="s">
        <v>170</v>
      </c>
      <c r="E549" s="16">
        <v>29971</v>
      </c>
      <c r="F549" s="16">
        <v>73022.991000000009</v>
      </c>
      <c r="G549" s="16">
        <v>110628.69599999998</v>
      </c>
      <c r="H549" s="16">
        <v>75040.758000000016</v>
      </c>
      <c r="I549" s="16">
        <f t="shared" si="70"/>
        <v>185669.454</v>
      </c>
      <c r="J549" s="16">
        <f t="shared" si="71"/>
        <v>-112646.46299999999</v>
      </c>
      <c r="K549" s="16">
        <f t="shared" si="72"/>
        <v>2436.4549397751161</v>
      </c>
      <c r="L549" s="16">
        <f t="shared" si="72"/>
        <v>3691.1913516399181</v>
      </c>
      <c r="M549" s="16">
        <f t="shared" si="72"/>
        <v>2503.7789196223021</v>
      </c>
      <c r="N549" s="16">
        <f t="shared" si="72"/>
        <v>6194.9702712622202</v>
      </c>
      <c r="O549" s="16">
        <f t="shared" si="72"/>
        <v>-3758.515331487104</v>
      </c>
    </row>
    <row r="550" spans="1:15">
      <c r="A550" t="s">
        <v>402</v>
      </c>
      <c r="B550">
        <v>2000</v>
      </c>
      <c r="C550" t="s">
        <v>317</v>
      </c>
      <c r="D550" t="s">
        <v>173</v>
      </c>
      <c r="E550" s="17">
        <v>19421</v>
      </c>
      <c r="F550" s="17">
        <v>38110.120999999999</v>
      </c>
      <c r="G550" s="17">
        <v>96468.463999999993</v>
      </c>
      <c r="H550" s="17">
        <v>118616.74800000001</v>
      </c>
      <c r="I550" s="17">
        <f t="shared" si="70"/>
        <v>215085.212</v>
      </c>
      <c r="J550" s="17">
        <f t="shared" si="71"/>
        <v>-176975.09100000001</v>
      </c>
      <c r="K550" s="17">
        <f t="shared" si="72"/>
        <v>1962.3150713145562</v>
      </c>
      <c r="L550" s="17">
        <f t="shared" si="72"/>
        <v>4967.2243447814217</v>
      </c>
      <c r="M550" s="17">
        <f t="shared" si="72"/>
        <v>6107.6539828021214</v>
      </c>
      <c r="N550" s="17">
        <f t="shared" si="72"/>
        <v>11074.878327583545</v>
      </c>
      <c r="O550" s="17">
        <f t="shared" si="72"/>
        <v>-9112.563256268988</v>
      </c>
    </row>
    <row r="551" spans="1:15">
      <c r="A551" s="14" t="s">
        <v>402</v>
      </c>
      <c r="B551" s="14">
        <v>6000</v>
      </c>
      <c r="C551" s="14" t="s">
        <v>318</v>
      </c>
      <c r="D551" s="14" t="s">
        <v>203</v>
      </c>
      <c r="E551" s="16">
        <v>19025</v>
      </c>
      <c r="F551" s="16">
        <v>50681.941999999995</v>
      </c>
      <c r="G551" s="16">
        <v>90003.099999999991</v>
      </c>
      <c r="H551" s="16">
        <v>99703.514999999985</v>
      </c>
      <c r="I551" s="16">
        <f t="shared" si="70"/>
        <v>189706.61499999999</v>
      </c>
      <c r="J551" s="16">
        <f t="shared" si="71"/>
        <v>-139024.67300000001</v>
      </c>
      <c r="K551" s="16">
        <f t="shared" si="72"/>
        <v>2663.9654139290406</v>
      </c>
      <c r="L551" s="16">
        <f t="shared" si="72"/>
        <v>4730.7805519053873</v>
      </c>
      <c r="M551" s="16">
        <f t="shared" si="72"/>
        <v>5240.657818659658</v>
      </c>
      <c r="N551" s="16">
        <f t="shared" si="72"/>
        <v>9971.4383705650471</v>
      </c>
      <c r="O551" s="16">
        <f t="shared" si="72"/>
        <v>-7307.4729566360056</v>
      </c>
    </row>
    <row r="552" spans="1:15">
      <c r="A552" t="s">
        <v>402</v>
      </c>
      <c r="B552">
        <v>1300</v>
      </c>
      <c r="C552" t="s">
        <v>319</v>
      </c>
      <c r="D552" t="s">
        <v>169</v>
      </c>
      <c r="E552" s="17">
        <v>16924</v>
      </c>
      <c r="F552" s="17">
        <v>64260.785000000003</v>
      </c>
      <c r="G552" s="17">
        <v>104650.535</v>
      </c>
      <c r="H552" s="17">
        <v>317520.76</v>
      </c>
      <c r="I552" s="17">
        <f t="shared" si="70"/>
        <v>422171.29500000004</v>
      </c>
      <c r="J552" s="17">
        <f t="shared" si="71"/>
        <v>-357910.51</v>
      </c>
      <c r="K552" s="17">
        <f t="shared" si="72"/>
        <v>3797.0210943039474</v>
      </c>
      <c r="L552" s="17">
        <f t="shared" si="72"/>
        <v>6183.5579650200898</v>
      </c>
      <c r="M552" s="17">
        <f t="shared" si="72"/>
        <v>18761.567005436067</v>
      </c>
      <c r="N552" s="17">
        <f t="shared" si="72"/>
        <v>24945.12497045616</v>
      </c>
      <c r="O552" s="17">
        <f t="shared" si="72"/>
        <v>-21148.10387615221</v>
      </c>
    </row>
    <row r="553" spans="1:15">
      <c r="A553" s="14" t="s">
        <v>402</v>
      </c>
      <c r="B553" s="14">
        <v>1604</v>
      </c>
      <c r="C553" s="14" t="s">
        <v>320</v>
      </c>
      <c r="D553" s="14" t="s">
        <v>171</v>
      </c>
      <c r="E553" s="16">
        <v>12073</v>
      </c>
      <c r="F553" s="16">
        <v>107684.22499999999</v>
      </c>
      <c r="G553" s="16">
        <v>98048.857000000004</v>
      </c>
      <c r="H553" s="16">
        <v>64194.076000000001</v>
      </c>
      <c r="I553" s="16">
        <f t="shared" si="70"/>
        <v>162242.93300000002</v>
      </c>
      <c r="J553" s="16">
        <f t="shared" si="71"/>
        <v>-54558.708000000028</v>
      </c>
      <c r="K553" s="16">
        <f t="shared" si="72"/>
        <v>8919.4255777354429</v>
      </c>
      <c r="L553" s="16">
        <f t="shared" si="72"/>
        <v>8121.3333057235159</v>
      </c>
      <c r="M553" s="16">
        <f t="shared" si="72"/>
        <v>5317.1602749937883</v>
      </c>
      <c r="N553" s="16">
        <f t="shared" si="72"/>
        <v>13438.493580717304</v>
      </c>
      <c r="O553" s="16">
        <f t="shared" si="72"/>
        <v>-4519.0680029818623</v>
      </c>
    </row>
    <row r="554" spans="1:15">
      <c r="A554" t="s">
        <v>402</v>
      </c>
      <c r="B554">
        <v>8200</v>
      </c>
      <c r="C554" t="s">
        <v>321</v>
      </c>
      <c r="D554" t="s">
        <v>225</v>
      </c>
      <c r="E554" s="17">
        <v>10055</v>
      </c>
      <c r="F554" s="17">
        <v>38070.595999999998</v>
      </c>
      <c r="G554" s="17">
        <v>65141.354000000007</v>
      </c>
      <c r="H554" s="17">
        <v>259151.52300000002</v>
      </c>
      <c r="I554" s="17">
        <f t="shared" si="70"/>
        <v>324292.87700000004</v>
      </c>
      <c r="J554" s="17">
        <f t="shared" si="71"/>
        <v>-286222.28100000002</v>
      </c>
      <c r="K554" s="17">
        <f t="shared" si="72"/>
        <v>3786.2353058180006</v>
      </c>
      <c r="L554" s="17">
        <f t="shared" si="72"/>
        <v>6478.5036300348092</v>
      </c>
      <c r="M554" s="17">
        <f t="shared" si="72"/>
        <v>25773.39860765788</v>
      </c>
      <c r="N554" s="17">
        <f t="shared" si="72"/>
        <v>32251.902237692699</v>
      </c>
      <c r="O554" s="17">
        <f t="shared" si="72"/>
        <v>-28465.66693187469</v>
      </c>
    </row>
    <row r="555" spans="1:15">
      <c r="A555" s="14" t="s">
        <v>402</v>
      </c>
      <c r="B555" s="14">
        <v>3000</v>
      </c>
      <c r="C555" s="14" t="s">
        <v>322</v>
      </c>
      <c r="D555" s="14" t="s">
        <v>177</v>
      </c>
      <c r="E555" s="16">
        <v>7534</v>
      </c>
      <c r="F555" s="16">
        <v>33214.176999999996</v>
      </c>
      <c r="G555" s="16">
        <v>48141.710999999988</v>
      </c>
      <c r="H555" s="16">
        <v>69836.152000000002</v>
      </c>
      <c r="I555" s="16">
        <f t="shared" si="70"/>
        <v>117977.86299999998</v>
      </c>
      <c r="J555" s="16">
        <f t="shared" si="71"/>
        <v>-84763.685999999987</v>
      </c>
      <c r="K555" s="16">
        <f t="shared" si="72"/>
        <v>4408.5714096097681</v>
      </c>
      <c r="L555" s="16">
        <f t="shared" si="72"/>
        <v>6389.9271303424466</v>
      </c>
      <c r="M555" s="16">
        <f t="shared" si="72"/>
        <v>9269.4653570480477</v>
      </c>
      <c r="N555" s="16">
        <f t="shared" si="72"/>
        <v>15659.392487390494</v>
      </c>
      <c r="O555" s="16">
        <f t="shared" si="72"/>
        <v>-11250.821077780725</v>
      </c>
    </row>
    <row r="556" spans="1:15">
      <c r="A556" t="s">
        <v>402</v>
      </c>
      <c r="B556">
        <v>7300</v>
      </c>
      <c r="C556" t="s">
        <v>323</v>
      </c>
      <c r="D556" t="s">
        <v>217</v>
      </c>
      <c r="E556" s="17">
        <v>5072</v>
      </c>
      <c r="F556" s="17">
        <v>69856.641000000003</v>
      </c>
      <c r="G556" s="17">
        <v>75586.820000000007</v>
      </c>
      <c r="H556" s="17">
        <v>33524.984000000004</v>
      </c>
      <c r="I556" s="17">
        <f t="shared" si="70"/>
        <v>109111.804</v>
      </c>
      <c r="J556" s="17">
        <f t="shared" si="71"/>
        <v>-39255.163</v>
      </c>
      <c r="K556" s="17">
        <f t="shared" si="72"/>
        <v>13772.997042586752</v>
      </c>
      <c r="L556" s="17">
        <f t="shared" si="72"/>
        <v>14902.764195583597</v>
      </c>
      <c r="M556" s="17">
        <f t="shared" si="72"/>
        <v>6609.8154574132495</v>
      </c>
      <c r="N556" s="17">
        <f t="shared" si="72"/>
        <v>21512.579652996843</v>
      </c>
      <c r="O556" s="17">
        <f t="shared" si="72"/>
        <v>-7739.5826104100943</v>
      </c>
    </row>
    <row r="557" spans="1:15">
      <c r="A557" s="14" t="s">
        <v>402</v>
      </c>
      <c r="B557" s="14">
        <v>1100</v>
      </c>
      <c r="C557" s="14" t="s">
        <v>324</v>
      </c>
      <c r="D557" s="14" t="s">
        <v>294</v>
      </c>
      <c r="E557" s="16">
        <v>4726</v>
      </c>
      <c r="F557" s="16">
        <v>20352.385999999999</v>
      </c>
      <c r="G557" s="16">
        <v>42595.844999999994</v>
      </c>
      <c r="H557" s="16">
        <v>29841.036</v>
      </c>
      <c r="I557" s="16">
        <f t="shared" si="70"/>
        <v>72436.880999999994</v>
      </c>
      <c r="J557" s="16">
        <f t="shared" si="71"/>
        <v>-52084.494999999995</v>
      </c>
      <c r="K557" s="16">
        <f t="shared" si="72"/>
        <v>4306.4718578078709</v>
      </c>
      <c r="L557" s="16">
        <f t="shared" si="72"/>
        <v>9013.0861193398214</v>
      </c>
      <c r="M557" s="16">
        <f t="shared" si="72"/>
        <v>6314.2268303004657</v>
      </c>
      <c r="N557" s="16">
        <f t="shared" si="72"/>
        <v>15327.312949640287</v>
      </c>
      <c r="O557" s="16">
        <f t="shared" si="72"/>
        <v>-11020.841091832417</v>
      </c>
    </row>
    <row r="558" spans="1:15">
      <c r="A558" t="s">
        <v>402</v>
      </c>
      <c r="B558">
        <v>8000</v>
      </c>
      <c r="C558" t="s">
        <v>325</v>
      </c>
      <c r="D558" t="s">
        <v>224</v>
      </c>
      <c r="E558" s="17">
        <v>4355</v>
      </c>
      <c r="F558" s="17">
        <v>15675.382</v>
      </c>
      <c r="G558" s="17">
        <v>58802.831000000006</v>
      </c>
      <c r="H558" s="17">
        <v>23745.547999999995</v>
      </c>
      <c r="I558" s="17">
        <f t="shared" si="70"/>
        <v>82548.379000000001</v>
      </c>
      <c r="J558" s="17">
        <f t="shared" si="71"/>
        <v>-66872.997000000003</v>
      </c>
      <c r="K558" s="17">
        <f t="shared" si="72"/>
        <v>3599.3988518943738</v>
      </c>
      <c r="L558" s="17">
        <f t="shared" si="72"/>
        <v>13502.37221584386</v>
      </c>
      <c r="M558" s="17">
        <f t="shared" si="72"/>
        <v>5452.4794489092983</v>
      </c>
      <c r="N558" s="17">
        <f t="shared" si="72"/>
        <v>18954.851664753158</v>
      </c>
      <c r="O558" s="17">
        <f t="shared" si="72"/>
        <v>-15355.452812858784</v>
      </c>
    </row>
    <row r="559" spans="1:15">
      <c r="A559" s="14" t="s">
        <v>402</v>
      </c>
      <c r="B559" s="14">
        <v>5200</v>
      </c>
      <c r="C559" s="14" t="s">
        <v>326</v>
      </c>
      <c r="D559" s="14" t="s">
        <v>196</v>
      </c>
      <c r="E559" s="16">
        <v>4034</v>
      </c>
      <c r="F559" s="16">
        <v>17863.212</v>
      </c>
      <c r="G559" s="16">
        <v>44911.282999999996</v>
      </c>
      <c r="H559" s="16">
        <v>33562.541000000005</v>
      </c>
      <c r="I559" s="16">
        <f t="shared" si="70"/>
        <v>78473.823999999993</v>
      </c>
      <c r="J559" s="16">
        <f t="shared" si="71"/>
        <v>-60610.611999999994</v>
      </c>
      <c r="K559" s="16">
        <f t="shared" si="72"/>
        <v>4428.1636093207726</v>
      </c>
      <c r="L559" s="16">
        <f t="shared" si="72"/>
        <v>11133.188646504708</v>
      </c>
      <c r="M559" s="16">
        <f t="shared" si="72"/>
        <v>8319.9159643034236</v>
      </c>
      <c r="N559" s="16">
        <f t="shared" si="72"/>
        <v>19453.104610808128</v>
      </c>
      <c r="O559" s="16">
        <f t="shared" si="72"/>
        <v>-15024.941001487356</v>
      </c>
    </row>
    <row r="560" spans="1:15">
      <c r="A560" t="s">
        <v>402</v>
      </c>
      <c r="B560">
        <v>3609</v>
      </c>
      <c r="C560" t="s">
        <v>327</v>
      </c>
      <c r="D560" t="s">
        <v>180</v>
      </c>
      <c r="E560" s="17">
        <v>3852</v>
      </c>
      <c r="F560" s="17">
        <v>27915.294000000002</v>
      </c>
      <c r="G560" s="17">
        <v>61563.451999999997</v>
      </c>
      <c r="H560" s="17">
        <v>91967.294999999998</v>
      </c>
      <c r="I560" s="17">
        <f t="shared" si="70"/>
        <v>153530.747</v>
      </c>
      <c r="J560" s="17">
        <f t="shared" si="71"/>
        <v>-125615.45300000001</v>
      </c>
      <c r="K560" s="17">
        <f t="shared" si="72"/>
        <v>7246.9610591900309</v>
      </c>
      <c r="L560" s="17">
        <f t="shared" si="72"/>
        <v>15982.204569055035</v>
      </c>
      <c r="M560" s="17">
        <f t="shared" si="72"/>
        <v>23875.206386292833</v>
      </c>
      <c r="N560" s="17">
        <f t="shared" si="72"/>
        <v>39857.41095534787</v>
      </c>
      <c r="O560" s="17">
        <f t="shared" si="72"/>
        <v>-32610.449896157847</v>
      </c>
    </row>
    <row r="561" spans="1:15">
      <c r="A561" s="14" t="s">
        <v>402</v>
      </c>
      <c r="B561" s="14">
        <v>4200</v>
      </c>
      <c r="C561" s="14" t="s">
        <v>328</v>
      </c>
      <c r="D561" s="14" t="s">
        <v>188</v>
      </c>
      <c r="E561" s="16">
        <v>3809</v>
      </c>
      <c r="F561" s="16">
        <v>35135.39</v>
      </c>
      <c r="G561" s="16">
        <v>38051.688999999998</v>
      </c>
      <c r="H561" s="16">
        <v>47074.740000000005</v>
      </c>
      <c r="I561" s="16">
        <f t="shared" si="70"/>
        <v>85126.429000000004</v>
      </c>
      <c r="J561" s="16">
        <f t="shared" si="71"/>
        <v>-49991.039000000004</v>
      </c>
      <c r="K561" s="16">
        <f t="shared" si="72"/>
        <v>9224.3082173798884</v>
      </c>
      <c r="L561" s="16">
        <f t="shared" si="72"/>
        <v>9989.9419795221838</v>
      </c>
      <c r="M561" s="16">
        <f t="shared" si="72"/>
        <v>12358.81858755579</v>
      </c>
      <c r="N561" s="16">
        <f t="shared" si="72"/>
        <v>22348.760567077974</v>
      </c>
      <c r="O561" s="16">
        <f t="shared" si="72"/>
        <v>-13124.452349698086</v>
      </c>
    </row>
    <row r="562" spans="1:15">
      <c r="A562" t="s">
        <v>402</v>
      </c>
      <c r="B562">
        <v>7620</v>
      </c>
      <c r="C562" t="s">
        <v>329</v>
      </c>
      <c r="D562" t="s">
        <v>222</v>
      </c>
      <c r="E562" s="17">
        <v>3619</v>
      </c>
      <c r="F562" s="17">
        <v>12637.706</v>
      </c>
      <c r="G562" s="17">
        <v>24077.374999999996</v>
      </c>
      <c r="H562" s="17">
        <v>15225.810999999998</v>
      </c>
      <c r="I562" s="17">
        <f t="shared" si="70"/>
        <v>39303.185999999994</v>
      </c>
      <c r="J562" s="17">
        <f t="shared" si="71"/>
        <v>-26665.479999999996</v>
      </c>
      <c r="K562" s="17">
        <f t="shared" si="72"/>
        <v>3492.0436584691906</v>
      </c>
      <c r="L562" s="17">
        <f t="shared" si="72"/>
        <v>6653.0464216634418</v>
      </c>
      <c r="M562" s="17">
        <f t="shared" si="72"/>
        <v>4207.1873445703231</v>
      </c>
      <c r="N562" s="17">
        <f t="shared" si="72"/>
        <v>10860.233766233765</v>
      </c>
      <c r="O562" s="17">
        <f t="shared" si="72"/>
        <v>-7368.1901077645743</v>
      </c>
    </row>
    <row r="563" spans="1:15">
      <c r="A563" s="14" t="s">
        <v>402</v>
      </c>
      <c r="B563" s="14">
        <v>2510</v>
      </c>
      <c r="C563" s="14" t="s">
        <v>330</v>
      </c>
      <c r="D563" s="14" t="s">
        <v>176</v>
      </c>
      <c r="E563" s="16">
        <v>3588</v>
      </c>
      <c r="F563" s="16">
        <v>11287.306</v>
      </c>
      <c r="G563" s="16">
        <v>34361.936000000002</v>
      </c>
      <c r="H563" s="16">
        <v>51901.971000000005</v>
      </c>
      <c r="I563" s="16">
        <f t="shared" si="70"/>
        <v>86263.907000000007</v>
      </c>
      <c r="J563" s="16">
        <f t="shared" si="71"/>
        <v>-74976.60100000001</v>
      </c>
      <c r="K563" s="16">
        <f t="shared" si="72"/>
        <v>3145.8489409141584</v>
      </c>
      <c r="L563" s="16">
        <f t="shared" si="72"/>
        <v>9576.9052396878487</v>
      </c>
      <c r="M563" s="16">
        <f t="shared" si="72"/>
        <v>14465.432274247494</v>
      </c>
      <c r="N563" s="16">
        <f t="shared" si="72"/>
        <v>24042.337513935341</v>
      </c>
      <c r="O563" s="16">
        <f t="shared" si="72"/>
        <v>-20896.488573021183</v>
      </c>
    </row>
    <row r="564" spans="1:15">
      <c r="A564" t="s">
        <v>402</v>
      </c>
      <c r="B564">
        <v>2300</v>
      </c>
      <c r="C564" t="s">
        <v>331</v>
      </c>
      <c r="D564" t="s">
        <v>174</v>
      </c>
      <c r="E564" s="17">
        <v>3512</v>
      </c>
      <c r="F564" s="17">
        <v>27439.046000000002</v>
      </c>
      <c r="G564" s="17">
        <v>34628.394</v>
      </c>
      <c r="H564" s="17">
        <v>58828.665999999997</v>
      </c>
      <c r="I564" s="17">
        <f t="shared" si="70"/>
        <v>93457.06</v>
      </c>
      <c r="J564" s="17">
        <f t="shared" si="71"/>
        <v>-66018.013999999996</v>
      </c>
      <c r="K564" s="17">
        <f t="shared" si="72"/>
        <v>7812.9402050113904</v>
      </c>
      <c r="L564" s="17">
        <f t="shared" si="72"/>
        <v>9860.0210706150338</v>
      </c>
      <c r="M564" s="17">
        <f t="shared" si="72"/>
        <v>16750.75911161731</v>
      </c>
      <c r="N564" s="17">
        <f t="shared" si="72"/>
        <v>26610.780182232345</v>
      </c>
      <c r="O564" s="17">
        <f t="shared" si="72"/>
        <v>-18797.839977220956</v>
      </c>
    </row>
    <row r="565" spans="1:15">
      <c r="A565" s="14" t="s">
        <v>402</v>
      </c>
      <c r="B565" s="14">
        <v>6100</v>
      </c>
      <c r="C565" s="14" t="s">
        <v>332</v>
      </c>
      <c r="D565" s="14" t="s">
        <v>204</v>
      </c>
      <c r="E565" s="16">
        <v>3115</v>
      </c>
      <c r="F565" s="16">
        <v>3420.8159999999998</v>
      </c>
      <c r="G565" s="16">
        <v>31208.385000000002</v>
      </c>
      <c r="H565" s="16">
        <v>18063.533000000003</v>
      </c>
      <c r="I565" s="16">
        <f t="shared" si="70"/>
        <v>49271.918000000005</v>
      </c>
      <c r="J565" s="16">
        <f t="shared" si="71"/>
        <v>-45851.102000000006</v>
      </c>
      <c r="K565" s="16">
        <f t="shared" si="72"/>
        <v>1098.1752808988763</v>
      </c>
      <c r="L565" s="16">
        <f t="shared" si="72"/>
        <v>10018.743178170145</v>
      </c>
      <c r="M565" s="16">
        <f t="shared" si="72"/>
        <v>5798.8869983948653</v>
      </c>
      <c r="N565" s="16">
        <f t="shared" si="72"/>
        <v>15817.63017656501</v>
      </c>
      <c r="O565" s="16">
        <f t="shared" si="72"/>
        <v>-14719.454895666135</v>
      </c>
    </row>
    <row r="566" spans="1:15">
      <c r="A566" t="s">
        <v>402</v>
      </c>
      <c r="B566">
        <v>8716</v>
      </c>
      <c r="C566" t="s">
        <v>333</v>
      </c>
      <c r="D566" t="s">
        <v>232</v>
      </c>
      <c r="E566" s="17">
        <v>2699</v>
      </c>
      <c r="F566" s="17">
        <v>15669.231000000002</v>
      </c>
      <c r="G566" s="17">
        <v>24331.834999999999</v>
      </c>
      <c r="H566" s="17">
        <v>25169.02</v>
      </c>
      <c r="I566" s="17">
        <f t="shared" si="70"/>
        <v>49500.854999999996</v>
      </c>
      <c r="J566" s="17">
        <f t="shared" si="71"/>
        <v>-33831.623999999996</v>
      </c>
      <c r="K566" s="17">
        <f t="shared" si="72"/>
        <v>5805.5690996665435</v>
      </c>
      <c r="L566" s="17">
        <f t="shared" si="72"/>
        <v>9015.1296776583913</v>
      </c>
      <c r="M566" s="17">
        <f t="shared" si="72"/>
        <v>9325.3130789181178</v>
      </c>
      <c r="N566" s="17">
        <f t="shared" si="72"/>
        <v>18340.442756576507</v>
      </c>
      <c r="O566" s="17">
        <f t="shared" si="72"/>
        <v>-12534.873656909966</v>
      </c>
    </row>
    <row r="567" spans="1:15">
      <c r="A567" s="14" t="s">
        <v>402</v>
      </c>
      <c r="B567" s="14">
        <v>7708</v>
      </c>
      <c r="C567" s="14" t="s">
        <v>334</v>
      </c>
      <c r="D567" s="14" t="s">
        <v>223</v>
      </c>
      <c r="E567" s="16">
        <v>2434</v>
      </c>
      <c r="F567" s="16">
        <v>16457.394</v>
      </c>
      <c r="G567" s="16">
        <v>52801.466</v>
      </c>
      <c r="H567" s="16">
        <v>18177.46</v>
      </c>
      <c r="I567" s="16">
        <f t="shared" si="70"/>
        <v>70978.926000000007</v>
      </c>
      <c r="J567" s="16">
        <f t="shared" si="71"/>
        <v>-54521.532000000007</v>
      </c>
      <c r="K567" s="16">
        <f t="shared" si="72"/>
        <v>6761.4601479046833</v>
      </c>
      <c r="L567" s="16">
        <f t="shared" si="72"/>
        <v>21693.289235825803</v>
      </c>
      <c r="M567" s="16">
        <f t="shared" si="72"/>
        <v>7468.1429745275263</v>
      </c>
      <c r="N567" s="16">
        <f t="shared" si="72"/>
        <v>29161.43221035333</v>
      </c>
      <c r="O567" s="16">
        <f t="shared" si="72"/>
        <v>-22399.972062448647</v>
      </c>
    </row>
    <row r="568" spans="1:15">
      <c r="A568" t="s">
        <v>402</v>
      </c>
      <c r="B568">
        <v>8717</v>
      </c>
      <c r="C568" t="s">
        <v>335</v>
      </c>
      <c r="D568" t="s">
        <v>233</v>
      </c>
      <c r="E568" s="17">
        <v>2276</v>
      </c>
      <c r="F568" s="17">
        <v>9762.3819999999996</v>
      </c>
      <c r="G568" s="17">
        <v>36445.675999999999</v>
      </c>
      <c r="H568" s="17">
        <v>44699.936000000002</v>
      </c>
      <c r="I568" s="17">
        <f t="shared" si="70"/>
        <v>81145.611999999994</v>
      </c>
      <c r="J568" s="17">
        <f t="shared" si="71"/>
        <v>-71383.23</v>
      </c>
      <c r="K568" s="17">
        <f t="shared" si="72"/>
        <v>4289.2715289982416</v>
      </c>
      <c r="L568" s="17">
        <f t="shared" si="72"/>
        <v>16013.038664323374</v>
      </c>
      <c r="M568" s="17">
        <f t="shared" si="72"/>
        <v>19639.690685413003</v>
      </c>
      <c r="N568" s="17">
        <f t="shared" si="72"/>
        <v>35652.729349736379</v>
      </c>
      <c r="O568" s="17">
        <f t="shared" si="72"/>
        <v>-31363.457820738135</v>
      </c>
    </row>
    <row r="569" spans="1:15">
      <c r="A569" s="14" t="s">
        <v>402</v>
      </c>
      <c r="B569" s="14">
        <v>6250</v>
      </c>
      <c r="C569" s="14" t="s">
        <v>336</v>
      </c>
      <c r="D569" s="14" t="s">
        <v>205</v>
      </c>
      <c r="E569" s="16">
        <v>2006</v>
      </c>
      <c r="F569" s="16">
        <v>7998.8580000000002</v>
      </c>
      <c r="G569" s="16">
        <v>28678.984</v>
      </c>
      <c r="H569" s="16">
        <v>8938.0830000000005</v>
      </c>
      <c r="I569" s="16">
        <f t="shared" si="70"/>
        <v>37617.067000000003</v>
      </c>
      <c r="J569" s="16">
        <f t="shared" si="71"/>
        <v>-29618.209000000003</v>
      </c>
      <c r="K569" s="16">
        <f t="shared" si="72"/>
        <v>3987.4666001994019</v>
      </c>
      <c r="L569" s="16">
        <f t="shared" si="72"/>
        <v>14296.602193419742</v>
      </c>
      <c r="M569" s="16">
        <f t="shared" si="72"/>
        <v>4455.6744765702888</v>
      </c>
      <c r="N569" s="16">
        <f t="shared" si="72"/>
        <v>18752.276669990031</v>
      </c>
      <c r="O569" s="16">
        <f t="shared" si="72"/>
        <v>-14764.810069790628</v>
      </c>
    </row>
    <row r="570" spans="1:15">
      <c r="A570" t="s">
        <v>402</v>
      </c>
      <c r="B570">
        <v>8613</v>
      </c>
      <c r="C570" t="s">
        <v>337</v>
      </c>
      <c r="D570" t="s">
        <v>229</v>
      </c>
      <c r="E570" s="17">
        <v>1961</v>
      </c>
      <c r="F570" s="17">
        <v>15369.674999999999</v>
      </c>
      <c r="G570" s="17">
        <v>31644.273000000001</v>
      </c>
      <c r="H570" s="17">
        <v>39501.675000000003</v>
      </c>
      <c r="I570" s="17">
        <f t="shared" si="70"/>
        <v>71145.948000000004</v>
      </c>
      <c r="J570" s="17">
        <f t="shared" si="71"/>
        <v>-55776.273000000001</v>
      </c>
      <c r="K570" s="17">
        <f t="shared" si="72"/>
        <v>7837.6721060683321</v>
      </c>
      <c r="L570" s="17">
        <f t="shared" si="72"/>
        <v>16136.804181540032</v>
      </c>
      <c r="M570" s="17">
        <f t="shared" si="72"/>
        <v>20143.638449770529</v>
      </c>
      <c r="N570" s="17">
        <f t="shared" si="72"/>
        <v>36280.442631310558</v>
      </c>
      <c r="O570" s="17">
        <f t="shared" si="72"/>
        <v>-28442.770525242224</v>
      </c>
    </row>
    <row r="571" spans="1:15">
      <c r="A571" s="14" t="s">
        <v>402</v>
      </c>
      <c r="B571" s="14">
        <v>6400</v>
      </c>
      <c r="C571" s="14" t="s">
        <v>338</v>
      </c>
      <c r="D571" s="14" t="s">
        <v>206</v>
      </c>
      <c r="E571" s="16">
        <v>1903</v>
      </c>
      <c r="F571" s="16">
        <v>14494.424999999999</v>
      </c>
      <c r="G571" s="16">
        <v>44231.386999999995</v>
      </c>
      <c r="H571" s="16">
        <v>21325.433000000001</v>
      </c>
      <c r="I571" s="16">
        <f t="shared" si="70"/>
        <v>65556.819999999992</v>
      </c>
      <c r="J571" s="16">
        <f t="shared" si="71"/>
        <v>-51062.39499999999</v>
      </c>
      <c r="K571" s="16">
        <f t="shared" si="72"/>
        <v>7616.6184971098264</v>
      </c>
      <c r="L571" s="16">
        <f t="shared" si="72"/>
        <v>23242.977929584864</v>
      </c>
      <c r="M571" s="16">
        <f t="shared" si="72"/>
        <v>11206.218076720967</v>
      </c>
      <c r="N571" s="16">
        <f t="shared" si="72"/>
        <v>34449.196006305829</v>
      </c>
      <c r="O571" s="16">
        <f t="shared" si="72"/>
        <v>-26832.577509195999</v>
      </c>
    </row>
    <row r="572" spans="1:15">
      <c r="A572" t="s">
        <v>402</v>
      </c>
      <c r="B572">
        <v>8614</v>
      </c>
      <c r="C572" t="s">
        <v>339</v>
      </c>
      <c r="D572" t="s">
        <v>230</v>
      </c>
      <c r="E572" s="17">
        <v>1682</v>
      </c>
      <c r="F572" s="17">
        <v>28129.076999999997</v>
      </c>
      <c r="G572" s="17">
        <v>17846.562999999998</v>
      </c>
      <c r="H572" s="17">
        <v>36736.165000000001</v>
      </c>
      <c r="I572" s="17">
        <f t="shared" si="70"/>
        <v>54582.728000000003</v>
      </c>
      <c r="J572" s="17">
        <f t="shared" si="71"/>
        <v>-26453.651000000005</v>
      </c>
      <c r="K572" s="17">
        <f t="shared" si="72"/>
        <v>16723.589179548155</v>
      </c>
      <c r="L572" s="17">
        <f t="shared" si="72"/>
        <v>10610.322829964327</v>
      </c>
      <c r="M572" s="17">
        <f t="shared" si="72"/>
        <v>21840.763971462547</v>
      </c>
      <c r="N572" s="17">
        <f t="shared" si="72"/>
        <v>32451.086801426874</v>
      </c>
      <c r="O572" s="17">
        <f t="shared" si="72"/>
        <v>-15727.49762187872</v>
      </c>
    </row>
    <row r="573" spans="1:15">
      <c r="A573" s="14" t="s">
        <v>402</v>
      </c>
      <c r="B573" s="14">
        <v>3714</v>
      </c>
      <c r="C573" s="14" t="s">
        <v>340</v>
      </c>
      <c r="D573" s="14" t="s">
        <v>185</v>
      </c>
      <c r="E573" s="16">
        <v>1674</v>
      </c>
      <c r="F573" s="16">
        <v>3806.0680000000002</v>
      </c>
      <c r="G573" s="16">
        <v>23432.363999999998</v>
      </c>
      <c r="H573" s="16">
        <v>51483.476000000002</v>
      </c>
      <c r="I573" s="16">
        <f t="shared" si="70"/>
        <v>74915.839999999997</v>
      </c>
      <c r="J573" s="16">
        <f t="shared" si="71"/>
        <v>-71109.771999999997</v>
      </c>
      <c r="K573" s="16">
        <f t="shared" si="72"/>
        <v>2273.6367980884111</v>
      </c>
      <c r="L573" s="16">
        <f t="shared" si="72"/>
        <v>13997.827956989246</v>
      </c>
      <c r="M573" s="16">
        <f t="shared" si="72"/>
        <v>30754.764635603347</v>
      </c>
      <c r="N573" s="16">
        <f t="shared" si="72"/>
        <v>44752.592592592591</v>
      </c>
      <c r="O573" s="16">
        <f t="shared" si="72"/>
        <v>-42478.955794504182</v>
      </c>
    </row>
    <row r="574" spans="1:15">
      <c r="A574" t="s">
        <v>402</v>
      </c>
      <c r="B574">
        <v>2506</v>
      </c>
      <c r="C574" t="s">
        <v>341</v>
      </c>
      <c r="D574" t="s">
        <v>175</v>
      </c>
      <c r="E574" s="17">
        <v>1308</v>
      </c>
      <c r="F574" s="17">
        <v>2454.625</v>
      </c>
      <c r="G574" s="17">
        <v>1484.3119999999999</v>
      </c>
      <c r="H574" s="17">
        <v>25281.742000000002</v>
      </c>
      <c r="I574" s="17">
        <f t="shared" si="70"/>
        <v>26766.054000000004</v>
      </c>
      <c r="J574" s="17">
        <f t="shared" si="71"/>
        <v>-24311.429000000004</v>
      </c>
      <c r="K574" s="17">
        <f t="shared" si="72"/>
        <v>1876.6246177370031</v>
      </c>
      <c r="L574" s="17">
        <f t="shared" si="72"/>
        <v>1134.7951070336392</v>
      </c>
      <c r="M574" s="17">
        <f t="shared" si="72"/>
        <v>19328.548929663611</v>
      </c>
      <c r="N574" s="17">
        <f t="shared" si="72"/>
        <v>20463.34403669725</v>
      </c>
      <c r="O574" s="17">
        <f t="shared" si="72"/>
        <v>-18586.719418960245</v>
      </c>
    </row>
    <row r="575" spans="1:15">
      <c r="A575" s="14" t="s">
        <v>402</v>
      </c>
      <c r="B575" s="14">
        <v>5508</v>
      </c>
      <c r="C575" s="14" t="s">
        <v>342</v>
      </c>
      <c r="D575" s="14" t="s">
        <v>197</v>
      </c>
      <c r="E575" s="16">
        <v>1211</v>
      </c>
      <c r="F575" s="16">
        <v>3883.5369999999998</v>
      </c>
      <c r="G575" s="16">
        <v>12833.915000000001</v>
      </c>
      <c r="H575" s="16">
        <v>16284.057000000001</v>
      </c>
      <c r="I575" s="16">
        <f t="shared" si="70"/>
        <v>29117.972000000002</v>
      </c>
      <c r="J575" s="16">
        <f t="shared" si="71"/>
        <v>-25234.435000000001</v>
      </c>
      <c r="K575" s="16">
        <f t="shared" si="72"/>
        <v>3206.8843930635835</v>
      </c>
      <c r="L575" s="16">
        <f t="shared" si="72"/>
        <v>10597.782824112304</v>
      </c>
      <c r="M575" s="16">
        <f t="shared" si="72"/>
        <v>13446.785301403799</v>
      </c>
      <c r="N575" s="16">
        <f t="shared" si="72"/>
        <v>24044.568125516103</v>
      </c>
      <c r="O575" s="16">
        <f t="shared" si="72"/>
        <v>-20837.683732452519</v>
      </c>
    </row>
    <row r="576" spans="1:15">
      <c r="A576" t="s">
        <v>402</v>
      </c>
      <c r="B576">
        <v>3711</v>
      </c>
      <c r="C576" t="s">
        <v>343</v>
      </c>
      <c r="D576" t="s">
        <v>183</v>
      </c>
      <c r="E576" s="17">
        <v>1209</v>
      </c>
      <c r="F576" s="17">
        <v>2980.7370000000001</v>
      </c>
      <c r="G576" s="17">
        <v>12236.793000000001</v>
      </c>
      <c r="H576" s="17">
        <v>3132.973</v>
      </c>
      <c r="I576" s="17">
        <f t="shared" si="70"/>
        <v>15369.766000000001</v>
      </c>
      <c r="J576" s="17">
        <f t="shared" si="71"/>
        <v>-12389.029000000002</v>
      </c>
      <c r="K576" s="17">
        <f t="shared" si="72"/>
        <v>2465.4565756823822</v>
      </c>
      <c r="L576" s="17">
        <f t="shared" si="72"/>
        <v>10121.416873449134</v>
      </c>
      <c r="M576" s="17">
        <f t="shared" si="72"/>
        <v>2591.3755169561623</v>
      </c>
      <c r="N576" s="17">
        <f t="shared" si="72"/>
        <v>12712.792390405295</v>
      </c>
      <c r="O576" s="17">
        <f t="shared" si="72"/>
        <v>-10247.335814722912</v>
      </c>
    </row>
    <row r="577" spans="1:15">
      <c r="A577" s="14" t="s">
        <v>402</v>
      </c>
      <c r="B577" s="14">
        <v>8721</v>
      </c>
      <c r="C577" s="14" t="s">
        <v>344</v>
      </c>
      <c r="D577" s="14" t="s">
        <v>236</v>
      </c>
      <c r="E577" s="16">
        <v>1163</v>
      </c>
      <c r="F577" s="16">
        <v>22184.993000000002</v>
      </c>
      <c r="G577" s="16"/>
      <c r="H577" s="16">
        <v>66532.493999999992</v>
      </c>
      <c r="I577" s="16">
        <f t="shared" si="70"/>
        <v>66532.493999999992</v>
      </c>
      <c r="J577" s="16">
        <f t="shared" si="71"/>
        <v>-44347.500999999989</v>
      </c>
      <c r="K577" s="16">
        <f t="shared" si="72"/>
        <v>19075.660361134996</v>
      </c>
      <c r="L577" s="16">
        <f t="shared" si="72"/>
        <v>0</v>
      </c>
      <c r="M577" s="16">
        <f t="shared" si="72"/>
        <v>57207.647463456567</v>
      </c>
      <c r="N577" s="16">
        <f t="shared" si="72"/>
        <v>57207.647463456567</v>
      </c>
      <c r="O577" s="16">
        <f t="shared" si="72"/>
        <v>-38131.987102321575</v>
      </c>
    </row>
    <row r="578" spans="1:15">
      <c r="A578" t="s">
        <v>402</v>
      </c>
      <c r="B578">
        <v>6513</v>
      </c>
      <c r="C578" t="s">
        <v>345</v>
      </c>
      <c r="D578" t="s">
        <v>207</v>
      </c>
      <c r="E578" s="17">
        <v>1077</v>
      </c>
      <c r="F578" s="17">
        <v>340.34</v>
      </c>
      <c r="G578" s="17">
        <v>1671.182</v>
      </c>
      <c r="H578" s="17">
        <v>10525.014999999999</v>
      </c>
      <c r="I578" s="17">
        <f t="shared" si="70"/>
        <v>12196.197</v>
      </c>
      <c r="J578" s="17">
        <f t="shared" si="71"/>
        <v>-11855.857</v>
      </c>
      <c r="K578" s="17">
        <f t="shared" si="72"/>
        <v>316.00742804085417</v>
      </c>
      <c r="L578" s="17">
        <f t="shared" si="72"/>
        <v>1551.7010213556175</v>
      </c>
      <c r="M578" s="17">
        <f t="shared" si="72"/>
        <v>9772.5301764159703</v>
      </c>
      <c r="N578" s="17">
        <f t="shared" si="72"/>
        <v>11324.231197771589</v>
      </c>
      <c r="O578" s="17">
        <f t="shared" si="72"/>
        <v>-11008.223769730734</v>
      </c>
    </row>
    <row r="579" spans="1:15">
      <c r="A579" s="14" t="s">
        <v>402</v>
      </c>
      <c r="B579" s="14">
        <v>4607</v>
      </c>
      <c r="C579" s="14" t="s">
        <v>346</v>
      </c>
      <c r="D579" s="14" t="s">
        <v>191</v>
      </c>
      <c r="E579" s="16">
        <v>1021</v>
      </c>
      <c r="F579" s="16">
        <v>13468.418000000001</v>
      </c>
      <c r="G579" s="16">
        <v>19531.787</v>
      </c>
      <c r="H579" s="16">
        <v>18315.845999999998</v>
      </c>
      <c r="I579" s="16">
        <f t="shared" si="70"/>
        <v>37847.633000000002</v>
      </c>
      <c r="J579" s="16">
        <f t="shared" si="71"/>
        <v>-24379.215</v>
      </c>
      <c r="K579" s="16">
        <f t="shared" ref="K579:O605" si="73">(F579/$E579)*1000</f>
        <v>13191.398628795299</v>
      </c>
      <c r="L579" s="16">
        <f t="shared" si="73"/>
        <v>19130.055827619981</v>
      </c>
      <c r="M579" s="16">
        <f t="shared" si="73"/>
        <v>17939.124387855041</v>
      </c>
      <c r="N579" s="16">
        <f t="shared" si="73"/>
        <v>37069.180215475026</v>
      </c>
      <c r="O579" s="16">
        <f t="shared" si="73"/>
        <v>-23877.781586679728</v>
      </c>
    </row>
    <row r="580" spans="1:15">
      <c r="A580" t="s">
        <v>402</v>
      </c>
      <c r="B580">
        <v>4100</v>
      </c>
      <c r="C580" t="s">
        <v>347</v>
      </c>
      <c r="D580" t="s">
        <v>187</v>
      </c>
      <c r="E580" s="17">
        <v>955</v>
      </c>
      <c r="F580" s="17">
        <v>10578.759</v>
      </c>
      <c r="G580" s="17">
        <v>12034.848</v>
      </c>
      <c r="H580" s="17">
        <v>31921.854999999996</v>
      </c>
      <c r="I580" s="17">
        <f t="shared" si="70"/>
        <v>43956.702999999994</v>
      </c>
      <c r="J580" s="17">
        <f t="shared" si="71"/>
        <v>-33377.943999999996</v>
      </c>
      <c r="K580" s="17">
        <f t="shared" si="73"/>
        <v>11077.234554973822</v>
      </c>
      <c r="L580" s="17">
        <f t="shared" si="73"/>
        <v>12601.935078534032</v>
      </c>
      <c r="M580" s="17">
        <f t="shared" si="73"/>
        <v>33426.02617801047</v>
      </c>
      <c r="N580" s="17">
        <f t="shared" si="73"/>
        <v>46027.961256544491</v>
      </c>
      <c r="O580" s="17">
        <f t="shared" si="73"/>
        <v>-34950.726701570675</v>
      </c>
    </row>
    <row r="581" spans="1:15">
      <c r="A581" s="14" t="s">
        <v>402</v>
      </c>
      <c r="B581" s="14">
        <v>5604</v>
      </c>
      <c r="C581" s="14" t="s">
        <v>348</v>
      </c>
      <c r="D581" s="14" t="s">
        <v>198</v>
      </c>
      <c r="E581" s="16">
        <v>938</v>
      </c>
      <c r="F581" s="16">
        <v>14615.891</v>
      </c>
      <c r="G581" s="16">
        <v>17008.197000000004</v>
      </c>
      <c r="H581" s="16">
        <v>19087.892999999996</v>
      </c>
      <c r="I581" s="16">
        <f t="shared" si="70"/>
        <v>36096.089999999997</v>
      </c>
      <c r="J581" s="16">
        <f t="shared" si="71"/>
        <v>-21480.198999999997</v>
      </c>
      <c r="K581" s="16">
        <f t="shared" si="73"/>
        <v>15581.973347547973</v>
      </c>
      <c r="L581" s="16">
        <f t="shared" si="73"/>
        <v>18132.406183368876</v>
      </c>
      <c r="M581" s="16">
        <f t="shared" si="73"/>
        <v>20349.566098081021</v>
      </c>
      <c r="N581" s="16">
        <f t="shared" si="73"/>
        <v>38481.972281449889</v>
      </c>
      <c r="O581" s="16">
        <f t="shared" si="73"/>
        <v>-22899.998933901916</v>
      </c>
    </row>
    <row r="582" spans="1:15">
      <c r="A582" t="s">
        <v>402</v>
      </c>
      <c r="B582">
        <v>3709</v>
      </c>
      <c r="C582" t="s">
        <v>349</v>
      </c>
      <c r="D582" t="s">
        <v>181</v>
      </c>
      <c r="E582" s="17">
        <v>876</v>
      </c>
      <c r="F582" s="17">
        <v>2377.596</v>
      </c>
      <c r="G582" s="17">
        <v>7108.5909999999994</v>
      </c>
      <c r="H582" s="17">
        <v>37661.239000000001</v>
      </c>
      <c r="I582" s="17">
        <f t="shared" si="70"/>
        <v>44769.83</v>
      </c>
      <c r="J582" s="17">
        <f t="shared" si="71"/>
        <v>-42392.234000000004</v>
      </c>
      <c r="K582" s="17">
        <f t="shared" si="73"/>
        <v>2714.1506849315065</v>
      </c>
      <c r="L582" s="17">
        <f t="shared" si="73"/>
        <v>8114.8299086757979</v>
      </c>
      <c r="M582" s="17">
        <f t="shared" si="73"/>
        <v>42992.281963470319</v>
      </c>
      <c r="N582" s="17">
        <f t="shared" si="73"/>
        <v>51107.111872146117</v>
      </c>
      <c r="O582" s="17">
        <f t="shared" si="73"/>
        <v>-48392.96118721462</v>
      </c>
    </row>
    <row r="583" spans="1:15">
      <c r="A583" s="14" t="s">
        <v>402</v>
      </c>
      <c r="B583" s="14">
        <v>6612</v>
      </c>
      <c r="C583" s="14" t="s">
        <v>350</v>
      </c>
      <c r="D583" s="14" t="s">
        <v>213</v>
      </c>
      <c r="E583" s="16">
        <v>862</v>
      </c>
      <c r="F583" s="16">
        <v>2907</v>
      </c>
      <c r="G583" s="16">
        <v>19983</v>
      </c>
      <c r="H583" s="16">
        <v>5913</v>
      </c>
      <c r="I583" s="16">
        <f t="shared" si="70"/>
        <v>25896</v>
      </c>
      <c r="J583" s="16">
        <f t="shared" si="71"/>
        <v>-22989</v>
      </c>
      <c r="K583" s="16">
        <f t="shared" si="73"/>
        <v>3372.3897911832946</v>
      </c>
      <c r="L583" s="16">
        <f t="shared" si="73"/>
        <v>23182.134570765662</v>
      </c>
      <c r="M583" s="16">
        <f t="shared" si="73"/>
        <v>6859.6287703016242</v>
      </c>
      <c r="N583" s="16">
        <f t="shared" si="73"/>
        <v>30041.763341067282</v>
      </c>
      <c r="O583" s="16">
        <f t="shared" si="73"/>
        <v>-26669.373549883989</v>
      </c>
    </row>
    <row r="584" spans="1:15">
      <c r="A584" t="s">
        <v>402</v>
      </c>
      <c r="B584">
        <v>8710</v>
      </c>
      <c r="C584" t="s">
        <v>351</v>
      </c>
      <c r="D584" t="s">
        <v>231</v>
      </c>
      <c r="E584" s="17">
        <v>818</v>
      </c>
      <c r="F584" s="17">
        <v>13581.519</v>
      </c>
      <c r="G584" s="17"/>
      <c r="H584" s="17">
        <v>31219.847000000002</v>
      </c>
      <c r="I584" s="17">
        <f t="shared" si="70"/>
        <v>31219.847000000002</v>
      </c>
      <c r="J584" s="17">
        <f t="shared" si="71"/>
        <v>-17638.328000000001</v>
      </c>
      <c r="K584" s="17">
        <f t="shared" si="73"/>
        <v>16603.323960880196</v>
      </c>
      <c r="L584" s="17">
        <f t="shared" si="73"/>
        <v>0</v>
      </c>
      <c r="M584" s="17">
        <f t="shared" si="73"/>
        <v>38166.072127139363</v>
      </c>
      <c r="N584" s="17">
        <f t="shared" si="73"/>
        <v>38166.072127139363</v>
      </c>
      <c r="O584" s="17">
        <f t="shared" si="73"/>
        <v>-21562.748166259171</v>
      </c>
    </row>
    <row r="585" spans="1:15">
      <c r="A585" s="14" t="s">
        <v>402</v>
      </c>
      <c r="B585" s="14">
        <v>8508</v>
      </c>
      <c r="C585" s="14" t="s">
        <v>352</v>
      </c>
      <c r="D585" s="14" t="s">
        <v>226</v>
      </c>
      <c r="E585" s="16">
        <v>719</v>
      </c>
      <c r="F585" s="16">
        <v>8913.6810000000005</v>
      </c>
      <c r="G585" s="16">
        <v>14157.270999999999</v>
      </c>
      <c r="H585" s="16">
        <v>12157.138000000001</v>
      </c>
      <c r="I585" s="16">
        <f t="shared" si="70"/>
        <v>26314.409</v>
      </c>
      <c r="J585" s="16">
        <f t="shared" si="71"/>
        <v>-17400.727999999999</v>
      </c>
      <c r="K585" s="16">
        <f t="shared" si="73"/>
        <v>12397.331015299027</v>
      </c>
      <c r="L585" s="16">
        <f t="shared" si="73"/>
        <v>19690.223922114048</v>
      </c>
      <c r="M585" s="16">
        <f t="shared" si="73"/>
        <v>16908.397774687066</v>
      </c>
      <c r="N585" s="16">
        <f t="shared" si="73"/>
        <v>36598.621696801114</v>
      </c>
      <c r="O585" s="16">
        <f t="shared" si="73"/>
        <v>-24201.290681502083</v>
      </c>
    </row>
    <row r="586" spans="1:15">
      <c r="A586" t="s">
        <v>402</v>
      </c>
      <c r="B586">
        <v>8722</v>
      </c>
      <c r="C586" t="s">
        <v>353</v>
      </c>
      <c r="D586" t="s">
        <v>237</v>
      </c>
      <c r="E586" s="17">
        <v>687</v>
      </c>
      <c r="F586" s="17">
        <v>3454.076</v>
      </c>
      <c r="G586" s="17"/>
      <c r="H586" s="17">
        <v>19398.242000000002</v>
      </c>
      <c r="I586" s="17">
        <f t="shared" si="70"/>
        <v>19398.242000000002</v>
      </c>
      <c r="J586" s="17">
        <f t="shared" si="71"/>
        <v>-15944.166000000001</v>
      </c>
      <c r="K586" s="17">
        <f t="shared" si="73"/>
        <v>5027.7671033478891</v>
      </c>
      <c r="L586" s="17">
        <f t="shared" si="73"/>
        <v>0</v>
      </c>
      <c r="M586" s="17">
        <f t="shared" si="73"/>
        <v>28236.160116448329</v>
      </c>
      <c r="N586" s="17">
        <f t="shared" si="73"/>
        <v>28236.160116448329</v>
      </c>
      <c r="O586" s="17">
        <f t="shared" si="73"/>
        <v>-23208.393013100438</v>
      </c>
    </row>
    <row r="587" spans="1:15">
      <c r="A587" s="14" t="s">
        <v>402</v>
      </c>
      <c r="B587" s="14">
        <v>7000</v>
      </c>
      <c r="C587" s="14" t="s">
        <v>354</v>
      </c>
      <c r="D587" s="14" t="s">
        <v>216</v>
      </c>
      <c r="E587" s="16">
        <v>680</v>
      </c>
      <c r="F587" s="16">
        <v>15704.889000000001</v>
      </c>
      <c r="G587" s="16">
        <v>13099.03</v>
      </c>
      <c r="H587" s="16">
        <v>24050.309999999998</v>
      </c>
      <c r="I587" s="16">
        <f t="shared" si="70"/>
        <v>37149.339999999997</v>
      </c>
      <c r="J587" s="16">
        <f t="shared" si="71"/>
        <v>-21444.450999999994</v>
      </c>
      <c r="K587" s="16">
        <f t="shared" si="73"/>
        <v>23095.425000000003</v>
      </c>
      <c r="L587" s="16">
        <f t="shared" si="73"/>
        <v>19263.279411764706</v>
      </c>
      <c r="M587" s="16">
        <f t="shared" si="73"/>
        <v>35368.102941176468</v>
      </c>
      <c r="N587" s="16">
        <f t="shared" si="73"/>
        <v>54631.382352941175</v>
      </c>
      <c r="O587" s="16">
        <f t="shared" si="73"/>
        <v>-31535.957352941168</v>
      </c>
    </row>
    <row r="588" spans="1:15">
      <c r="A588" t="s">
        <v>402</v>
      </c>
      <c r="B588">
        <v>7502</v>
      </c>
      <c r="C588" t="s">
        <v>355</v>
      </c>
      <c r="D588" t="s">
        <v>218</v>
      </c>
      <c r="E588" s="17">
        <v>659</v>
      </c>
      <c r="F588" s="17">
        <v>216.548</v>
      </c>
      <c r="G588" s="17">
        <v>1857.741</v>
      </c>
      <c r="H588" s="17">
        <v>17358.021000000001</v>
      </c>
      <c r="I588" s="17">
        <f t="shared" si="70"/>
        <v>19215.762000000002</v>
      </c>
      <c r="J588" s="17">
        <f t="shared" si="71"/>
        <v>-18999.214000000004</v>
      </c>
      <c r="K588" s="17">
        <f t="shared" si="73"/>
        <v>328.60091047040976</v>
      </c>
      <c r="L588" s="17">
        <f t="shared" si="73"/>
        <v>2819.0303490136571</v>
      </c>
      <c r="M588" s="17">
        <f t="shared" si="73"/>
        <v>26339.940819423369</v>
      </c>
      <c r="N588" s="17">
        <f t="shared" si="73"/>
        <v>29158.97116843703</v>
      </c>
      <c r="O588" s="17">
        <f t="shared" si="73"/>
        <v>-28830.370257966621</v>
      </c>
    </row>
    <row r="589" spans="1:15">
      <c r="A589" s="14" t="s">
        <v>402</v>
      </c>
      <c r="B589" s="14">
        <v>3811</v>
      </c>
      <c r="C589" s="14" t="s">
        <v>356</v>
      </c>
      <c r="D589" s="14" t="s">
        <v>186</v>
      </c>
      <c r="E589" s="16">
        <v>639</v>
      </c>
      <c r="F589" s="16">
        <v>20454.035</v>
      </c>
      <c r="G589" s="16">
        <v>17944.54</v>
      </c>
      <c r="H589" s="16">
        <v>18677.994999999999</v>
      </c>
      <c r="I589" s="16">
        <f t="shared" si="70"/>
        <v>36622.535000000003</v>
      </c>
      <c r="J589" s="16">
        <f t="shared" si="71"/>
        <v>-16168.500000000004</v>
      </c>
      <c r="K589" s="16">
        <f t="shared" si="73"/>
        <v>32009.444444444449</v>
      </c>
      <c r="L589" s="16">
        <f t="shared" si="73"/>
        <v>28082.222222222223</v>
      </c>
      <c r="M589" s="16">
        <f t="shared" si="73"/>
        <v>29230.039123630671</v>
      </c>
      <c r="N589" s="16">
        <f t="shared" si="73"/>
        <v>57312.261345852901</v>
      </c>
      <c r="O589" s="16">
        <f t="shared" si="73"/>
        <v>-25302.816901408456</v>
      </c>
    </row>
    <row r="590" spans="1:15">
      <c r="A590" t="s">
        <v>402</v>
      </c>
      <c r="B590">
        <v>8509</v>
      </c>
      <c r="C590" t="s">
        <v>357</v>
      </c>
      <c r="D590" t="s">
        <v>227</v>
      </c>
      <c r="E590" s="17">
        <v>627</v>
      </c>
      <c r="F590" s="17">
        <v>3993.9339999999997</v>
      </c>
      <c r="G590" s="17">
        <v>15571.886999999999</v>
      </c>
      <c r="H590" s="17">
        <v>20441.956999999999</v>
      </c>
      <c r="I590" s="17">
        <f t="shared" si="70"/>
        <v>36013.843999999997</v>
      </c>
      <c r="J590" s="17">
        <f t="shared" si="71"/>
        <v>-32019.909999999996</v>
      </c>
      <c r="K590" s="17">
        <f t="shared" si="73"/>
        <v>6369.910685805422</v>
      </c>
      <c r="L590" s="17">
        <f t="shared" si="73"/>
        <v>24835.545454545452</v>
      </c>
      <c r="M590" s="17">
        <f t="shared" si="73"/>
        <v>32602.802232854861</v>
      </c>
      <c r="N590" s="17">
        <f t="shared" si="73"/>
        <v>57438.347687400317</v>
      </c>
      <c r="O590" s="17">
        <f t="shared" si="73"/>
        <v>-51068.437001594888</v>
      </c>
    </row>
    <row r="591" spans="1:15">
      <c r="A591" s="14" t="s">
        <v>402</v>
      </c>
      <c r="B591" s="14">
        <v>3511</v>
      </c>
      <c r="C591" s="14" t="s">
        <v>358</v>
      </c>
      <c r="D591" s="14" t="s">
        <v>179</v>
      </c>
      <c r="E591" s="16">
        <v>625</v>
      </c>
      <c r="F591" s="16">
        <v>12506.467000000001</v>
      </c>
      <c r="G591" s="16">
        <v>42441.286999999997</v>
      </c>
      <c r="H591" s="16">
        <v>19443.263999999999</v>
      </c>
      <c r="I591" s="16">
        <f t="shared" si="70"/>
        <v>61884.550999999992</v>
      </c>
      <c r="J591" s="16">
        <f t="shared" si="71"/>
        <v>-49378.083999999988</v>
      </c>
      <c r="K591" s="16">
        <f t="shared" si="73"/>
        <v>20010.3472</v>
      </c>
      <c r="L591" s="16">
        <f t="shared" si="73"/>
        <v>67906.059200000003</v>
      </c>
      <c r="M591" s="16">
        <f t="shared" si="73"/>
        <v>31109.222399999999</v>
      </c>
      <c r="N591" s="16">
        <f t="shared" si="73"/>
        <v>99015.281599999988</v>
      </c>
      <c r="O591" s="16">
        <f t="shared" si="73"/>
        <v>-79004.934399999984</v>
      </c>
    </row>
    <row r="592" spans="1:15">
      <c r="A592" t="s">
        <v>402</v>
      </c>
      <c r="B592">
        <v>6515</v>
      </c>
      <c r="C592" t="s">
        <v>359</v>
      </c>
      <c r="D592" t="s">
        <v>208</v>
      </c>
      <c r="E592" s="17">
        <v>623</v>
      </c>
      <c r="F592" s="17">
        <v>818.58500000000004</v>
      </c>
      <c r="G592" s="17">
        <v>1216.501</v>
      </c>
      <c r="H592" s="17">
        <v>6930.7079999999996</v>
      </c>
      <c r="I592" s="17">
        <f t="shared" si="70"/>
        <v>8147.2089999999998</v>
      </c>
      <c r="J592" s="17">
        <f t="shared" si="71"/>
        <v>-7328.6239999999998</v>
      </c>
      <c r="K592" s="17">
        <f t="shared" si="73"/>
        <v>1313.940609951846</v>
      </c>
      <c r="L592" s="17">
        <f t="shared" si="73"/>
        <v>1952.6500802568219</v>
      </c>
      <c r="M592" s="17">
        <f t="shared" si="73"/>
        <v>11124.731942215087</v>
      </c>
      <c r="N592" s="17">
        <f t="shared" si="73"/>
        <v>13077.382022471911</v>
      </c>
      <c r="O592" s="17">
        <f t="shared" si="73"/>
        <v>-11763.441412520064</v>
      </c>
    </row>
    <row r="593" spans="1:15">
      <c r="A593" s="14" t="s">
        <v>402</v>
      </c>
      <c r="B593" s="14">
        <v>8720</v>
      </c>
      <c r="C593" s="14" t="s">
        <v>360</v>
      </c>
      <c r="D593" s="14" t="s">
        <v>235</v>
      </c>
      <c r="E593" s="16">
        <v>609</v>
      </c>
      <c r="F593" s="16">
        <v>12573.163</v>
      </c>
      <c r="G593" s="16"/>
      <c r="H593" s="16">
        <v>30464.548000000003</v>
      </c>
      <c r="I593" s="16">
        <f t="shared" si="70"/>
        <v>30464.548000000003</v>
      </c>
      <c r="J593" s="16">
        <f t="shared" si="71"/>
        <v>-17891.385000000002</v>
      </c>
      <c r="K593" s="16">
        <f t="shared" si="73"/>
        <v>20645.587848932679</v>
      </c>
      <c r="L593" s="16">
        <f t="shared" si="73"/>
        <v>0</v>
      </c>
      <c r="M593" s="16">
        <f t="shared" si="73"/>
        <v>50023.888341543519</v>
      </c>
      <c r="N593" s="16">
        <f t="shared" si="73"/>
        <v>50023.888341543519</v>
      </c>
      <c r="O593" s="16">
        <f t="shared" si="73"/>
        <v>-29378.300492610841</v>
      </c>
    </row>
    <row r="594" spans="1:15">
      <c r="A594" t="s">
        <v>402</v>
      </c>
      <c r="B594">
        <v>6607</v>
      </c>
      <c r="C594" t="s">
        <v>361</v>
      </c>
      <c r="D594" t="s">
        <v>211</v>
      </c>
      <c r="E594" s="17">
        <v>507</v>
      </c>
      <c r="F594" s="17">
        <v>7164.9589999999998</v>
      </c>
      <c r="G594" s="17">
        <v>15050.902000000002</v>
      </c>
      <c r="H594" s="17">
        <v>3220.2540000000004</v>
      </c>
      <c r="I594" s="17">
        <f t="shared" si="70"/>
        <v>18271.156000000003</v>
      </c>
      <c r="J594" s="17">
        <f t="shared" si="71"/>
        <v>-11106.197000000004</v>
      </c>
      <c r="K594" s="17">
        <f t="shared" si="73"/>
        <v>14132.069033530572</v>
      </c>
      <c r="L594" s="17">
        <f t="shared" si="73"/>
        <v>29686.19723865878</v>
      </c>
      <c r="M594" s="17">
        <f t="shared" si="73"/>
        <v>6351.5857988165681</v>
      </c>
      <c r="N594" s="17">
        <f t="shared" si="73"/>
        <v>36037.783037475347</v>
      </c>
      <c r="O594" s="17">
        <f t="shared" si="73"/>
        <v>-21905.71400394478</v>
      </c>
    </row>
    <row r="595" spans="1:15">
      <c r="A595" s="14" t="s">
        <v>402</v>
      </c>
      <c r="B595" s="14">
        <v>7617</v>
      </c>
      <c r="C595" s="14" t="s">
        <v>362</v>
      </c>
      <c r="D595" s="14" t="s">
        <v>221</v>
      </c>
      <c r="E595" s="16">
        <v>501</v>
      </c>
      <c r="F595" s="16">
        <v>1057.3399999999999</v>
      </c>
      <c r="G595" s="16">
        <v>3986.375</v>
      </c>
      <c r="H595" s="16">
        <v>9357.973</v>
      </c>
      <c r="I595" s="16">
        <f t="shared" si="70"/>
        <v>13344.348</v>
      </c>
      <c r="J595" s="16">
        <f t="shared" si="71"/>
        <v>-12287.008</v>
      </c>
      <c r="K595" s="16">
        <f t="shared" si="73"/>
        <v>2110.4590818363272</v>
      </c>
      <c r="L595" s="16">
        <f t="shared" si="73"/>
        <v>7956.8363273453087</v>
      </c>
      <c r="M595" s="16">
        <f t="shared" si="73"/>
        <v>18678.58882235529</v>
      </c>
      <c r="N595" s="16">
        <f t="shared" si="73"/>
        <v>26635.425149700597</v>
      </c>
      <c r="O595" s="16">
        <f t="shared" si="73"/>
        <v>-24524.966067864269</v>
      </c>
    </row>
    <row r="596" spans="1:15">
      <c r="A596" t="s">
        <v>402</v>
      </c>
      <c r="B596">
        <v>8719</v>
      </c>
      <c r="C596" t="s">
        <v>363</v>
      </c>
      <c r="D596" t="s">
        <v>234</v>
      </c>
      <c r="E596" s="17">
        <v>497</v>
      </c>
      <c r="F596" s="17">
        <v>18913.543000000001</v>
      </c>
      <c r="G596" s="17"/>
      <c r="H596" s="17">
        <v>50295.713000000003</v>
      </c>
      <c r="I596" s="17">
        <f t="shared" si="70"/>
        <v>50295.713000000003</v>
      </c>
      <c r="J596" s="17">
        <f t="shared" si="71"/>
        <v>-31382.170000000002</v>
      </c>
      <c r="K596" s="17">
        <f t="shared" si="73"/>
        <v>38055.418511066397</v>
      </c>
      <c r="L596" s="17">
        <f t="shared" si="73"/>
        <v>0</v>
      </c>
      <c r="M596" s="17">
        <f t="shared" si="73"/>
        <v>101198.61770623743</v>
      </c>
      <c r="N596" s="17">
        <f t="shared" si="73"/>
        <v>101198.61770623743</v>
      </c>
      <c r="O596" s="17">
        <f t="shared" si="73"/>
        <v>-63143.19919517103</v>
      </c>
    </row>
    <row r="597" spans="1:15">
      <c r="A597" s="14" t="s">
        <v>402</v>
      </c>
      <c r="B597" s="14">
        <v>6601</v>
      </c>
      <c r="C597" s="14" t="s">
        <v>364</v>
      </c>
      <c r="D597" s="14" t="s">
        <v>209</v>
      </c>
      <c r="E597" s="16">
        <v>483</v>
      </c>
      <c r="F597" s="16">
        <v>55</v>
      </c>
      <c r="G597" s="16"/>
      <c r="H597" s="16">
        <v>7746.8680000000004</v>
      </c>
      <c r="I597" s="16">
        <f t="shared" si="70"/>
        <v>7746.8680000000004</v>
      </c>
      <c r="J597" s="16">
        <f t="shared" si="71"/>
        <v>-7691.8680000000004</v>
      </c>
      <c r="K597" s="16">
        <f t="shared" si="73"/>
        <v>113.87163561076605</v>
      </c>
      <c r="L597" s="16">
        <f t="shared" si="73"/>
        <v>0</v>
      </c>
      <c r="M597" s="16">
        <f t="shared" si="73"/>
        <v>16039.064182194617</v>
      </c>
      <c r="N597" s="16">
        <f t="shared" si="73"/>
        <v>16039.064182194617</v>
      </c>
      <c r="O597" s="16">
        <f t="shared" si="73"/>
        <v>-15925.19254658385</v>
      </c>
    </row>
    <row r="598" spans="1:15">
      <c r="A598" t="s">
        <v>402</v>
      </c>
      <c r="B598">
        <v>6709</v>
      </c>
      <c r="C598" t="s">
        <v>365</v>
      </c>
      <c r="D598" t="s">
        <v>215</v>
      </c>
      <c r="E598" s="17">
        <v>482</v>
      </c>
      <c r="F598" s="17">
        <v>2272.56</v>
      </c>
      <c r="G598" s="17"/>
      <c r="H598" s="17">
        <v>8377.1110000000008</v>
      </c>
      <c r="I598" s="17">
        <f t="shared" si="70"/>
        <v>8377.1110000000008</v>
      </c>
      <c r="J598" s="17">
        <f t="shared" si="71"/>
        <v>-6104.5510000000013</v>
      </c>
      <c r="K598" s="17">
        <f t="shared" si="73"/>
        <v>4714.8547717842321</v>
      </c>
      <c r="L598" s="17">
        <f t="shared" si="73"/>
        <v>0</v>
      </c>
      <c r="M598" s="17">
        <f t="shared" si="73"/>
        <v>17379.898340248965</v>
      </c>
      <c r="N598" s="17">
        <f t="shared" si="73"/>
        <v>17379.898340248965</v>
      </c>
      <c r="O598" s="17">
        <f t="shared" si="73"/>
        <v>-12665.043568464735</v>
      </c>
    </row>
    <row r="599" spans="1:15">
      <c r="A599" s="14" t="s">
        <v>402</v>
      </c>
      <c r="B599" s="14">
        <v>5609</v>
      </c>
      <c r="C599" s="14" t="s">
        <v>366</v>
      </c>
      <c r="D599" s="14" t="s">
        <v>199</v>
      </c>
      <c r="E599" s="16">
        <v>473</v>
      </c>
      <c r="F599" s="16">
        <v>711.08699999999999</v>
      </c>
      <c r="G599" s="16">
        <v>20</v>
      </c>
      <c r="H599" s="16">
        <v>3360.0750000000003</v>
      </c>
      <c r="I599" s="16">
        <f t="shared" si="70"/>
        <v>3380.0750000000003</v>
      </c>
      <c r="J599" s="16">
        <f t="shared" si="71"/>
        <v>-2668.9880000000003</v>
      </c>
      <c r="K599" s="16">
        <f t="shared" si="73"/>
        <v>1503.355179704017</v>
      </c>
      <c r="L599" s="16">
        <f t="shared" si="73"/>
        <v>42.283298097251588</v>
      </c>
      <c r="M599" s="16">
        <f t="shared" si="73"/>
        <v>7103.7526427061321</v>
      </c>
      <c r="N599" s="16">
        <f t="shared" si="73"/>
        <v>7146.0359408033828</v>
      </c>
      <c r="O599" s="16">
        <f t="shared" si="73"/>
        <v>-5642.6807610993665</v>
      </c>
    </row>
    <row r="600" spans="1:15">
      <c r="A600" t="s">
        <v>402</v>
      </c>
      <c r="B600">
        <v>4911</v>
      </c>
      <c r="C600" t="s">
        <v>367</v>
      </c>
      <c r="D600" t="s">
        <v>195</v>
      </c>
      <c r="E600" s="17">
        <v>457</v>
      </c>
      <c r="F600" s="17">
        <v>6365.3940000000002</v>
      </c>
      <c r="G600" s="17">
        <v>7593.9259999999995</v>
      </c>
      <c r="H600" s="17">
        <v>8611.594000000001</v>
      </c>
      <c r="I600" s="17">
        <f t="shared" si="70"/>
        <v>16205.52</v>
      </c>
      <c r="J600" s="17">
        <f t="shared" si="71"/>
        <v>-9840.1260000000002</v>
      </c>
      <c r="K600" s="17">
        <f t="shared" si="73"/>
        <v>13928.652078774618</v>
      </c>
      <c r="L600" s="17">
        <f t="shared" si="73"/>
        <v>16616.90590809628</v>
      </c>
      <c r="M600" s="17">
        <f t="shared" si="73"/>
        <v>18843.750547045955</v>
      </c>
      <c r="N600" s="17">
        <f t="shared" si="73"/>
        <v>35460.656455142234</v>
      </c>
      <c r="O600" s="17">
        <f t="shared" si="73"/>
        <v>-21532.004376367619</v>
      </c>
    </row>
    <row r="601" spans="1:15">
      <c r="A601" s="14" t="s">
        <v>402</v>
      </c>
      <c r="B601" s="14">
        <v>5612</v>
      </c>
      <c r="C601" s="14" t="s">
        <v>368</v>
      </c>
      <c r="D601" s="14" t="s">
        <v>201</v>
      </c>
      <c r="E601" s="16">
        <v>371</v>
      </c>
      <c r="F601" s="16">
        <v>701.077</v>
      </c>
      <c r="G601" s="16">
        <v>0.39600000000000002</v>
      </c>
      <c r="H601" s="16">
        <v>7083.2860000000001</v>
      </c>
      <c r="I601" s="16">
        <f t="shared" si="70"/>
        <v>7083.6819999999998</v>
      </c>
      <c r="J601" s="16">
        <f t="shared" si="71"/>
        <v>-6382.6049999999996</v>
      </c>
      <c r="K601" s="16">
        <f t="shared" si="73"/>
        <v>1889.6954177897574</v>
      </c>
      <c r="L601" s="16">
        <f t="shared" si="73"/>
        <v>1.0673854447439355</v>
      </c>
      <c r="M601" s="16">
        <f t="shared" si="73"/>
        <v>19092.41509433962</v>
      </c>
      <c r="N601" s="16">
        <f t="shared" si="73"/>
        <v>19093.482479784368</v>
      </c>
      <c r="O601" s="16">
        <f t="shared" si="73"/>
        <v>-17203.787061994608</v>
      </c>
    </row>
    <row r="602" spans="1:15">
      <c r="A602" t="s">
        <v>402</v>
      </c>
      <c r="B602">
        <v>6602</v>
      </c>
      <c r="C602" t="s">
        <v>369</v>
      </c>
      <c r="D602" t="s">
        <v>210</v>
      </c>
      <c r="E602" s="17">
        <v>370</v>
      </c>
      <c r="F602" s="17">
        <v>0</v>
      </c>
      <c r="G602" s="17"/>
      <c r="H602" s="17">
        <v>8306.4369999999999</v>
      </c>
      <c r="I602" s="17">
        <f t="shared" si="70"/>
        <v>8306.4369999999999</v>
      </c>
      <c r="J602" s="17">
        <f t="shared" si="71"/>
        <v>-8306.4369999999999</v>
      </c>
      <c r="K602" s="17">
        <f t="shared" si="73"/>
        <v>0</v>
      </c>
      <c r="L602" s="17">
        <f t="shared" si="73"/>
        <v>0</v>
      </c>
      <c r="M602" s="17">
        <f t="shared" si="73"/>
        <v>22449.829729729729</v>
      </c>
      <c r="N602" s="17">
        <f t="shared" si="73"/>
        <v>22449.829729729729</v>
      </c>
      <c r="O602" s="17">
        <f t="shared" si="73"/>
        <v>-22449.829729729729</v>
      </c>
    </row>
    <row r="603" spans="1:15">
      <c r="A603" s="14" t="s">
        <v>402</v>
      </c>
      <c r="B603" s="14">
        <v>4502</v>
      </c>
      <c r="C603" s="14" t="s">
        <v>370</v>
      </c>
      <c r="D603" s="14" t="s">
        <v>189</v>
      </c>
      <c r="E603" s="16">
        <v>262</v>
      </c>
      <c r="F603" s="16">
        <v>6585.8059999999996</v>
      </c>
      <c r="G603" s="16">
        <v>636.94299999999998</v>
      </c>
      <c r="H603" s="16">
        <v>22649.688999999998</v>
      </c>
      <c r="I603" s="16">
        <f t="shared" si="70"/>
        <v>23286.631999999998</v>
      </c>
      <c r="J603" s="16">
        <f t="shared" si="71"/>
        <v>-16700.825999999997</v>
      </c>
      <c r="K603" s="16">
        <f t="shared" si="73"/>
        <v>25136.664122137405</v>
      </c>
      <c r="L603" s="16">
        <f t="shared" si="73"/>
        <v>2431.080152671756</v>
      </c>
      <c r="M603" s="16">
        <f t="shared" si="73"/>
        <v>86449.194656488544</v>
      </c>
      <c r="N603" s="16">
        <f t="shared" si="73"/>
        <v>88880.274809160299</v>
      </c>
      <c r="O603" s="16">
        <f t="shared" si="73"/>
        <v>-63743.61068702289</v>
      </c>
    </row>
    <row r="604" spans="1:15">
      <c r="A604" t="s">
        <v>402</v>
      </c>
      <c r="B604">
        <v>4604</v>
      </c>
      <c r="C604" t="s">
        <v>371</v>
      </c>
      <c r="D604" t="s">
        <v>190</v>
      </c>
      <c r="E604" s="17">
        <v>251</v>
      </c>
      <c r="F604" s="17">
        <v>4992.9210000000003</v>
      </c>
      <c r="G604" s="17"/>
      <c r="H604" s="17">
        <v>12634.256000000001</v>
      </c>
      <c r="I604" s="17">
        <f t="shared" si="70"/>
        <v>12634.256000000001</v>
      </c>
      <c r="J604" s="17">
        <f t="shared" si="71"/>
        <v>-7641.3350000000009</v>
      </c>
      <c r="K604" s="17">
        <f t="shared" si="73"/>
        <v>19892.115537848607</v>
      </c>
      <c r="L604" s="17">
        <f t="shared" si="73"/>
        <v>0</v>
      </c>
      <c r="M604" s="17">
        <f t="shared" si="73"/>
        <v>50335.681274900402</v>
      </c>
      <c r="N604" s="17">
        <f t="shared" si="73"/>
        <v>50335.681274900402</v>
      </c>
      <c r="O604" s="17">
        <f t="shared" si="73"/>
        <v>-30443.565737051795</v>
      </c>
    </row>
    <row r="605" spans="1:15">
      <c r="A605" s="14" t="s">
        <v>402</v>
      </c>
      <c r="B605" s="14">
        <v>8610</v>
      </c>
      <c r="C605" s="14" t="s">
        <v>372</v>
      </c>
      <c r="D605" s="14" t="s">
        <v>228</v>
      </c>
      <c r="E605" s="16">
        <v>251</v>
      </c>
      <c r="F605" s="16">
        <v>2562.6990000000001</v>
      </c>
      <c r="G605" s="16"/>
      <c r="H605" s="16">
        <v>15011.019999999999</v>
      </c>
      <c r="I605" s="16">
        <f t="shared" si="70"/>
        <v>15011.019999999999</v>
      </c>
      <c r="J605" s="16">
        <f t="shared" si="71"/>
        <v>-12448.320999999998</v>
      </c>
      <c r="K605" s="16">
        <f t="shared" si="73"/>
        <v>10209.956175298805</v>
      </c>
      <c r="L605" s="16">
        <f t="shared" si="73"/>
        <v>0</v>
      </c>
      <c r="M605" s="16">
        <f t="shared" si="73"/>
        <v>59804.860557768916</v>
      </c>
      <c r="N605" s="16">
        <f t="shared" si="73"/>
        <v>59804.860557768916</v>
      </c>
      <c r="O605" s="16">
        <f t="shared" si="73"/>
        <v>-49594.904382470115</v>
      </c>
    </row>
    <row r="606" spans="1:15">
      <c r="A606" t="s">
        <v>402</v>
      </c>
      <c r="B606">
        <v>1606</v>
      </c>
      <c r="C606" t="s">
        <v>373</v>
      </c>
      <c r="D606" t="s">
        <v>172</v>
      </c>
      <c r="E606" s="17">
        <v>245</v>
      </c>
      <c r="F606" s="17">
        <v>0</v>
      </c>
      <c r="G606" s="17"/>
      <c r="H606" s="17"/>
      <c r="I606" s="17">
        <f t="shared" si="70"/>
        <v>0</v>
      </c>
      <c r="J606" s="17">
        <f t="shared" si="71"/>
        <v>0</v>
      </c>
      <c r="K606" s="17"/>
      <c r="L606" s="17"/>
      <c r="M606" s="17"/>
      <c r="N606" s="17"/>
      <c r="O606" s="17"/>
    </row>
    <row r="607" spans="1:15">
      <c r="A607" s="14" t="s">
        <v>402</v>
      </c>
      <c r="B607" s="14">
        <v>4803</v>
      </c>
      <c r="C607" s="14" t="s">
        <v>374</v>
      </c>
      <c r="D607" s="14" t="s">
        <v>192</v>
      </c>
      <c r="E607" s="16">
        <v>208</v>
      </c>
      <c r="F607" s="16">
        <v>989.76800000000003</v>
      </c>
      <c r="G607" s="16"/>
      <c r="H607" s="16">
        <v>20217.418000000001</v>
      </c>
      <c r="I607" s="16">
        <f t="shared" si="70"/>
        <v>20217.418000000001</v>
      </c>
      <c r="J607" s="16">
        <f t="shared" si="71"/>
        <v>-19227.650000000001</v>
      </c>
      <c r="K607" s="16">
        <f t="shared" ref="K607:O618" si="74">(F607/$E607)*1000</f>
        <v>4758.5</v>
      </c>
      <c r="L607" s="16">
        <f t="shared" si="74"/>
        <v>0</v>
      </c>
      <c r="M607" s="16">
        <f t="shared" si="74"/>
        <v>97199.125000000015</v>
      </c>
      <c r="N607" s="16">
        <f t="shared" si="74"/>
        <v>97199.125000000015</v>
      </c>
      <c r="O607" s="16">
        <f t="shared" si="74"/>
        <v>-92440.625000000015</v>
      </c>
    </row>
    <row r="608" spans="1:15">
      <c r="A608" t="s">
        <v>402</v>
      </c>
      <c r="B608">
        <v>5706</v>
      </c>
      <c r="C608" t="s">
        <v>375</v>
      </c>
      <c r="D608" t="s">
        <v>202</v>
      </c>
      <c r="E608" s="17">
        <v>205</v>
      </c>
      <c r="F608" s="17">
        <v>0</v>
      </c>
      <c r="G608" s="17"/>
      <c r="H608" s="17">
        <v>1902</v>
      </c>
      <c r="I608" s="17">
        <f t="shared" si="70"/>
        <v>1902</v>
      </c>
      <c r="J608" s="17">
        <f t="shared" si="71"/>
        <v>-1902</v>
      </c>
      <c r="K608" s="17">
        <f t="shared" si="74"/>
        <v>0</v>
      </c>
      <c r="L608" s="17">
        <f t="shared" si="74"/>
        <v>0</v>
      </c>
      <c r="M608" s="17">
        <f t="shared" si="74"/>
        <v>9278.0487804878048</v>
      </c>
      <c r="N608" s="17">
        <f t="shared" si="74"/>
        <v>9278.0487804878048</v>
      </c>
      <c r="O608" s="17">
        <f t="shared" si="74"/>
        <v>-9278.0487804878048</v>
      </c>
    </row>
    <row r="609" spans="1:15">
      <c r="A609" s="14" t="s">
        <v>402</v>
      </c>
      <c r="B609" s="14">
        <v>3713</v>
      </c>
      <c r="C609" s="14" t="s">
        <v>376</v>
      </c>
      <c r="D609" s="14" t="s">
        <v>184</v>
      </c>
      <c r="E609" s="16">
        <v>124</v>
      </c>
      <c r="F609" s="16">
        <v>2635</v>
      </c>
      <c r="G609" s="16">
        <v>70</v>
      </c>
      <c r="H609" s="16">
        <v>2392</v>
      </c>
      <c r="I609" s="16">
        <f t="shared" si="70"/>
        <v>2462</v>
      </c>
      <c r="J609" s="16">
        <f t="shared" si="71"/>
        <v>173</v>
      </c>
      <c r="K609" s="16">
        <f t="shared" si="74"/>
        <v>21250</v>
      </c>
      <c r="L609" s="16">
        <f t="shared" si="74"/>
        <v>564.51612903225816</v>
      </c>
      <c r="M609" s="16">
        <f t="shared" si="74"/>
        <v>19290.322580645159</v>
      </c>
      <c r="N609" s="16">
        <f t="shared" si="74"/>
        <v>19854.83870967742</v>
      </c>
      <c r="O609" s="16">
        <f t="shared" si="74"/>
        <v>1395.1612903225807</v>
      </c>
    </row>
    <row r="610" spans="1:15">
      <c r="A610" t="s">
        <v>402</v>
      </c>
      <c r="B610">
        <v>7509</v>
      </c>
      <c r="C610" t="s">
        <v>377</v>
      </c>
      <c r="D610" t="s">
        <v>220</v>
      </c>
      <c r="E610" s="17">
        <v>122</v>
      </c>
      <c r="F610" s="17">
        <v>0</v>
      </c>
      <c r="G610" s="17">
        <v>132</v>
      </c>
      <c r="H610" s="17">
        <v>5872</v>
      </c>
      <c r="I610" s="17">
        <f t="shared" si="70"/>
        <v>6004</v>
      </c>
      <c r="J610" s="17">
        <f t="shared" si="71"/>
        <v>-6004</v>
      </c>
      <c r="K610" s="17">
        <f t="shared" si="74"/>
        <v>0</v>
      </c>
      <c r="L610" s="17">
        <f t="shared" si="74"/>
        <v>1081.9672131147543</v>
      </c>
      <c r="M610" s="17">
        <f t="shared" si="74"/>
        <v>48131.147540983606</v>
      </c>
      <c r="N610" s="17">
        <f t="shared" si="74"/>
        <v>49213.114754098366</v>
      </c>
      <c r="O610" s="17">
        <f t="shared" si="74"/>
        <v>-49213.114754098366</v>
      </c>
    </row>
    <row r="611" spans="1:15">
      <c r="A611" s="14" t="s">
        <v>402</v>
      </c>
      <c r="B611" s="14">
        <v>4902</v>
      </c>
      <c r="C611" s="14" t="s">
        <v>378</v>
      </c>
      <c r="D611" s="14" t="s">
        <v>194</v>
      </c>
      <c r="E611" s="16">
        <v>109</v>
      </c>
      <c r="F611" s="16">
        <v>0</v>
      </c>
      <c r="G611" s="16">
        <v>185.40200000000002</v>
      </c>
      <c r="H611" s="16">
        <v>2299.2060000000001</v>
      </c>
      <c r="I611" s="16">
        <f t="shared" ref="I611:I618" si="75">G611+H611</f>
        <v>2484.6080000000002</v>
      </c>
      <c r="J611" s="16">
        <f t="shared" ref="J611:J618" si="76">F611-I611</f>
        <v>-2484.6080000000002</v>
      </c>
      <c r="K611" s="16">
        <f t="shared" si="74"/>
        <v>0</v>
      </c>
      <c r="L611" s="16">
        <f t="shared" si="74"/>
        <v>1700.9357798165138</v>
      </c>
      <c r="M611" s="16">
        <f t="shared" si="74"/>
        <v>21093.633027522937</v>
      </c>
      <c r="N611" s="16">
        <f t="shared" si="74"/>
        <v>22794.568807339452</v>
      </c>
      <c r="O611" s="16">
        <f t="shared" si="74"/>
        <v>-22794.568807339452</v>
      </c>
    </row>
    <row r="612" spans="1:15">
      <c r="A612" t="s">
        <v>402</v>
      </c>
      <c r="B612">
        <v>6706</v>
      </c>
      <c r="C612" t="s">
        <v>379</v>
      </c>
      <c r="D612" t="s">
        <v>214</v>
      </c>
      <c r="E612" s="17">
        <v>93</v>
      </c>
      <c r="F612" s="17">
        <v>0</v>
      </c>
      <c r="G612" s="17"/>
      <c r="H612" s="17"/>
      <c r="I612" s="17">
        <f t="shared" si="75"/>
        <v>0</v>
      </c>
      <c r="J612" s="17">
        <f t="shared" si="76"/>
        <v>0</v>
      </c>
      <c r="K612" s="17">
        <f t="shared" si="74"/>
        <v>0</v>
      </c>
      <c r="L612" s="17">
        <f t="shared" si="74"/>
        <v>0</v>
      </c>
      <c r="M612" s="17">
        <f t="shared" si="74"/>
        <v>0</v>
      </c>
      <c r="N612" s="17">
        <f t="shared" si="74"/>
        <v>0</v>
      </c>
      <c r="O612" s="17">
        <f t="shared" si="74"/>
        <v>0</v>
      </c>
    </row>
    <row r="613" spans="1:15">
      <c r="A613" s="14" t="s">
        <v>402</v>
      </c>
      <c r="B613" s="14">
        <v>5611</v>
      </c>
      <c r="C613" s="14" t="s">
        <v>380</v>
      </c>
      <c r="D613" s="14" t="s">
        <v>200</v>
      </c>
      <c r="E613" s="16">
        <v>90</v>
      </c>
      <c r="F613" s="16">
        <v>0</v>
      </c>
      <c r="G613" s="16"/>
      <c r="H613" s="16">
        <v>197</v>
      </c>
      <c r="I613" s="16">
        <f t="shared" si="75"/>
        <v>197</v>
      </c>
      <c r="J613" s="16">
        <f t="shared" si="76"/>
        <v>-197</v>
      </c>
      <c r="K613" s="16">
        <f t="shared" si="74"/>
        <v>0</v>
      </c>
      <c r="L613" s="16">
        <f t="shared" si="74"/>
        <v>0</v>
      </c>
      <c r="M613" s="16">
        <f t="shared" si="74"/>
        <v>2188.8888888888891</v>
      </c>
      <c r="N613" s="16">
        <f t="shared" si="74"/>
        <v>2188.8888888888891</v>
      </c>
      <c r="O613" s="16">
        <f t="shared" si="74"/>
        <v>-2188.8888888888891</v>
      </c>
    </row>
    <row r="614" spans="1:15">
      <c r="A614" t="s">
        <v>402</v>
      </c>
      <c r="B614">
        <v>7505</v>
      </c>
      <c r="C614" t="s">
        <v>381</v>
      </c>
      <c r="D614" t="s">
        <v>219</v>
      </c>
      <c r="E614" s="17">
        <v>86</v>
      </c>
      <c r="F614" s="17">
        <v>5134</v>
      </c>
      <c r="G614" s="17">
        <v>478</v>
      </c>
      <c r="H614" s="17">
        <v>4013</v>
      </c>
      <c r="I614" s="17">
        <f t="shared" si="75"/>
        <v>4491</v>
      </c>
      <c r="J614" s="17">
        <f t="shared" si="76"/>
        <v>643</v>
      </c>
      <c r="K614" s="17">
        <f t="shared" si="74"/>
        <v>59697.674418604649</v>
      </c>
      <c r="L614" s="17">
        <f t="shared" si="74"/>
        <v>5558.1395348837214</v>
      </c>
      <c r="M614" s="17">
        <f t="shared" si="74"/>
        <v>46662.79069767442</v>
      </c>
      <c r="N614" s="17">
        <f t="shared" si="74"/>
        <v>52220.930232558138</v>
      </c>
      <c r="O614" s="17">
        <f t="shared" si="74"/>
        <v>7476.7441860465115</v>
      </c>
    </row>
    <row r="615" spans="1:15">
      <c r="A615" s="14" t="s">
        <v>402</v>
      </c>
      <c r="B615" s="14">
        <v>3506</v>
      </c>
      <c r="C615" s="14" t="s">
        <v>382</v>
      </c>
      <c r="D615" s="14" t="s">
        <v>178</v>
      </c>
      <c r="E615" s="16">
        <v>65</v>
      </c>
      <c r="F615" s="16">
        <v>2638.8620000000001</v>
      </c>
      <c r="G615" s="16">
        <v>2111.3679999999999</v>
      </c>
      <c r="H615" s="16">
        <v>18100.291999999998</v>
      </c>
      <c r="I615" s="16">
        <f t="shared" si="75"/>
        <v>20211.659999999996</v>
      </c>
      <c r="J615" s="16">
        <f t="shared" si="76"/>
        <v>-17572.797999999995</v>
      </c>
      <c r="K615" s="16">
        <f t="shared" si="74"/>
        <v>40597.876923076925</v>
      </c>
      <c r="L615" s="16">
        <f t="shared" si="74"/>
        <v>32482.584615384618</v>
      </c>
      <c r="M615" s="16">
        <f t="shared" si="74"/>
        <v>278466.03076923074</v>
      </c>
      <c r="N615" s="16">
        <f t="shared" si="74"/>
        <v>310948.61538461532</v>
      </c>
      <c r="O615" s="16">
        <f t="shared" si="74"/>
        <v>-270350.73846153839</v>
      </c>
    </row>
    <row r="616" spans="1:15">
      <c r="A616" t="s">
        <v>402</v>
      </c>
      <c r="B616">
        <v>3710</v>
      </c>
      <c r="C616" t="s">
        <v>383</v>
      </c>
      <c r="D616" t="s">
        <v>182</v>
      </c>
      <c r="E616" s="17">
        <v>64</v>
      </c>
      <c r="F616" s="17">
        <v>0</v>
      </c>
      <c r="G616" s="17"/>
      <c r="H616" s="17">
        <v>1138</v>
      </c>
      <c r="I616" s="17">
        <f t="shared" si="75"/>
        <v>1138</v>
      </c>
      <c r="J616" s="17">
        <f t="shared" si="76"/>
        <v>-1138</v>
      </c>
      <c r="K616" s="17">
        <f t="shared" si="74"/>
        <v>0</v>
      </c>
      <c r="L616" s="17">
        <f t="shared" si="74"/>
        <v>0</v>
      </c>
      <c r="M616" s="17">
        <f t="shared" si="74"/>
        <v>17781.25</v>
      </c>
      <c r="N616" s="17">
        <f t="shared" si="74"/>
        <v>17781.25</v>
      </c>
      <c r="O616" s="17">
        <f t="shared" si="74"/>
        <v>-17781.25</v>
      </c>
    </row>
    <row r="617" spans="1:15">
      <c r="A617" s="14" t="s">
        <v>402</v>
      </c>
      <c r="B617" s="14">
        <v>6611</v>
      </c>
      <c r="C617" s="14" t="s">
        <v>384</v>
      </c>
      <c r="D617" s="14" t="s">
        <v>212</v>
      </c>
      <c r="E617" s="16">
        <v>54</v>
      </c>
      <c r="F617" s="16">
        <v>0</v>
      </c>
      <c r="G617" s="16"/>
      <c r="H617" s="16">
        <v>590.97198486328125</v>
      </c>
      <c r="I617" s="16">
        <f t="shared" si="75"/>
        <v>590.97198486328125</v>
      </c>
      <c r="J617" s="16">
        <f t="shared" si="76"/>
        <v>-590.97198486328125</v>
      </c>
      <c r="K617" s="16">
        <f t="shared" si="74"/>
        <v>0</v>
      </c>
      <c r="L617" s="16">
        <f t="shared" si="74"/>
        <v>0</v>
      </c>
      <c r="M617" s="16">
        <f t="shared" si="74"/>
        <v>10943.92564561632</v>
      </c>
      <c r="N617" s="16">
        <f t="shared" si="74"/>
        <v>10943.92564561632</v>
      </c>
      <c r="O617" s="16">
        <f t="shared" si="74"/>
        <v>-10943.92564561632</v>
      </c>
    </row>
    <row r="618" spans="1:15">
      <c r="A618" t="s">
        <v>402</v>
      </c>
      <c r="B618">
        <v>4901</v>
      </c>
      <c r="C618" t="s">
        <v>385</v>
      </c>
      <c r="D618" t="s">
        <v>193</v>
      </c>
      <c r="E618" s="17">
        <v>43</v>
      </c>
      <c r="F618" s="17">
        <v>356</v>
      </c>
      <c r="G618" s="17"/>
      <c r="H618" s="17">
        <v>6947</v>
      </c>
      <c r="I618" s="17">
        <f t="shared" si="75"/>
        <v>6947</v>
      </c>
      <c r="J618" s="17">
        <f t="shared" si="76"/>
        <v>-6591</v>
      </c>
      <c r="K618" s="17">
        <f t="shared" si="74"/>
        <v>8279.0697674418607</v>
      </c>
      <c r="L618" s="17">
        <f t="shared" si="74"/>
        <v>0</v>
      </c>
      <c r="M618" s="17">
        <f t="shared" si="74"/>
        <v>161558.1395348837</v>
      </c>
      <c r="N618" s="17">
        <f t="shared" si="74"/>
        <v>161558.1395348837</v>
      </c>
      <c r="O618" s="17">
        <f t="shared" si="74"/>
        <v>-153279.06976744186</v>
      </c>
    </row>
    <row r="619" spans="1:15"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</row>
    <row r="620" spans="1:15" s="23" customFormat="1">
      <c r="B620" s="23" t="s">
        <v>393</v>
      </c>
      <c r="E620" s="24">
        <v>364134</v>
      </c>
      <c r="F620" s="24">
        <v>1679351.9910000006</v>
      </c>
      <c r="G620" s="24">
        <v>2656096.8259999994</v>
      </c>
      <c r="H620" s="24">
        <v>2816744.3469848633</v>
      </c>
      <c r="I620" s="24">
        <f t="shared" ref="I620" si="77">G620+H620</f>
        <v>5472841.1729848627</v>
      </c>
      <c r="J620" s="24">
        <f t="shared" ref="J620" si="78">F620-I620</f>
        <v>-3793489.1819848623</v>
      </c>
      <c r="K620" s="24">
        <f t="shared" ref="K620:O620" si="79">(F620/$E620)*1000</f>
        <v>4611.9065810937755</v>
      </c>
      <c r="L620" s="24">
        <f t="shared" si="79"/>
        <v>7294.2840437860768</v>
      </c>
      <c r="M620" s="24">
        <f t="shared" si="79"/>
        <v>7735.4609758629058</v>
      </c>
      <c r="N620" s="24">
        <f t="shared" si="79"/>
        <v>15029.745019648983</v>
      </c>
      <c r="O620" s="24">
        <f t="shared" si="79"/>
        <v>-10417.838438555207</v>
      </c>
    </row>
    <row r="621" spans="1:15"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</row>
    <row r="622" spans="1:15">
      <c r="D622" s="109" t="s">
        <v>91</v>
      </c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</row>
    <row r="623" spans="1:15">
      <c r="D623" s="127" t="s">
        <v>300</v>
      </c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</row>
    <row r="624" spans="1:15">
      <c r="A624" s="14" t="s">
        <v>403</v>
      </c>
      <c r="B624" s="14">
        <v>0</v>
      </c>
      <c r="C624" s="14" t="s">
        <v>314</v>
      </c>
      <c r="D624" s="14" t="s">
        <v>19</v>
      </c>
      <c r="E624" s="16">
        <v>131136</v>
      </c>
      <c r="F624" s="16">
        <v>128790.565</v>
      </c>
      <c r="G624" s="16">
        <v>242849.85700000002</v>
      </c>
      <c r="H624" s="16">
        <v>8092464.9130000006</v>
      </c>
      <c r="I624" s="16">
        <f t="shared" ref="I624:I687" si="80">G624+H624</f>
        <v>8335314.7700000005</v>
      </c>
      <c r="J624" s="16">
        <f t="shared" ref="J624:J687" si="81">F624-I624</f>
        <v>-8206524.2050000001</v>
      </c>
      <c r="K624" s="16">
        <f t="shared" ref="K624:O655" si="82">(F624/$E624)*1000</f>
        <v>982.11448419960959</v>
      </c>
      <c r="L624" s="16">
        <f t="shared" si="82"/>
        <v>1851.8931262201074</v>
      </c>
      <c r="M624" s="16">
        <f t="shared" si="82"/>
        <v>61710.475483467548</v>
      </c>
      <c r="N624" s="16">
        <f t="shared" si="82"/>
        <v>63562.368609687663</v>
      </c>
      <c r="O624" s="16">
        <f t="shared" si="82"/>
        <v>-62580.254125488049</v>
      </c>
    </row>
    <row r="625" spans="1:15">
      <c r="A625" t="s">
        <v>403</v>
      </c>
      <c r="B625">
        <v>1000</v>
      </c>
      <c r="C625" t="s">
        <v>315</v>
      </c>
      <c r="D625" t="s">
        <v>167</v>
      </c>
      <c r="E625" s="17">
        <v>37959</v>
      </c>
      <c r="F625" s="17">
        <v>22393.762999999999</v>
      </c>
      <c r="G625" s="17"/>
      <c r="H625" s="17">
        <v>1233590.8369999998</v>
      </c>
      <c r="I625" s="17">
        <f t="shared" si="80"/>
        <v>1233590.8369999998</v>
      </c>
      <c r="J625" s="17">
        <f t="shared" si="81"/>
        <v>-1211197.0739999998</v>
      </c>
      <c r="K625" s="17">
        <f t="shared" si="82"/>
        <v>589.94607339497873</v>
      </c>
      <c r="L625" s="17">
        <f t="shared" si="82"/>
        <v>0</v>
      </c>
      <c r="M625" s="17">
        <f t="shared" si="82"/>
        <v>32497.980373560942</v>
      </c>
      <c r="N625" s="17">
        <f t="shared" si="82"/>
        <v>32497.980373560942</v>
      </c>
      <c r="O625" s="17">
        <f t="shared" si="82"/>
        <v>-31908.03430016596</v>
      </c>
    </row>
    <row r="626" spans="1:15">
      <c r="A626" s="14" t="s">
        <v>403</v>
      </c>
      <c r="B626" s="14">
        <v>1400</v>
      </c>
      <c r="C626" s="14" t="s">
        <v>316</v>
      </c>
      <c r="D626" s="14" t="s">
        <v>170</v>
      </c>
      <c r="E626" s="16">
        <v>29971</v>
      </c>
      <c r="F626" s="16">
        <v>0</v>
      </c>
      <c r="G626" s="16"/>
      <c r="H626" s="16">
        <v>950399.81799999997</v>
      </c>
      <c r="I626" s="16">
        <f t="shared" si="80"/>
        <v>950399.81799999997</v>
      </c>
      <c r="J626" s="16">
        <f t="shared" si="81"/>
        <v>-950399.81799999997</v>
      </c>
      <c r="K626" s="16">
        <f t="shared" si="82"/>
        <v>0</v>
      </c>
      <c r="L626" s="16">
        <f t="shared" si="82"/>
        <v>0</v>
      </c>
      <c r="M626" s="16">
        <f t="shared" si="82"/>
        <v>31710.64755930733</v>
      </c>
      <c r="N626" s="16">
        <f t="shared" si="82"/>
        <v>31710.64755930733</v>
      </c>
      <c r="O626" s="16">
        <f t="shared" si="82"/>
        <v>-31710.64755930733</v>
      </c>
    </row>
    <row r="627" spans="1:15">
      <c r="A627" t="s">
        <v>403</v>
      </c>
      <c r="B627">
        <v>2000</v>
      </c>
      <c r="C627" t="s">
        <v>317</v>
      </c>
      <c r="D627" t="s">
        <v>173</v>
      </c>
      <c r="E627" s="17">
        <v>19421</v>
      </c>
      <c r="F627" s="17">
        <v>74472.786000000007</v>
      </c>
      <c r="G627" s="17"/>
      <c r="H627" s="17">
        <v>492814.81799999997</v>
      </c>
      <c r="I627" s="17">
        <f t="shared" si="80"/>
        <v>492814.81799999997</v>
      </c>
      <c r="J627" s="17">
        <f t="shared" si="81"/>
        <v>-418342.03199999995</v>
      </c>
      <c r="K627" s="17">
        <f t="shared" si="82"/>
        <v>3834.6524895731427</v>
      </c>
      <c r="L627" s="17">
        <f t="shared" si="82"/>
        <v>0</v>
      </c>
      <c r="M627" s="17">
        <f t="shared" si="82"/>
        <v>25375.35749961382</v>
      </c>
      <c r="N627" s="17">
        <f t="shared" si="82"/>
        <v>25375.35749961382</v>
      </c>
      <c r="O627" s="17">
        <f t="shared" si="82"/>
        <v>-21540.705010040674</v>
      </c>
    </row>
    <row r="628" spans="1:15">
      <c r="A628" s="14" t="s">
        <v>403</v>
      </c>
      <c r="B628" s="14">
        <v>6000</v>
      </c>
      <c r="C628" s="14" t="s">
        <v>318</v>
      </c>
      <c r="D628" s="14" t="s">
        <v>203</v>
      </c>
      <c r="E628" s="16">
        <v>19025</v>
      </c>
      <c r="F628" s="16">
        <v>242219.09899999999</v>
      </c>
      <c r="G628" s="16">
        <v>214430.101</v>
      </c>
      <c r="H628" s="16">
        <v>1101307.9480000001</v>
      </c>
      <c r="I628" s="16">
        <f t="shared" si="80"/>
        <v>1315738.0490000001</v>
      </c>
      <c r="J628" s="16">
        <f t="shared" si="81"/>
        <v>-1073518.9500000002</v>
      </c>
      <c r="K628" s="16">
        <f t="shared" si="82"/>
        <v>12731.62149802891</v>
      </c>
      <c r="L628" s="16">
        <f t="shared" si="82"/>
        <v>11270.964572930356</v>
      </c>
      <c r="M628" s="16">
        <f t="shared" si="82"/>
        <v>57887.408567674116</v>
      </c>
      <c r="N628" s="16">
        <f t="shared" si="82"/>
        <v>69158.373140604468</v>
      </c>
      <c r="O628" s="16">
        <f t="shared" si="82"/>
        <v>-56426.751642575568</v>
      </c>
    </row>
    <row r="629" spans="1:15">
      <c r="A629" t="s">
        <v>403</v>
      </c>
      <c r="B629">
        <v>1300</v>
      </c>
      <c r="C629" t="s">
        <v>319</v>
      </c>
      <c r="D629" t="s">
        <v>169</v>
      </c>
      <c r="E629" s="17">
        <v>16924</v>
      </c>
      <c r="F629" s="17">
        <v>503.89100000000002</v>
      </c>
      <c r="G629" s="17"/>
      <c r="H629" s="17">
        <v>1139205.9990000001</v>
      </c>
      <c r="I629" s="17">
        <f t="shared" si="80"/>
        <v>1139205.9990000001</v>
      </c>
      <c r="J629" s="17">
        <f t="shared" si="81"/>
        <v>-1138702.108</v>
      </c>
      <c r="K629" s="17">
        <f t="shared" si="82"/>
        <v>29.77375324982274</v>
      </c>
      <c r="L629" s="17">
        <f t="shared" si="82"/>
        <v>0</v>
      </c>
      <c r="M629" s="17">
        <f t="shared" si="82"/>
        <v>67313.046502008991</v>
      </c>
      <c r="N629" s="17">
        <f t="shared" si="82"/>
        <v>67313.046502008991</v>
      </c>
      <c r="O629" s="17">
        <f t="shared" si="82"/>
        <v>-67283.272748759162</v>
      </c>
    </row>
    <row r="630" spans="1:15">
      <c r="A630" s="14" t="s">
        <v>403</v>
      </c>
      <c r="B630" s="14">
        <v>1604</v>
      </c>
      <c r="C630" s="14" t="s">
        <v>320</v>
      </c>
      <c r="D630" s="14" t="s">
        <v>171</v>
      </c>
      <c r="E630" s="16">
        <v>12073</v>
      </c>
      <c r="F630" s="16">
        <v>0</v>
      </c>
      <c r="G630" s="16"/>
      <c r="H630" s="16">
        <v>456041.75600000005</v>
      </c>
      <c r="I630" s="16">
        <f t="shared" si="80"/>
        <v>456041.75600000005</v>
      </c>
      <c r="J630" s="16">
        <f t="shared" si="81"/>
        <v>-456041.75600000005</v>
      </c>
      <c r="K630" s="16">
        <f t="shared" si="82"/>
        <v>0</v>
      </c>
      <c r="L630" s="16">
        <f t="shared" si="82"/>
        <v>0</v>
      </c>
      <c r="M630" s="16">
        <f t="shared" si="82"/>
        <v>37773.689720864742</v>
      </c>
      <c r="N630" s="16">
        <f t="shared" si="82"/>
        <v>37773.689720864742</v>
      </c>
      <c r="O630" s="16">
        <f t="shared" si="82"/>
        <v>-37773.689720864742</v>
      </c>
    </row>
    <row r="631" spans="1:15">
      <c r="A631" t="s">
        <v>403</v>
      </c>
      <c r="B631">
        <v>8200</v>
      </c>
      <c r="C631" t="s">
        <v>321</v>
      </c>
      <c r="D631" t="s">
        <v>225</v>
      </c>
      <c r="E631" s="17">
        <v>10055</v>
      </c>
      <c r="F631" s="17">
        <v>3613.93</v>
      </c>
      <c r="G631" s="17">
        <v>8206.5450000000001</v>
      </c>
      <c r="H631" s="17">
        <v>305131.31299999997</v>
      </c>
      <c r="I631" s="17">
        <f t="shared" si="80"/>
        <v>313337.85799999995</v>
      </c>
      <c r="J631" s="17">
        <f t="shared" si="81"/>
        <v>-309723.92799999996</v>
      </c>
      <c r="K631" s="17">
        <f t="shared" si="82"/>
        <v>359.41621084037791</v>
      </c>
      <c r="L631" s="17">
        <f t="shared" si="82"/>
        <v>816.16558925907509</v>
      </c>
      <c r="M631" s="17">
        <f t="shared" si="82"/>
        <v>30346.227051218295</v>
      </c>
      <c r="N631" s="17">
        <f t="shared" si="82"/>
        <v>31162.392640477367</v>
      </c>
      <c r="O631" s="17">
        <f t="shared" si="82"/>
        <v>-30802.97642963699</v>
      </c>
    </row>
    <row r="632" spans="1:15">
      <c r="A632" s="14" t="s">
        <v>403</v>
      </c>
      <c r="B632" s="14">
        <v>3000</v>
      </c>
      <c r="C632" s="14" t="s">
        <v>322</v>
      </c>
      <c r="D632" s="14" t="s">
        <v>177</v>
      </c>
      <c r="E632" s="16">
        <v>7534</v>
      </c>
      <c r="F632" s="16">
        <v>5817.1559999999999</v>
      </c>
      <c r="G632" s="16"/>
      <c r="H632" s="16">
        <v>269006.37900000002</v>
      </c>
      <c r="I632" s="16">
        <f t="shared" si="80"/>
        <v>269006.37900000002</v>
      </c>
      <c r="J632" s="16">
        <f t="shared" si="81"/>
        <v>-263189.223</v>
      </c>
      <c r="K632" s="16">
        <f t="shared" si="82"/>
        <v>772.12052030793734</v>
      </c>
      <c r="L632" s="16">
        <f t="shared" si="82"/>
        <v>0</v>
      </c>
      <c r="M632" s="16">
        <f t="shared" si="82"/>
        <v>35705.651579506237</v>
      </c>
      <c r="N632" s="16">
        <f t="shared" si="82"/>
        <v>35705.651579506237</v>
      </c>
      <c r="O632" s="16">
        <f t="shared" si="82"/>
        <v>-34933.5310591983</v>
      </c>
    </row>
    <row r="633" spans="1:15">
      <c r="A633" t="s">
        <v>403</v>
      </c>
      <c r="B633">
        <v>7300</v>
      </c>
      <c r="C633" t="s">
        <v>323</v>
      </c>
      <c r="D633" t="s">
        <v>217</v>
      </c>
      <c r="E633" s="17">
        <v>5072</v>
      </c>
      <c r="F633" s="17">
        <v>23404.321</v>
      </c>
      <c r="G633" s="17">
        <v>42035.044999999998</v>
      </c>
      <c r="H633" s="17">
        <v>313339.67499999999</v>
      </c>
      <c r="I633" s="17">
        <f t="shared" si="80"/>
        <v>355374.72</v>
      </c>
      <c r="J633" s="17">
        <f t="shared" si="81"/>
        <v>-331970.39899999998</v>
      </c>
      <c r="K633" s="17">
        <f t="shared" si="82"/>
        <v>4614.4166009463725</v>
      </c>
      <c r="L633" s="17">
        <f t="shared" si="82"/>
        <v>8287.6666009463715</v>
      </c>
      <c r="M633" s="17">
        <f t="shared" si="82"/>
        <v>61778.32708990536</v>
      </c>
      <c r="N633" s="17">
        <f t="shared" si="82"/>
        <v>70065.993690851727</v>
      </c>
      <c r="O633" s="17">
        <f t="shared" si="82"/>
        <v>-65451.577089905353</v>
      </c>
    </row>
    <row r="634" spans="1:15">
      <c r="A634" s="14" t="s">
        <v>403</v>
      </c>
      <c r="B634" s="14">
        <v>1100</v>
      </c>
      <c r="C634" s="14" t="s">
        <v>324</v>
      </c>
      <c r="D634" s="14" t="s">
        <v>294</v>
      </c>
      <c r="E634" s="16">
        <v>4726</v>
      </c>
      <c r="F634" s="16">
        <v>13155.35</v>
      </c>
      <c r="G634" s="16"/>
      <c r="H634" s="16">
        <v>150027.239</v>
      </c>
      <c r="I634" s="16">
        <f t="shared" si="80"/>
        <v>150027.239</v>
      </c>
      <c r="J634" s="16">
        <f t="shared" si="81"/>
        <v>-136871.889</v>
      </c>
      <c r="K634" s="16">
        <f t="shared" si="82"/>
        <v>2783.6119339822262</v>
      </c>
      <c r="L634" s="16">
        <f t="shared" si="82"/>
        <v>0</v>
      </c>
      <c r="M634" s="16">
        <f t="shared" si="82"/>
        <v>31745.078078713501</v>
      </c>
      <c r="N634" s="16">
        <f t="shared" si="82"/>
        <v>31745.078078713501</v>
      </c>
      <c r="O634" s="16">
        <f t="shared" si="82"/>
        <v>-28961.466144731272</v>
      </c>
    </row>
    <row r="635" spans="1:15">
      <c r="A635" t="s">
        <v>403</v>
      </c>
      <c r="B635">
        <v>8000</v>
      </c>
      <c r="C635" t="s">
        <v>325</v>
      </c>
      <c r="D635" t="s">
        <v>224</v>
      </c>
      <c r="E635" s="17">
        <v>4355</v>
      </c>
      <c r="F635" s="17">
        <v>18975.29</v>
      </c>
      <c r="G635" s="17"/>
      <c r="H635" s="17">
        <v>117433.29000000001</v>
      </c>
      <c r="I635" s="17">
        <f t="shared" si="80"/>
        <v>117433.29000000001</v>
      </c>
      <c r="J635" s="17">
        <f t="shared" si="81"/>
        <v>-98458</v>
      </c>
      <c r="K635" s="17">
        <f t="shared" si="82"/>
        <v>4357.1274397244551</v>
      </c>
      <c r="L635" s="17">
        <f t="shared" si="82"/>
        <v>0</v>
      </c>
      <c r="M635" s="17">
        <f t="shared" si="82"/>
        <v>26965.164179104479</v>
      </c>
      <c r="N635" s="17">
        <f t="shared" si="82"/>
        <v>26965.164179104479</v>
      </c>
      <c r="O635" s="17">
        <f t="shared" si="82"/>
        <v>-22608.036739380022</v>
      </c>
    </row>
    <row r="636" spans="1:15">
      <c r="A636" s="14" t="s">
        <v>403</v>
      </c>
      <c r="B636" s="14">
        <v>5200</v>
      </c>
      <c r="C636" s="14" t="s">
        <v>326</v>
      </c>
      <c r="D636" s="14" t="s">
        <v>196</v>
      </c>
      <c r="E636" s="16">
        <v>4034</v>
      </c>
      <c r="F636" s="16">
        <v>0</v>
      </c>
      <c r="G636" s="16">
        <v>815.577</v>
      </c>
      <c r="H636" s="16">
        <v>131337.62600000002</v>
      </c>
      <c r="I636" s="16">
        <f t="shared" si="80"/>
        <v>132153.20300000001</v>
      </c>
      <c r="J636" s="16">
        <f t="shared" si="81"/>
        <v>-132153.20300000001</v>
      </c>
      <c r="K636" s="16">
        <f t="shared" si="82"/>
        <v>0</v>
      </c>
      <c r="L636" s="16">
        <f t="shared" si="82"/>
        <v>202.17575607337628</v>
      </c>
      <c r="M636" s="16">
        <f t="shared" si="82"/>
        <v>32557.666336142789</v>
      </c>
      <c r="N636" s="16">
        <f t="shared" si="82"/>
        <v>32759.842092216168</v>
      </c>
      <c r="O636" s="16">
        <f t="shared" si="82"/>
        <v>-32759.842092216168</v>
      </c>
    </row>
    <row r="637" spans="1:15">
      <c r="A637" t="s">
        <v>403</v>
      </c>
      <c r="B637">
        <v>3609</v>
      </c>
      <c r="C637" t="s">
        <v>327</v>
      </c>
      <c r="D637" t="s">
        <v>180</v>
      </c>
      <c r="E637" s="17">
        <v>3852</v>
      </c>
      <c r="F637" s="17">
        <v>7781.5069999999996</v>
      </c>
      <c r="G637" s="17">
        <v>446.68299999999999</v>
      </c>
      <c r="H637" s="17">
        <v>133165.386</v>
      </c>
      <c r="I637" s="17">
        <f t="shared" si="80"/>
        <v>133612.06899999999</v>
      </c>
      <c r="J637" s="17">
        <f t="shared" si="81"/>
        <v>-125830.56199999999</v>
      </c>
      <c r="K637" s="17">
        <f t="shared" si="82"/>
        <v>2020.1212357217032</v>
      </c>
      <c r="L637" s="17">
        <f t="shared" si="82"/>
        <v>115.96131879543094</v>
      </c>
      <c r="M637" s="17">
        <f t="shared" si="82"/>
        <v>34570.453271028033</v>
      </c>
      <c r="N637" s="17">
        <f t="shared" si="82"/>
        <v>34686.414589823464</v>
      </c>
      <c r="O637" s="17">
        <f t="shared" si="82"/>
        <v>-32666.293354101759</v>
      </c>
    </row>
    <row r="638" spans="1:15">
      <c r="A638" s="14" t="s">
        <v>403</v>
      </c>
      <c r="B638" s="14">
        <v>4200</v>
      </c>
      <c r="C638" s="14" t="s">
        <v>328</v>
      </c>
      <c r="D638" s="14" t="s">
        <v>188</v>
      </c>
      <c r="E638" s="16">
        <v>3809</v>
      </c>
      <c r="F638" s="16">
        <v>5307.3980000000001</v>
      </c>
      <c r="G638" s="16"/>
      <c r="H638" s="16">
        <v>235365.641</v>
      </c>
      <c r="I638" s="16">
        <f t="shared" si="80"/>
        <v>235365.641</v>
      </c>
      <c r="J638" s="16">
        <f t="shared" si="81"/>
        <v>-230058.24300000002</v>
      </c>
      <c r="K638" s="16">
        <f t="shared" si="82"/>
        <v>1393.3835652402206</v>
      </c>
      <c r="L638" s="16">
        <f t="shared" si="82"/>
        <v>0</v>
      </c>
      <c r="M638" s="16">
        <f t="shared" si="82"/>
        <v>61791.977159359412</v>
      </c>
      <c r="N638" s="16">
        <f t="shared" si="82"/>
        <v>61791.977159359412</v>
      </c>
      <c r="O638" s="16">
        <f t="shared" si="82"/>
        <v>-60398.5935941192</v>
      </c>
    </row>
    <row r="639" spans="1:15">
      <c r="A639" t="s">
        <v>403</v>
      </c>
      <c r="B639">
        <v>7620</v>
      </c>
      <c r="C639" t="s">
        <v>329</v>
      </c>
      <c r="D639" t="s">
        <v>222</v>
      </c>
      <c r="E639" s="17">
        <v>3619</v>
      </c>
      <c r="F639" s="17">
        <v>5146.5039999999999</v>
      </c>
      <c r="G639" s="17">
        <v>15354.214</v>
      </c>
      <c r="H639" s="17">
        <v>258539.19099999999</v>
      </c>
      <c r="I639" s="17">
        <f t="shared" si="80"/>
        <v>273893.40499999997</v>
      </c>
      <c r="J639" s="17">
        <f t="shared" si="81"/>
        <v>-268746.90099999995</v>
      </c>
      <c r="K639" s="17">
        <f t="shared" si="82"/>
        <v>1422.0790273556229</v>
      </c>
      <c r="L639" s="17">
        <f t="shared" si="82"/>
        <v>4242.6675877314174</v>
      </c>
      <c r="M639" s="17">
        <f t="shared" si="82"/>
        <v>71439.400663166627</v>
      </c>
      <c r="N639" s="17">
        <f t="shared" si="82"/>
        <v>75682.068250898024</v>
      </c>
      <c r="O639" s="17">
        <f t="shared" si="82"/>
        <v>-74259.989223542405</v>
      </c>
    </row>
    <row r="640" spans="1:15">
      <c r="A640" s="14" t="s">
        <v>403</v>
      </c>
      <c r="B640" s="14">
        <v>2510</v>
      </c>
      <c r="C640" s="14" t="s">
        <v>330</v>
      </c>
      <c r="D640" s="14" t="s">
        <v>176</v>
      </c>
      <c r="E640" s="16">
        <v>3588</v>
      </c>
      <c r="F640" s="16">
        <v>1306.845</v>
      </c>
      <c r="G640" s="16"/>
      <c r="H640" s="16">
        <v>152780.63399999999</v>
      </c>
      <c r="I640" s="16">
        <f t="shared" si="80"/>
        <v>152780.63399999999</v>
      </c>
      <c r="J640" s="16">
        <f t="shared" si="81"/>
        <v>-151473.78899999999</v>
      </c>
      <c r="K640" s="16">
        <f t="shared" si="82"/>
        <v>364.22658862876256</v>
      </c>
      <c r="L640" s="16">
        <f t="shared" si="82"/>
        <v>0</v>
      </c>
      <c r="M640" s="16">
        <f t="shared" si="82"/>
        <v>42581.001672240804</v>
      </c>
      <c r="N640" s="16">
        <f t="shared" si="82"/>
        <v>42581.001672240804</v>
      </c>
      <c r="O640" s="16">
        <f t="shared" si="82"/>
        <v>-42216.775083612032</v>
      </c>
    </row>
    <row r="641" spans="1:15">
      <c r="A641" t="s">
        <v>403</v>
      </c>
      <c r="B641">
        <v>2300</v>
      </c>
      <c r="C641" t="s">
        <v>331</v>
      </c>
      <c r="D641" t="s">
        <v>174</v>
      </c>
      <c r="E641" s="17">
        <v>3512</v>
      </c>
      <c r="F641" s="17">
        <v>0</v>
      </c>
      <c r="G641" s="17"/>
      <c r="H641" s="17">
        <v>147239.31</v>
      </c>
      <c r="I641" s="17">
        <f t="shared" si="80"/>
        <v>147239.31</v>
      </c>
      <c r="J641" s="17">
        <f t="shared" si="81"/>
        <v>-147239.31</v>
      </c>
      <c r="K641" s="17">
        <f t="shared" si="82"/>
        <v>0</v>
      </c>
      <c r="L641" s="17">
        <f t="shared" si="82"/>
        <v>0</v>
      </c>
      <c r="M641" s="17">
        <f t="shared" si="82"/>
        <v>41924.632687927107</v>
      </c>
      <c r="N641" s="17">
        <f t="shared" si="82"/>
        <v>41924.632687927107</v>
      </c>
      <c r="O641" s="17">
        <f t="shared" si="82"/>
        <v>-41924.632687927107</v>
      </c>
    </row>
    <row r="642" spans="1:15">
      <c r="A642" s="14" t="s">
        <v>403</v>
      </c>
      <c r="B642" s="14">
        <v>6100</v>
      </c>
      <c r="C642" s="14" t="s">
        <v>332</v>
      </c>
      <c r="D642" s="14" t="s">
        <v>204</v>
      </c>
      <c r="E642" s="16">
        <v>3115</v>
      </c>
      <c r="F642" s="16">
        <v>9682.4419999999991</v>
      </c>
      <c r="G642" s="16">
        <v>2969.866</v>
      </c>
      <c r="H642" s="16">
        <v>150494.87599999999</v>
      </c>
      <c r="I642" s="16">
        <f t="shared" si="80"/>
        <v>153464.742</v>
      </c>
      <c r="J642" s="16">
        <f t="shared" si="81"/>
        <v>-143782.29999999999</v>
      </c>
      <c r="K642" s="16">
        <f t="shared" si="82"/>
        <v>3108.3280898876401</v>
      </c>
      <c r="L642" s="16">
        <f t="shared" si="82"/>
        <v>953.40802568218294</v>
      </c>
      <c r="M642" s="16">
        <f t="shared" si="82"/>
        <v>48312.961797752803</v>
      </c>
      <c r="N642" s="16">
        <f t="shared" si="82"/>
        <v>49266.369823434994</v>
      </c>
      <c r="O642" s="16">
        <f t="shared" si="82"/>
        <v>-46158.041733547347</v>
      </c>
    </row>
    <row r="643" spans="1:15">
      <c r="A643" t="s">
        <v>403</v>
      </c>
      <c r="B643">
        <v>8716</v>
      </c>
      <c r="C643" t="s">
        <v>333</v>
      </c>
      <c r="D643" t="s">
        <v>232</v>
      </c>
      <c r="E643" s="17">
        <v>2699</v>
      </c>
      <c r="F643" s="17">
        <v>0</v>
      </c>
      <c r="G643" s="17"/>
      <c r="H643" s="17">
        <v>74151.706000000006</v>
      </c>
      <c r="I643" s="17">
        <f t="shared" si="80"/>
        <v>74151.706000000006</v>
      </c>
      <c r="J643" s="17">
        <f t="shared" si="81"/>
        <v>-74151.706000000006</v>
      </c>
      <c r="K643" s="17">
        <f t="shared" si="82"/>
        <v>0</v>
      </c>
      <c r="L643" s="17">
        <f t="shared" si="82"/>
        <v>0</v>
      </c>
      <c r="M643" s="17">
        <f t="shared" si="82"/>
        <v>27473.770285290851</v>
      </c>
      <c r="N643" s="17">
        <f t="shared" si="82"/>
        <v>27473.770285290851</v>
      </c>
      <c r="O643" s="17">
        <f t="shared" si="82"/>
        <v>-27473.770285290851</v>
      </c>
    </row>
    <row r="644" spans="1:15">
      <c r="A644" s="14" t="s">
        <v>403</v>
      </c>
      <c r="B644" s="14">
        <v>7708</v>
      </c>
      <c r="C644" s="14" t="s">
        <v>334</v>
      </c>
      <c r="D644" s="14" t="s">
        <v>223</v>
      </c>
      <c r="E644" s="16">
        <v>2434</v>
      </c>
      <c r="F644" s="16">
        <v>5758.5730000000003</v>
      </c>
      <c r="G644" s="16"/>
      <c r="H644" s="16">
        <v>18749.748</v>
      </c>
      <c r="I644" s="16">
        <f t="shared" si="80"/>
        <v>18749.748</v>
      </c>
      <c r="J644" s="16">
        <f t="shared" si="81"/>
        <v>-12991.174999999999</v>
      </c>
      <c r="K644" s="16">
        <f t="shared" si="82"/>
        <v>2365.8886606409205</v>
      </c>
      <c r="L644" s="16">
        <f t="shared" si="82"/>
        <v>0</v>
      </c>
      <c r="M644" s="16">
        <f t="shared" si="82"/>
        <v>7703.2654067378799</v>
      </c>
      <c r="N644" s="16">
        <f t="shared" si="82"/>
        <v>7703.2654067378799</v>
      </c>
      <c r="O644" s="16">
        <f t="shared" si="82"/>
        <v>-5337.3767460969593</v>
      </c>
    </row>
    <row r="645" spans="1:15">
      <c r="A645" t="s">
        <v>403</v>
      </c>
      <c r="B645">
        <v>8717</v>
      </c>
      <c r="C645" t="s">
        <v>335</v>
      </c>
      <c r="D645" t="s">
        <v>233</v>
      </c>
      <c r="E645" s="17">
        <v>2276</v>
      </c>
      <c r="F645" s="17">
        <v>376.04899999999998</v>
      </c>
      <c r="G645" s="17"/>
      <c r="H645" s="17">
        <v>66368.978999999992</v>
      </c>
      <c r="I645" s="17">
        <f t="shared" si="80"/>
        <v>66368.978999999992</v>
      </c>
      <c r="J645" s="17">
        <f t="shared" si="81"/>
        <v>-65992.929999999993</v>
      </c>
      <c r="K645" s="17">
        <f t="shared" si="82"/>
        <v>165.22363796133567</v>
      </c>
      <c r="L645" s="17">
        <f t="shared" si="82"/>
        <v>0</v>
      </c>
      <c r="M645" s="17">
        <f t="shared" si="82"/>
        <v>29160.359841827765</v>
      </c>
      <c r="N645" s="17">
        <f t="shared" si="82"/>
        <v>29160.359841827765</v>
      </c>
      <c r="O645" s="17">
        <f t="shared" si="82"/>
        <v>-28995.13620386643</v>
      </c>
    </row>
    <row r="646" spans="1:15">
      <c r="A646" s="14" t="s">
        <v>403</v>
      </c>
      <c r="B646" s="14">
        <v>6250</v>
      </c>
      <c r="C646" s="14" t="s">
        <v>336</v>
      </c>
      <c r="D646" s="14" t="s">
        <v>205</v>
      </c>
      <c r="E646" s="16">
        <v>2006</v>
      </c>
      <c r="F646" s="16">
        <v>10000</v>
      </c>
      <c r="G646" s="16"/>
      <c r="H646" s="16">
        <v>132389.399</v>
      </c>
      <c r="I646" s="16">
        <f t="shared" si="80"/>
        <v>132389.399</v>
      </c>
      <c r="J646" s="16">
        <f t="shared" si="81"/>
        <v>-122389.399</v>
      </c>
      <c r="K646" s="16">
        <f t="shared" si="82"/>
        <v>4985.0448654037891</v>
      </c>
      <c r="L646" s="16">
        <f t="shared" si="82"/>
        <v>0</v>
      </c>
      <c r="M646" s="16">
        <f t="shared" si="82"/>
        <v>65996.709371884353</v>
      </c>
      <c r="N646" s="16">
        <f t="shared" si="82"/>
        <v>65996.709371884353</v>
      </c>
      <c r="O646" s="16">
        <f t="shared" si="82"/>
        <v>-61011.664506480563</v>
      </c>
    </row>
    <row r="647" spans="1:15">
      <c r="A647" t="s">
        <v>403</v>
      </c>
      <c r="B647">
        <v>8613</v>
      </c>
      <c r="C647" t="s">
        <v>337</v>
      </c>
      <c r="D647" t="s">
        <v>229</v>
      </c>
      <c r="E647" s="17">
        <v>1961</v>
      </c>
      <c r="F647" s="17">
        <v>5000</v>
      </c>
      <c r="G647" s="17">
        <v>263.60300000000001</v>
      </c>
      <c r="H647" s="17">
        <v>39930.949999999997</v>
      </c>
      <c r="I647" s="17">
        <f t="shared" si="80"/>
        <v>40194.553</v>
      </c>
      <c r="J647" s="17">
        <f t="shared" si="81"/>
        <v>-35194.553</v>
      </c>
      <c r="K647" s="17">
        <f t="shared" si="82"/>
        <v>2549.7195308516061</v>
      </c>
      <c r="L647" s="17">
        <f t="shared" si="82"/>
        <v>134.4227434982152</v>
      </c>
      <c r="M647" s="17">
        <f t="shared" si="82"/>
        <v>20362.54462009179</v>
      </c>
      <c r="N647" s="17">
        <f t="shared" si="82"/>
        <v>20496.967363590007</v>
      </c>
      <c r="O647" s="17">
        <f t="shared" si="82"/>
        <v>-17947.247832738398</v>
      </c>
    </row>
    <row r="648" spans="1:15">
      <c r="A648" s="14" t="s">
        <v>403</v>
      </c>
      <c r="B648" s="14">
        <v>6400</v>
      </c>
      <c r="C648" s="14" t="s">
        <v>338</v>
      </c>
      <c r="D648" s="14" t="s">
        <v>206</v>
      </c>
      <c r="E648" s="16">
        <v>1903</v>
      </c>
      <c r="F648" s="16">
        <v>1000</v>
      </c>
      <c r="G648" s="16">
        <v>5918.5860000000002</v>
      </c>
      <c r="H648" s="16">
        <v>95526.247999999992</v>
      </c>
      <c r="I648" s="16">
        <f t="shared" si="80"/>
        <v>101444.83399999999</v>
      </c>
      <c r="J648" s="16">
        <f t="shared" si="81"/>
        <v>-100444.83399999999</v>
      </c>
      <c r="K648" s="16">
        <f t="shared" si="82"/>
        <v>525.48607461902259</v>
      </c>
      <c r="L648" s="16">
        <f t="shared" si="82"/>
        <v>3110.1345244351023</v>
      </c>
      <c r="M648" s="16">
        <f t="shared" si="82"/>
        <v>50197.713084603252</v>
      </c>
      <c r="N648" s="16">
        <f t="shared" si="82"/>
        <v>53307.847609038356</v>
      </c>
      <c r="O648" s="16">
        <f t="shared" si="82"/>
        <v>-52782.361534419331</v>
      </c>
    </row>
    <row r="649" spans="1:15">
      <c r="A649" t="s">
        <v>403</v>
      </c>
      <c r="B649">
        <v>8614</v>
      </c>
      <c r="C649" t="s">
        <v>339</v>
      </c>
      <c r="D649" t="s">
        <v>230</v>
      </c>
      <c r="E649" s="17">
        <v>1682</v>
      </c>
      <c r="F649" s="17">
        <v>5000</v>
      </c>
      <c r="G649" s="17">
        <v>777.77600000000007</v>
      </c>
      <c r="H649" s="17">
        <v>67200.252000000008</v>
      </c>
      <c r="I649" s="17">
        <f t="shared" si="80"/>
        <v>67978.028000000006</v>
      </c>
      <c r="J649" s="17">
        <f t="shared" si="81"/>
        <v>-62978.028000000006</v>
      </c>
      <c r="K649" s="17">
        <f t="shared" si="82"/>
        <v>2972.6516052318666</v>
      </c>
      <c r="L649" s="17">
        <f t="shared" si="82"/>
        <v>462.41141498216416</v>
      </c>
      <c r="M649" s="17">
        <f t="shared" si="82"/>
        <v>39952.587395957198</v>
      </c>
      <c r="N649" s="17">
        <f t="shared" si="82"/>
        <v>40414.99881093936</v>
      </c>
      <c r="O649" s="17">
        <f t="shared" si="82"/>
        <v>-37442.347205707491</v>
      </c>
    </row>
    <row r="650" spans="1:15">
      <c r="A650" s="14" t="s">
        <v>403</v>
      </c>
      <c r="B650" s="14">
        <v>3714</v>
      </c>
      <c r="C650" s="14" t="s">
        <v>340</v>
      </c>
      <c r="D650" s="14" t="s">
        <v>185</v>
      </c>
      <c r="E650" s="16">
        <v>1674</v>
      </c>
      <c r="F650" s="16">
        <v>5235.6379999999999</v>
      </c>
      <c r="G650" s="16"/>
      <c r="H650" s="16">
        <v>19461.849999999995</v>
      </c>
      <c r="I650" s="16">
        <f t="shared" si="80"/>
        <v>19461.849999999995</v>
      </c>
      <c r="J650" s="16">
        <f t="shared" si="81"/>
        <v>-14226.211999999996</v>
      </c>
      <c r="K650" s="16">
        <f t="shared" si="82"/>
        <v>3127.6212664277182</v>
      </c>
      <c r="L650" s="16">
        <f t="shared" si="82"/>
        <v>0</v>
      </c>
      <c r="M650" s="16">
        <f t="shared" si="82"/>
        <v>11625.95579450418</v>
      </c>
      <c r="N650" s="16">
        <f t="shared" si="82"/>
        <v>11625.95579450418</v>
      </c>
      <c r="O650" s="16">
        <f t="shared" si="82"/>
        <v>-8498.3345280764606</v>
      </c>
    </row>
    <row r="651" spans="1:15">
      <c r="A651" t="s">
        <v>403</v>
      </c>
      <c r="B651">
        <v>2506</v>
      </c>
      <c r="C651" t="s">
        <v>341</v>
      </c>
      <c r="D651" t="s">
        <v>175</v>
      </c>
      <c r="E651" s="17">
        <v>1308</v>
      </c>
      <c r="F651" s="17">
        <v>6325.49</v>
      </c>
      <c r="G651" s="17"/>
      <c r="H651" s="17">
        <v>38224.686000000002</v>
      </c>
      <c r="I651" s="17">
        <f t="shared" si="80"/>
        <v>38224.686000000002</v>
      </c>
      <c r="J651" s="17">
        <f t="shared" si="81"/>
        <v>-31899.196000000004</v>
      </c>
      <c r="K651" s="17">
        <f t="shared" si="82"/>
        <v>4836.0015290519877</v>
      </c>
      <c r="L651" s="17">
        <f t="shared" si="82"/>
        <v>0</v>
      </c>
      <c r="M651" s="17">
        <f t="shared" si="82"/>
        <v>29223.766055045871</v>
      </c>
      <c r="N651" s="17">
        <f t="shared" si="82"/>
        <v>29223.766055045871</v>
      </c>
      <c r="O651" s="17">
        <f t="shared" si="82"/>
        <v>-24387.764525993887</v>
      </c>
    </row>
    <row r="652" spans="1:15">
      <c r="A652" s="14" t="s">
        <v>403</v>
      </c>
      <c r="B652" s="14">
        <v>5508</v>
      </c>
      <c r="C652" s="14" t="s">
        <v>342</v>
      </c>
      <c r="D652" s="14" t="s">
        <v>197</v>
      </c>
      <c r="E652" s="16">
        <v>1211</v>
      </c>
      <c r="F652" s="16">
        <v>3500</v>
      </c>
      <c r="G652" s="16"/>
      <c r="H652" s="16">
        <v>54641.082999999999</v>
      </c>
      <c r="I652" s="16">
        <f t="shared" si="80"/>
        <v>54641.082999999999</v>
      </c>
      <c r="J652" s="16">
        <f t="shared" si="81"/>
        <v>-51141.082999999999</v>
      </c>
      <c r="K652" s="16">
        <f t="shared" si="82"/>
        <v>2890.1734104046245</v>
      </c>
      <c r="L652" s="16">
        <f t="shared" si="82"/>
        <v>0</v>
      </c>
      <c r="M652" s="16">
        <f t="shared" si="82"/>
        <v>45120.630057803464</v>
      </c>
      <c r="N652" s="16">
        <f t="shared" si="82"/>
        <v>45120.630057803464</v>
      </c>
      <c r="O652" s="16">
        <f t="shared" si="82"/>
        <v>-42230.456647398845</v>
      </c>
    </row>
    <row r="653" spans="1:15">
      <c r="A653" t="s">
        <v>403</v>
      </c>
      <c r="B653">
        <v>3711</v>
      </c>
      <c r="C653" t="s">
        <v>343</v>
      </c>
      <c r="D653" t="s">
        <v>183</v>
      </c>
      <c r="E653" s="17">
        <v>1209</v>
      </c>
      <c r="F653" s="17">
        <v>2612.3290000000002</v>
      </c>
      <c r="G653" s="17"/>
      <c r="H653" s="17">
        <v>32065.775999999998</v>
      </c>
      <c r="I653" s="17">
        <f t="shared" si="80"/>
        <v>32065.775999999998</v>
      </c>
      <c r="J653" s="17">
        <f t="shared" si="81"/>
        <v>-29453.446999999996</v>
      </c>
      <c r="K653" s="17">
        <f t="shared" si="82"/>
        <v>2160.7353184449962</v>
      </c>
      <c r="L653" s="17">
        <f t="shared" si="82"/>
        <v>0</v>
      </c>
      <c r="M653" s="17">
        <f t="shared" si="82"/>
        <v>26522.560794044664</v>
      </c>
      <c r="N653" s="17">
        <f t="shared" si="82"/>
        <v>26522.560794044664</v>
      </c>
      <c r="O653" s="17">
        <f t="shared" si="82"/>
        <v>-24361.825475599668</v>
      </c>
    </row>
    <row r="654" spans="1:15">
      <c r="A654" s="14" t="s">
        <v>403</v>
      </c>
      <c r="B654" s="14">
        <v>8721</v>
      </c>
      <c r="C654" s="14" t="s">
        <v>344</v>
      </c>
      <c r="D654" s="14" t="s">
        <v>236</v>
      </c>
      <c r="E654" s="16">
        <v>1163</v>
      </c>
      <c r="F654" s="16">
        <v>1271.867</v>
      </c>
      <c r="G654" s="16"/>
      <c r="H654" s="16">
        <v>41268.71</v>
      </c>
      <c r="I654" s="16">
        <f t="shared" si="80"/>
        <v>41268.71</v>
      </c>
      <c r="J654" s="16">
        <f t="shared" si="81"/>
        <v>-39996.843000000001</v>
      </c>
      <c r="K654" s="16">
        <f t="shared" si="82"/>
        <v>1093.6087704213242</v>
      </c>
      <c r="L654" s="16">
        <f t="shared" si="82"/>
        <v>0</v>
      </c>
      <c r="M654" s="16">
        <f t="shared" si="82"/>
        <v>35484.703353396391</v>
      </c>
      <c r="N654" s="16">
        <f t="shared" si="82"/>
        <v>35484.703353396391</v>
      </c>
      <c r="O654" s="16">
        <f t="shared" si="82"/>
        <v>-34391.094582975064</v>
      </c>
    </row>
    <row r="655" spans="1:15">
      <c r="A655" t="s">
        <v>403</v>
      </c>
      <c r="B655">
        <v>6513</v>
      </c>
      <c r="C655" t="s">
        <v>345</v>
      </c>
      <c r="D655" t="s">
        <v>207</v>
      </c>
      <c r="E655" s="17">
        <v>1077</v>
      </c>
      <c r="F655" s="17">
        <v>646.29999999999995</v>
      </c>
      <c r="G655" s="17"/>
      <c r="H655" s="17">
        <v>13150.922999999999</v>
      </c>
      <c r="I655" s="17">
        <f t="shared" si="80"/>
        <v>13150.922999999999</v>
      </c>
      <c r="J655" s="17">
        <f t="shared" si="81"/>
        <v>-12504.623</v>
      </c>
      <c r="K655" s="17">
        <f t="shared" si="82"/>
        <v>600.09285051067775</v>
      </c>
      <c r="L655" s="17">
        <f t="shared" si="82"/>
        <v>0</v>
      </c>
      <c r="M655" s="17">
        <f t="shared" si="82"/>
        <v>12210.699164345404</v>
      </c>
      <c r="N655" s="17">
        <f t="shared" si="82"/>
        <v>12210.699164345404</v>
      </c>
      <c r="O655" s="17">
        <f t="shared" si="82"/>
        <v>-11610.606313834725</v>
      </c>
    </row>
    <row r="656" spans="1:15">
      <c r="A656" s="14" t="s">
        <v>403</v>
      </c>
      <c r="B656" s="14">
        <v>4607</v>
      </c>
      <c r="C656" s="14" t="s">
        <v>346</v>
      </c>
      <c r="D656" s="14" t="s">
        <v>191</v>
      </c>
      <c r="E656" s="16">
        <v>1021</v>
      </c>
      <c r="F656" s="16">
        <v>23590.749</v>
      </c>
      <c r="G656" s="16"/>
      <c r="H656" s="16">
        <v>77444.967999999993</v>
      </c>
      <c r="I656" s="16">
        <f t="shared" si="80"/>
        <v>77444.967999999993</v>
      </c>
      <c r="J656" s="16">
        <f t="shared" si="81"/>
        <v>-53854.218999999997</v>
      </c>
      <c r="K656" s="16">
        <f t="shared" ref="K656:O682" si="83">(F656/$E656)*1000</f>
        <v>23105.532810969638</v>
      </c>
      <c r="L656" s="16">
        <f t="shared" si="83"/>
        <v>0</v>
      </c>
      <c r="M656" s="16">
        <f t="shared" si="83"/>
        <v>75852.074436826646</v>
      </c>
      <c r="N656" s="16">
        <f t="shared" si="83"/>
        <v>75852.074436826646</v>
      </c>
      <c r="O656" s="16">
        <f t="shared" si="83"/>
        <v>-52746.541625856997</v>
      </c>
    </row>
    <row r="657" spans="1:15">
      <c r="A657" t="s">
        <v>403</v>
      </c>
      <c r="B657">
        <v>4100</v>
      </c>
      <c r="C657" t="s">
        <v>347</v>
      </c>
      <c r="D657" t="s">
        <v>187</v>
      </c>
      <c r="E657" s="17">
        <v>955</v>
      </c>
      <c r="F657" s="17">
        <v>0</v>
      </c>
      <c r="G657" s="17"/>
      <c r="H657" s="17">
        <v>26473.421999999999</v>
      </c>
      <c r="I657" s="17">
        <f t="shared" si="80"/>
        <v>26473.421999999999</v>
      </c>
      <c r="J657" s="17">
        <f t="shared" si="81"/>
        <v>-26473.421999999999</v>
      </c>
      <c r="K657" s="17">
        <f t="shared" si="83"/>
        <v>0</v>
      </c>
      <c r="L657" s="17">
        <f t="shared" si="83"/>
        <v>0</v>
      </c>
      <c r="M657" s="17">
        <f t="shared" si="83"/>
        <v>27720.860732984293</v>
      </c>
      <c r="N657" s="17">
        <f t="shared" si="83"/>
        <v>27720.860732984293</v>
      </c>
      <c r="O657" s="17">
        <f t="shared" si="83"/>
        <v>-27720.860732984293</v>
      </c>
    </row>
    <row r="658" spans="1:15">
      <c r="A658" s="14" t="s">
        <v>403</v>
      </c>
      <c r="B658" s="14">
        <v>5604</v>
      </c>
      <c r="C658" s="14" t="s">
        <v>348</v>
      </c>
      <c r="D658" s="14" t="s">
        <v>198</v>
      </c>
      <c r="E658" s="16">
        <v>938</v>
      </c>
      <c r="F658" s="16">
        <v>1685.481</v>
      </c>
      <c r="G658" s="16">
        <v>814.14599999999996</v>
      </c>
      <c r="H658" s="16">
        <v>27653.524000000005</v>
      </c>
      <c r="I658" s="16">
        <f t="shared" si="80"/>
        <v>28467.670000000006</v>
      </c>
      <c r="J658" s="16">
        <f t="shared" si="81"/>
        <v>-26782.189000000006</v>
      </c>
      <c r="K658" s="16">
        <f t="shared" si="83"/>
        <v>1796.8880597014925</v>
      </c>
      <c r="L658" s="16">
        <f t="shared" si="83"/>
        <v>867.95948827292102</v>
      </c>
      <c r="M658" s="16">
        <f t="shared" si="83"/>
        <v>29481.368869936039</v>
      </c>
      <c r="N658" s="16">
        <f t="shared" si="83"/>
        <v>30349.328358208961</v>
      </c>
      <c r="O658" s="16">
        <f t="shared" si="83"/>
        <v>-28552.44029850747</v>
      </c>
    </row>
    <row r="659" spans="1:15">
      <c r="A659" t="s">
        <v>403</v>
      </c>
      <c r="B659">
        <v>3709</v>
      </c>
      <c r="C659" t="s">
        <v>349</v>
      </c>
      <c r="D659" t="s">
        <v>181</v>
      </c>
      <c r="E659" s="17">
        <v>876</v>
      </c>
      <c r="F659" s="17">
        <v>3749.585</v>
      </c>
      <c r="G659" s="17"/>
      <c r="H659" s="17">
        <v>54794.607000000004</v>
      </c>
      <c r="I659" s="17">
        <f t="shared" si="80"/>
        <v>54794.607000000004</v>
      </c>
      <c r="J659" s="17">
        <f t="shared" si="81"/>
        <v>-51045.022000000004</v>
      </c>
      <c r="K659" s="17">
        <f t="shared" si="83"/>
        <v>4280.3481735159821</v>
      </c>
      <c r="L659" s="17">
        <f t="shared" si="83"/>
        <v>0</v>
      </c>
      <c r="M659" s="17">
        <f t="shared" si="83"/>
        <v>62550.921232876717</v>
      </c>
      <c r="N659" s="17">
        <f t="shared" si="83"/>
        <v>62550.921232876717</v>
      </c>
      <c r="O659" s="17">
        <f t="shared" si="83"/>
        <v>-58270.573059360737</v>
      </c>
    </row>
    <row r="660" spans="1:15">
      <c r="A660" s="14" t="s">
        <v>403</v>
      </c>
      <c r="B660" s="14">
        <v>6612</v>
      </c>
      <c r="C660" s="14" t="s">
        <v>350</v>
      </c>
      <c r="D660" s="14" t="s">
        <v>213</v>
      </c>
      <c r="E660" s="16">
        <v>862</v>
      </c>
      <c r="F660" s="16">
        <v>6882</v>
      </c>
      <c r="G660" s="16"/>
      <c r="H660" s="16">
        <v>46733</v>
      </c>
      <c r="I660" s="16">
        <f t="shared" si="80"/>
        <v>46733</v>
      </c>
      <c r="J660" s="16">
        <f t="shared" si="81"/>
        <v>-39851</v>
      </c>
      <c r="K660" s="16">
        <f t="shared" si="83"/>
        <v>7983.7587006960557</v>
      </c>
      <c r="L660" s="16">
        <f t="shared" si="83"/>
        <v>0</v>
      </c>
      <c r="M660" s="16">
        <f t="shared" si="83"/>
        <v>54214.617169373545</v>
      </c>
      <c r="N660" s="16">
        <f t="shared" si="83"/>
        <v>54214.617169373545</v>
      </c>
      <c r="O660" s="16">
        <f t="shared" si="83"/>
        <v>-46230.858468677499</v>
      </c>
    </row>
    <row r="661" spans="1:15">
      <c r="A661" t="s">
        <v>403</v>
      </c>
      <c r="B661">
        <v>8710</v>
      </c>
      <c r="C661" t="s">
        <v>351</v>
      </c>
      <c r="D661" t="s">
        <v>231</v>
      </c>
      <c r="E661" s="17">
        <v>818</v>
      </c>
      <c r="F661" s="17">
        <v>130</v>
      </c>
      <c r="G661" s="17"/>
      <c r="H661" s="17">
        <v>22130.485999999997</v>
      </c>
      <c r="I661" s="17">
        <f t="shared" si="80"/>
        <v>22130.485999999997</v>
      </c>
      <c r="J661" s="17">
        <f t="shared" si="81"/>
        <v>-22000.485999999997</v>
      </c>
      <c r="K661" s="17">
        <f t="shared" si="83"/>
        <v>158.92420537897311</v>
      </c>
      <c r="L661" s="17">
        <f t="shared" si="83"/>
        <v>0</v>
      </c>
      <c r="M661" s="17">
        <f t="shared" si="83"/>
        <v>27054.383863080679</v>
      </c>
      <c r="N661" s="17">
        <f t="shared" si="83"/>
        <v>27054.383863080679</v>
      </c>
      <c r="O661" s="17">
        <f t="shared" si="83"/>
        <v>-26895.459657701707</v>
      </c>
    </row>
    <row r="662" spans="1:15">
      <c r="A662" s="14" t="s">
        <v>403</v>
      </c>
      <c r="B662" s="14">
        <v>8508</v>
      </c>
      <c r="C662" s="14" t="s">
        <v>352</v>
      </c>
      <c r="D662" s="14" t="s">
        <v>226</v>
      </c>
      <c r="E662" s="16">
        <v>719</v>
      </c>
      <c r="F662" s="16">
        <v>310.31400000000002</v>
      </c>
      <c r="G662" s="16"/>
      <c r="H662" s="16">
        <v>11368.706</v>
      </c>
      <c r="I662" s="16">
        <f t="shared" si="80"/>
        <v>11368.706</v>
      </c>
      <c r="J662" s="16">
        <f t="shared" si="81"/>
        <v>-11058.392</v>
      </c>
      <c r="K662" s="16">
        <f t="shared" si="83"/>
        <v>431.59109874826152</v>
      </c>
      <c r="L662" s="16">
        <f t="shared" si="83"/>
        <v>0</v>
      </c>
      <c r="M662" s="16">
        <f t="shared" si="83"/>
        <v>15811.830319888735</v>
      </c>
      <c r="N662" s="16">
        <f t="shared" si="83"/>
        <v>15811.830319888735</v>
      </c>
      <c r="O662" s="16">
        <f t="shared" si="83"/>
        <v>-15380.239221140473</v>
      </c>
    </row>
    <row r="663" spans="1:15">
      <c r="A663" t="s">
        <v>403</v>
      </c>
      <c r="B663">
        <v>8722</v>
      </c>
      <c r="C663" t="s">
        <v>353</v>
      </c>
      <c r="D663" t="s">
        <v>237</v>
      </c>
      <c r="E663" s="17">
        <v>687</v>
      </c>
      <c r="F663" s="17">
        <v>0</v>
      </c>
      <c r="G663" s="17"/>
      <c r="H663" s="17">
        <v>6542.9809999999998</v>
      </c>
      <c r="I663" s="17">
        <f t="shared" si="80"/>
        <v>6542.9809999999998</v>
      </c>
      <c r="J663" s="17">
        <f t="shared" si="81"/>
        <v>-6542.9809999999998</v>
      </c>
      <c r="K663" s="17">
        <f t="shared" si="83"/>
        <v>0</v>
      </c>
      <c r="L663" s="17">
        <f t="shared" si="83"/>
        <v>0</v>
      </c>
      <c r="M663" s="17">
        <f t="shared" si="83"/>
        <v>9523.9898107714689</v>
      </c>
      <c r="N663" s="17">
        <f t="shared" si="83"/>
        <v>9523.9898107714689</v>
      </c>
      <c r="O663" s="17">
        <f t="shared" si="83"/>
        <v>-9523.9898107714689</v>
      </c>
    </row>
    <row r="664" spans="1:15">
      <c r="A664" s="14" t="s">
        <v>403</v>
      </c>
      <c r="B664" s="14">
        <v>7000</v>
      </c>
      <c r="C664" s="14" t="s">
        <v>354</v>
      </c>
      <c r="D664" s="14" t="s">
        <v>216</v>
      </c>
      <c r="E664" s="16">
        <v>680</v>
      </c>
      <c r="F664" s="16">
        <v>12636.575000000001</v>
      </c>
      <c r="G664" s="16"/>
      <c r="H664" s="16">
        <v>45625.79</v>
      </c>
      <c r="I664" s="16">
        <f t="shared" si="80"/>
        <v>45625.79</v>
      </c>
      <c r="J664" s="16">
        <f t="shared" si="81"/>
        <v>-32989.214999999997</v>
      </c>
      <c r="K664" s="16">
        <f t="shared" si="83"/>
        <v>18583.198529411766</v>
      </c>
      <c r="L664" s="16">
        <f t="shared" si="83"/>
        <v>0</v>
      </c>
      <c r="M664" s="16">
        <f t="shared" si="83"/>
        <v>67096.75</v>
      </c>
      <c r="N664" s="16">
        <f t="shared" si="83"/>
        <v>67096.75</v>
      </c>
      <c r="O664" s="16">
        <f t="shared" si="83"/>
        <v>-48513.551470588231</v>
      </c>
    </row>
    <row r="665" spans="1:15">
      <c r="A665" t="s">
        <v>403</v>
      </c>
      <c r="B665">
        <v>7502</v>
      </c>
      <c r="C665" t="s">
        <v>355</v>
      </c>
      <c r="D665" t="s">
        <v>218</v>
      </c>
      <c r="E665" s="17">
        <v>659</v>
      </c>
      <c r="F665" s="17">
        <v>1673</v>
      </c>
      <c r="G665" s="17"/>
      <c r="H665" s="17">
        <v>32169.508000000002</v>
      </c>
      <c r="I665" s="17">
        <f t="shared" si="80"/>
        <v>32169.508000000002</v>
      </c>
      <c r="J665" s="17">
        <f t="shared" si="81"/>
        <v>-30496.508000000002</v>
      </c>
      <c r="K665" s="17">
        <f t="shared" si="83"/>
        <v>2538.6949924127466</v>
      </c>
      <c r="L665" s="17">
        <f t="shared" si="83"/>
        <v>0</v>
      </c>
      <c r="M665" s="17">
        <f t="shared" si="83"/>
        <v>48815.641881638847</v>
      </c>
      <c r="N665" s="17">
        <f t="shared" si="83"/>
        <v>48815.641881638847</v>
      </c>
      <c r="O665" s="17">
        <f t="shared" si="83"/>
        <v>-46276.946889226107</v>
      </c>
    </row>
    <row r="666" spans="1:15">
      <c r="A666" s="14" t="s">
        <v>403</v>
      </c>
      <c r="B666" s="14">
        <v>3811</v>
      </c>
      <c r="C666" s="14" t="s">
        <v>356</v>
      </c>
      <c r="D666" s="14" t="s">
        <v>186</v>
      </c>
      <c r="E666" s="16">
        <v>639</v>
      </c>
      <c r="F666" s="16">
        <v>6770.1059999999998</v>
      </c>
      <c r="G666" s="16">
        <v>1324.673</v>
      </c>
      <c r="H666" s="16">
        <v>13722.144</v>
      </c>
      <c r="I666" s="16">
        <f t="shared" si="80"/>
        <v>15046.817000000001</v>
      </c>
      <c r="J666" s="16">
        <f t="shared" si="81"/>
        <v>-8276.7110000000011</v>
      </c>
      <c r="K666" s="16">
        <f t="shared" si="83"/>
        <v>10594.845070422534</v>
      </c>
      <c r="L666" s="16">
        <f t="shared" si="83"/>
        <v>2073.0406885758998</v>
      </c>
      <c r="M666" s="16">
        <f t="shared" si="83"/>
        <v>21474.403755868545</v>
      </c>
      <c r="N666" s="16">
        <f t="shared" si="83"/>
        <v>23547.444444444445</v>
      </c>
      <c r="O666" s="16">
        <f t="shared" si="83"/>
        <v>-12952.599374021911</v>
      </c>
    </row>
    <row r="667" spans="1:15">
      <c r="A667" t="s">
        <v>403</v>
      </c>
      <c r="B667">
        <v>8509</v>
      </c>
      <c r="C667" t="s">
        <v>357</v>
      </c>
      <c r="D667" t="s">
        <v>227</v>
      </c>
      <c r="E667" s="17">
        <v>627</v>
      </c>
      <c r="F667" s="17">
        <v>1566.6859999999999</v>
      </c>
      <c r="G667" s="17"/>
      <c r="H667" s="17">
        <v>8406.6440000000002</v>
      </c>
      <c r="I667" s="17">
        <f t="shared" si="80"/>
        <v>8406.6440000000002</v>
      </c>
      <c r="J667" s="17">
        <f t="shared" si="81"/>
        <v>-6839.9580000000005</v>
      </c>
      <c r="K667" s="17">
        <f t="shared" si="83"/>
        <v>2498.7017543859647</v>
      </c>
      <c r="L667" s="17">
        <f t="shared" si="83"/>
        <v>0</v>
      </c>
      <c r="M667" s="17">
        <f t="shared" si="83"/>
        <v>13407.72567783094</v>
      </c>
      <c r="N667" s="17">
        <f t="shared" si="83"/>
        <v>13407.72567783094</v>
      </c>
      <c r="O667" s="17">
        <f t="shared" si="83"/>
        <v>-10909.023923444976</v>
      </c>
    </row>
    <row r="668" spans="1:15">
      <c r="A668" s="14" t="s">
        <v>403</v>
      </c>
      <c r="B668" s="14">
        <v>3511</v>
      </c>
      <c r="C668" s="14" t="s">
        <v>358</v>
      </c>
      <c r="D668" s="14" t="s">
        <v>179</v>
      </c>
      <c r="E668" s="16">
        <v>625</v>
      </c>
      <c r="F668" s="16">
        <v>200</v>
      </c>
      <c r="G668" s="16"/>
      <c r="H668" s="16">
        <v>17864.537999999997</v>
      </c>
      <c r="I668" s="16">
        <f t="shared" si="80"/>
        <v>17864.537999999997</v>
      </c>
      <c r="J668" s="16">
        <f t="shared" si="81"/>
        <v>-17664.537999999997</v>
      </c>
      <c r="K668" s="16">
        <f t="shared" si="83"/>
        <v>320</v>
      </c>
      <c r="L668" s="16">
        <f t="shared" si="83"/>
        <v>0</v>
      </c>
      <c r="M668" s="16">
        <f t="shared" si="83"/>
        <v>28583.260799999993</v>
      </c>
      <c r="N668" s="16">
        <f t="shared" si="83"/>
        <v>28583.260799999993</v>
      </c>
      <c r="O668" s="16">
        <f t="shared" si="83"/>
        <v>-28263.260799999993</v>
      </c>
    </row>
    <row r="669" spans="1:15">
      <c r="A669" t="s">
        <v>403</v>
      </c>
      <c r="B669">
        <v>6515</v>
      </c>
      <c r="C669" t="s">
        <v>359</v>
      </c>
      <c r="D669" t="s">
        <v>208</v>
      </c>
      <c r="E669" s="17">
        <v>623</v>
      </c>
      <c r="F669" s="17">
        <v>0</v>
      </c>
      <c r="G669" s="17"/>
      <c r="H669" s="17">
        <v>33151.971000000005</v>
      </c>
      <c r="I669" s="17">
        <f t="shared" si="80"/>
        <v>33151.971000000005</v>
      </c>
      <c r="J669" s="17">
        <f t="shared" si="81"/>
        <v>-33151.971000000005</v>
      </c>
      <c r="K669" s="17">
        <f t="shared" si="83"/>
        <v>0</v>
      </c>
      <c r="L669" s="17">
        <f t="shared" si="83"/>
        <v>0</v>
      </c>
      <c r="M669" s="17">
        <f t="shared" si="83"/>
        <v>53213.436597110762</v>
      </c>
      <c r="N669" s="17">
        <f t="shared" si="83"/>
        <v>53213.436597110762</v>
      </c>
      <c r="O669" s="17">
        <f t="shared" si="83"/>
        <v>-53213.436597110762</v>
      </c>
    </row>
    <row r="670" spans="1:15">
      <c r="A670" s="14" t="s">
        <v>403</v>
      </c>
      <c r="B670" s="14">
        <v>8720</v>
      </c>
      <c r="C670" s="14" t="s">
        <v>360</v>
      </c>
      <c r="D670" s="14" t="s">
        <v>235</v>
      </c>
      <c r="E670" s="16">
        <v>609</v>
      </c>
      <c r="F670" s="16">
        <v>2800</v>
      </c>
      <c r="G670" s="16"/>
      <c r="H670" s="16">
        <v>23145.534</v>
      </c>
      <c r="I670" s="16">
        <f t="shared" si="80"/>
        <v>23145.534</v>
      </c>
      <c r="J670" s="16">
        <f t="shared" si="81"/>
        <v>-20345.534</v>
      </c>
      <c r="K670" s="16">
        <f t="shared" si="83"/>
        <v>4597.7011494252874</v>
      </c>
      <c r="L670" s="16">
        <f t="shared" si="83"/>
        <v>0</v>
      </c>
      <c r="M670" s="16">
        <f t="shared" si="83"/>
        <v>38005.802955665029</v>
      </c>
      <c r="N670" s="16">
        <f t="shared" si="83"/>
        <v>38005.802955665029</v>
      </c>
      <c r="O670" s="16">
        <f t="shared" si="83"/>
        <v>-33408.101806239734</v>
      </c>
    </row>
    <row r="671" spans="1:15">
      <c r="A671" t="s">
        <v>403</v>
      </c>
      <c r="B671">
        <v>6607</v>
      </c>
      <c r="C671" t="s">
        <v>361</v>
      </c>
      <c r="D671" t="s">
        <v>211</v>
      </c>
      <c r="E671" s="17">
        <v>507</v>
      </c>
      <c r="F671" s="17">
        <v>111686.12</v>
      </c>
      <c r="G671" s="17"/>
      <c r="H671" s="17">
        <v>128677.101</v>
      </c>
      <c r="I671" s="17">
        <f t="shared" si="80"/>
        <v>128677.101</v>
      </c>
      <c r="J671" s="17">
        <f t="shared" si="81"/>
        <v>-16990.981</v>
      </c>
      <c r="K671" s="17">
        <f t="shared" si="83"/>
        <v>220288.2051282051</v>
      </c>
      <c r="L671" s="17">
        <f t="shared" si="83"/>
        <v>0</v>
      </c>
      <c r="M671" s="17">
        <f t="shared" si="83"/>
        <v>253800.98816568046</v>
      </c>
      <c r="N671" s="17">
        <f t="shared" si="83"/>
        <v>253800.98816568046</v>
      </c>
      <c r="O671" s="17">
        <f t="shared" si="83"/>
        <v>-33512.783037475347</v>
      </c>
    </row>
    <row r="672" spans="1:15">
      <c r="A672" s="14" t="s">
        <v>403</v>
      </c>
      <c r="B672" s="14">
        <v>7617</v>
      </c>
      <c r="C672" s="14" t="s">
        <v>362</v>
      </c>
      <c r="D672" s="14" t="s">
        <v>221</v>
      </c>
      <c r="E672" s="16">
        <v>501</v>
      </c>
      <c r="F672" s="16">
        <v>12768.04</v>
      </c>
      <c r="G672" s="16"/>
      <c r="H672" s="16">
        <v>27846.361000000004</v>
      </c>
      <c r="I672" s="16">
        <f t="shared" si="80"/>
        <v>27846.361000000004</v>
      </c>
      <c r="J672" s="16">
        <f t="shared" si="81"/>
        <v>-15078.321000000004</v>
      </c>
      <c r="K672" s="16">
        <f t="shared" si="83"/>
        <v>25485.109780439125</v>
      </c>
      <c r="L672" s="16">
        <f t="shared" si="83"/>
        <v>0</v>
      </c>
      <c r="M672" s="16">
        <f t="shared" si="83"/>
        <v>55581.558882235542</v>
      </c>
      <c r="N672" s="16">
        <f t="shared" si="83"/>
        <v>55581.558882235542</v>
      </c>
      <c r="O672" s="16">
        <f t="shared" si="83"/>
        <v>-30096.449101796414</v>
      </c>
    </row>
    <row r="673" spans="1:15">
      <c r="A673" t="s">
        <v>403</v>
      </c>
      <c r="B673">
        <v>8719</v>
      </c>
      <c r="C673" t="s">
        <v>363</v>
      </c>
      <c r="D673" t="s">
        <v>234</v>
      </c>
      <c r="E673" s="17">
        <v>497</v>
      </c>
      <c r="F673" s="17">
        <v>0</v>
      </c>
      <c r="G673" s="17">
        <v>183.86700000000002</v>
      </c>
      <c r="H673" s="17">
        <v>30717.021000000001</v>
      </c>
      <c r="I673" s="17">
        <f t="shared" si="80"/>
        <v>30900.887999999999</v>
      </c>
      <c r="J673" s="17">
        <f t="shared" si="81"/>
        <v>-30900.887999999999</v>
      </c>
      <c r="K673" s="17">
        <f t="shared" si="83"/>
        <v>0</v>
      </c>
      <c r="L673" s="17">
        <f t="shared" si="83"/>
        <v>369.95372233400411</v>
      </c>
      <c r="M673" s="17">
        <f t="shared" si="83"/>
        <v>61804.871227364187</v>
      </c>
      <c r="N673" s="17">
        <f t="shared" si="83"/>
        <v>62174.824949698181</v>
      </c>
      <c r="O673" s="17">
        <f t="shared" si="83"/>
        <v>-62174.824949698181</v>
      </c>
    </row>
    <row r="674" spans="1:15">
      <c r="A674" s="14" t="s">
        <v>403</v>
      </c>
      <c r="B674" s="14">
        <v>6601</v>
      </c>
      <c r="C674" s="14" t="s">
        <v>364</v>
      </c>
      <c r="D674" s="14" t="s">
        <v>209</v>
      </c>
      <c r="E674" s="16">
        <v>483</v>
      </c>
      <c r="F674" s="16">
        <v>1E-3</v>
      </c>
      <c r="G674" s="16"/>
      <c r="H674" s="16">
        <v>14967.946</v>
      </c>
      <c r="I674" s="16">
        <f t="shared" si="80"/>
        <v>14967.946</v>
      </c>
      <c r="J674" s="16">
        <f t="shared" si="81"/>
        <v>-14967.945</v>
      </c>
      <c r="K674" s="16">
        <f t="shared" si="83"/>
        <v>2.070393374741201E-3</v>
      </c>
      <c r="L674" s="16">
        <f t="shared" si="83"/>
        <v>0</v>
      </c>
      <c r="M674" s="16">
        <f t="shared" si="83"/>
        <v>30989.536231884056</v>
      </c>
      <c r="N674" s="16">
        <f t="shared" si="83"/>
        <v>30989.536231884056</v>
      </c>
      <c r="O674" s="16">
        <f t="shared" si="83"/>
        <v>-30989.534161490683</v>
      </c>
    </row>
    <row r="675" spans="1:15">
      <c r="A675" t="s">
        <v>403</v>
      </c>
      <c r="B675">
        <v>6709</v>
      </c>
      <c r="C675" t="s">
        <v>365</v>
      </c>
      <c r="D675" t="s">
        <v>215</v>
      </c>
      <c r="E675" s="17">
        <v>482</v>
      </c>
      <c r="F675" s="17">
        <v>3500</v>
      </c>
      <c r="G675" s="17"/>
      <c r="H675" s="17">
        <v>27233.279999999999</v>
      </c>
      <c r="I675" s="17">
        <f t="shared" si="80"/>
        <v>27233.279999999999</v>
      </c>
      <c r="J675" s="17">
        <f t="shared" si="81"/>
        <v>-23733.279999999999</v>
      </c>
      <c r="K675" s="17">
        <f t="shared" si="83"/>
        <v>7261.4107883817423</v>
      </c>
      <c r="L675" s="17">
        <f t="shared" si="83"/>
        <v>0</v>
      </c>
      <c r="M675" s="17">
        <f t="shared" si="83"/>
        <v>56500.580912863072</v>
      </c>
      <c r="N675" s="17">
        <f t="shared" si="83"/>
        <v>56500.580912863072</v>
      </c>
      <c r="O675" s="17">
        <f t="shared" si="83"/>
        <v>-49239.170124481323</v>
      </c>
    </row>
    <row r="676" spans="1:15">
      <c r="A676" s="14" t="s">
        <v>403</v>
      </c>
      <c r="B676" s="14">
        <v>5609</v>
      </c>
      <c r="C676" s="14" t="s">
        <v>366</v>
      </c>
      <c r="D676" s="14" t="s">
        <v>199</v>
      </c>
      <c r="E676" s="16">
        <v>473</v>
      </c>
      <c r="F676" s="16">
        <v>0</v>
      </c>
      <c r="G676" s="16"/>
      <c r="H676" s="16">
        <v>12687.254000000001</v>
      </c>
      <c r="I676" s="16">
        <f t="shared" si="80"/>
        <v>12687.254000000001</v>
      </c>
      <c r="J676" s="16">
        <f t="shared" si="81"/>
        <v>-12687.254000000001</v>
      </c>
      <c r="K676" s="16">
        <f t="shared" si="83"/>
        <v>0</v>
      </c>
      <c r="L676" s="16">
        <f t="shared" si="83"/>
        <v>0</v>
      </c>
      <c r="M676" s="16">
        <f t="shared" si="83"/>
        <v>26822.947145877377</v>
      </c>
      <c r="N676" s="16">
        <f t="shared" si="83"/>
        <v>26822.947145877377</v>
      </c>
      <c r="O676" s="16">
        <f t="shared" si="83"/>
        <v>-26822.947145877377</v>
      </c>
    </row>
    <row r="677" spans="1:15">
      <c r="A677" t="s">
        <v>403</v>
      </c>
      <c r="B677">
        <v>4911</v>
      </c>
      <c r="C677" t="s">
        <v>367</v>
      </c>
      <c r="D677" t="s">
        <v>195</v>
      </c>
      <c r="E677" s="17">
        <v>457</v>
      </c>
      <c r="F677" s="17">
        <v>296</v>
      </c>
      <c r="G677" s="17"/>
      <c r="H677" s="17">
        <v>12088.597</v>
      </c>
      <c r="I677" s="17">
        <f t="shared" si="80"/>
        <v>12088.597</v>
      </c>
      <c r="J677" s="17">
        <f t="shared" si="81"/>
        <v>-11792.597</v>
      </c>
      <c r="K677" s="17">
        <f t="shared" si="83"/>
        <v>647.70240700218812</v>
      </c>
      <c r="L677" s="17">
        <f t="shared" si="83"/>
        <v>0</v>
      </c>
      <c r="M677" s="17">
        <f t="shared" si="83"/>
        <v>26452.072210065646</v>
      </c>
      <c r="N677" s="17">
        <f t="shared" si="83"/>
        <v>26452.072210065646</v>
      </c>
      <c r="O677" s="17">
        <f t="shared" si="83"/>
        <v>-25804.369803063455</v>
      </c>
    </row>
    <row r="678" spans="1:15">
      <c r="A678" s="14" t="s">
        <v>403</v>
      </c>
      <c r="B678" s="14">
        <v>5612</v>
      </c>
      <c r="C678" s="14" t="s">
        <v>368</v>
      </c>
      <c r="D678" s="14" t="s">
        <v>201</v>
      </c>
      <c r="E678" s="16">
        <v>371</v>
      </c>
      <c r="F678" s="16">
        <v>2500</v>
      </c>
      <c r="G678" s="16"/>
      <c r="H678" s="16">
        <v>9655.9889999999996</v>
      </c>
      <c r="I678" s="16">
        <f t="shared" si="80"/>
        <v>9655.9889999999996</v>
      </c>
      <c r="J678" s="16">
        <f t="shared" si="81"/>
        <v>-7155.9889999999996</v>
      </c>
      <c r="K678" s="16">
        <f t="shared" si="83"/>
        <v>6738.5444743935304</v>
      </c>
      <c r="L678" s="16">
        <f t="shared" si="83"/>
        <v>0</v>
      </c>
      <c r="M678" s="16">
        <f t="shared" si="83"/>
        <v>26026.924528301886</v>
      </c>
      <c r="N678" s="16">
        <f t="shared" si="83"/>
        <v>26026.924528301886</v>
      </c>
      <c r="O678" s="16">
        <f t="shared" si="83"/>
        <v>-19288.380053908357</v>
      </c>
    </row>
    <row r="679" spans="1:15">
      <c r="A679" t="s">
        <v>403</v>
      </c>
      <c r="B679">
        <v>6602</v>
      </c>
      <c r="C679" t="s">
        <v>369</v>
      </c>
      <c r="D679" t="s">
        <v>210</v>
      </c>
      <c r="E679" s="17">
        <v>370</v>
      </c>
      <c r="F679" s="17">
        <v>0</v>
      </c>
      <c r="G679" s="17"/>
      <c r="H679" s="17">
        <v>20800.360999999997</v>
      </c>
      <c r="I679" s="17">
        <f t="shared" si="80"/>
        <v>20800.360999999997</v>
      </c>
      <c r="J679" s="17">
        <f t="shared" si="81"/>
        <v>-20800.360999999997</v>
      </c>
      <c r="K679" s="17">
        <f t="shared" si="83"/>
        <v>0</v>
      </c>
      <c r="L679" s="17">
        <f t="shared" si="83"/>
        <v>0</v>
      </c>
      <c r="M679" s="17">
        <f t="shared" si="83"/>
        <v>56217.191891891889</v>
      </c>
      <c r="N679" s="17">
        <f t="shared" si="83"/>
        <v>56217.191891891889</v>
      </c>
      <c r="O679" s="17">
        <f t="shared" si="83"/>
        <v>-56217.191891891889</v>
      </c>
    </row>
    <row r="680" spans="1:15">
      <c r="A680" s="14" t="s">
        <v>403</v>
      </c>
      <c r="B680" s="14">
        <v>4502</v>
      </c>
      <c r="C680" s="14" t="s">
        <v>370</v>
      </c>
      <c r="D680" s="14" t="s">
        <v>189</v>
      </c>
      <c r="E680" s="16">
        <v>262</v>
      </c>
      <c r="F680" s="16">
        <v>0</v>
      </c>
      <c r="G680" s="16"/>
      <c r="H680" s="16">
        <v>5570.0460000000003</v>
      </c>
      <c r="I680" s="16">
        <f t="shared" si="80"/>
        <v>5570.0460000000003</v>
      </c>
      <c r="J680" s="16">
        <f t="shared" si="81"/>
        <v>-5570.0460000000003</v>
      </c>
      <c r="K680" s="16">
        <f t="shared" si="83"/>
        <v>0</v>
      </c>
      <c r="L680" s="16">
        <f t="shared" si="83"/>
        <v>0</v>
      </c>
      <c r="M680" s="16">
        <f t="shared" si="83"/>
        <v>21259.717557251912</v>
      </c>
      <c r="N680" s="16">
        <f t="shared" si="83"/>
        <v>21259.717557251912</v>
      </c>
      <c r="O680" s="16">
        <f t="shared" si="83"/>
        <v>-21259.717557251912</v>
      </c>
    </row>
    <row r="681" spans="1:15">
      <c r="A681" t="s">
        <v>403</v>
      </c>
      <c r="B681">
        <v>4604</v>
      </c>
      <c r="C681" t="s">
        <v>371</v>
      </c>
      <c r="D681" t="s">
        <v>190</v>
      </c>
      <c r="E681" s="17">
        <v>251</v>
      </c>
      <c r="F681" s="17">
        <v>0</v>
      </c>
      <c r="G681" s="17"/>
      <c r="H681" s="17">
        <v>7218.393</v>
      </c>
      <c r="I681" s="17">
        <f t="shared" si="80"/>
        <v>7218.393</v>
      </c>
      <c r="J681" s="17">
        <f t="shared" si="81"/>
        <v>-7218.393</v>
      </c>
      <c r="K681" s="17">
        <f t="shared" si="83"/>
        <v>0</v>
      </c>
      <c r="L681" s="17">
        <f t="shared" si="83"/>
        <v>0</v>
      </c>
      <c r="M681" s="17">
        <f t="shared" si="83"/>
        <v>28758.537848605578</v>
      </c>
      <c r="N681" s="17">
        <f t="shared" si="83"/>
        <v>28758.537848605578</v>
      </c>
      <c r="O681" s="17">
        <f t="shared" si="83"/>
        <v>-28758.537848605578</v>
      </c>
    </row>
    <row r="682" spans="1:15">
      <c r="A682" s="14" t="s">
        <v>403</v>
      </c>
      <c r="B682" s="14">
        <v>8610</v>
      </c>
      <c r="C682" s="14" t="s">
        <v>372</v>
      </c>
      <c r="D682" s="14" t="s">
        <v>228</v>
      </c>
      <c r="E682" s="16">
        <v>251</v>
      </c>
      <c r="F682" s="16">
        <v>0</v>
      </c>
      <c r="G682" s="16"/>
      <c r="H682" s="16">
        <v>18386.851999999999</v>
      </c>
      <c r="I682" s="16">
        <f t="shared" si="80"/>
        <v>18386.851999999999</v>
      </c>
      <c r="J682" s="16">
        <f t="shared" si="81"/>
        <v>-18386.851999999999</v>
      </c>
      <c r="K682" s="16">
        <f t="shared" si="83"/>
        <v>0</v>
      </c>
      <c r="L682" s="16">
        <f t="shared" si="83"/>
        <v>0</v>
      </c>
      <c r="M682" s="16">
        <f t="shared" si="83"/>
        <v>73254.390438247021</v>
      </c>
      <c r="N682" s="16">
        <f t="shared" si="83"/>
        <v>73254.390438247021</v>
      </c>
      <c r="O682" s="16">
        <f t="shared" si="83"/>
        <v>-73254.390438247021</v>
      </c>
    </row>
    <row r="683" spans="1:15">
      <c r="A683" t="s">
        <v>403</v>
      </c>
      <c r="B683">
        <v>1606</v>
      </c>
      <c r="C683" t="s">
        <v>373</v>
      </c>
      <c r="D683" t="s">
        <v>172</v>
      </c>
      <c r="E683" s="17">
        <v>245</v>
      </c>
      <c r="F683" s="17">
        <v>0</v>
      </c>
      <c r="G683" s="17"/>
      <c r="H683" s="17"/>
      <c r="I683" s="17">
        <f t="shared" si="80"/>
        <v>0</v>
      </c>
      <c r="J683" s="17">
        <f t="shared" si="81"/>
        <v>0</v>
      </c>
      <c r="K683" s="17"/>
      <c r="L683" s="17"/>
      <c r="M683" s="17"/>
      <c r="N683" s="17"/>
      <c r="O683" s="17"/>
    </row>
    <row r="684" spans="1:15">
      <c r="A684" s="14" t="s">
        <v>403</v>
      </c>
      <c r="B684" s="14">
        <v>4803</v>
      </c>
      <c r="C684" s="14" t="s">
        <v>374</v>
      </c>
      <c r="D684" s="14" t="s">
        <v>192</v>
      </c>
      <c r="E684" s="16">
        <v>208</v>
      </c>
      <c r="F684" s="16">
        <v>634</v>
      </c>
      <c r="G684" s="16"/>
      <c r="H684" s="16">
        <v>7313.8029999999999</v>
      </c>
      <c r="I684" s="16">
        <f t="shared" si="80"/>
        <v>7313.8029999999999</v>
      </c>
      <c r="J684" s="16">
        <f t="shared" si="81"/>
        <v>-6679.8029999999999</v>
      </c>
      <c r="K684" s="16">
        <f t="shared" ref="K684:O695" si="84">(F684/$E684)*1000</f>
        <v>3048.0769230769229</v>
      </c>
      <c r="L684" s="16">
        <f t="shared" si="84"/>
        <v>0</v>
      </c>
      <c r="M684" s="16">
        <f t="shared" si="84"/>
        <v>35162.514423076922</v>
      </c>
      <c r="N684" s="16">
        <f t="shared" si="84"/>
        <v>35162.514423076922</v>
      </c>
      <c r="O684" s="16">
        <f t="shared" si="84"/>
        <v>-32114.4375</v>
      </c>
    </row>
    <row r="685" spans="1:15">
      <c r="A685" t="s">
        <v>403</v>
      </c>
      <c r="B685">
        <v>5706</v>
      </c>
      <c r="C685" t="s">
        <v>375</v>
      </c>
      <c r="D685" t="s">
        <v>202</v>
      </c>
      <c r="E685" s="17">
        <v>205</v>
      </c>
      <c r="F685" s="17">
        <v>0</v>
      </c>
      <c r="G685" s="17"/>
      <c r="H685" s="17">
        <v>1472</v>
      </c>
      <c r="I685" s="17">
        <f t="shared" si="80"/>
        <v>1472</v>
      </c>
      <c r="J685" s="17">
        <f t="shared" si="81"/>
        <v>-1472</v>
      </c>
      <c r="K685" s="17">
        <f t="shared" si="84"/>
        <v>0</v>
      </c>
      <c r="L685" s="17">
        <f t="shared" si="84"/>
        <v>0</v>
      </c>
      <c r="M685" s="17">
        <f t="shared" si="84"/>
        <v>7180.4878048780492</v>
      </c>
      <c r="N685" s="17">
        <f t="shared" si="84"/>
        <v>7180.4878048780492</v>
      </c>
      <c r="O685" s="17">
        <f t="shared" si="84"/>
        <v>-7180.4878048780492</v>
      </c>
    </row>
    <row r="686" spans="1:15">
      <c r="A686" s="14" t="s">
        <v>403</v>
      </c>
      <c r="B686" s="14">
        <v>3713</v>
      </c>
      <c r="C686" s="14" t="s">
        <v>376</v>
      </c>
      <c r="D686" s="14" t="s">
        <v>184</v>
      </c>
      <c r="E686" s="16">
        <v>124</v>
      </c>
      <c r="F686" s="16">
        <v>700</v>
      </c>
      <c r="G686" s="16"/>
      <c r="H686" s="16">
        <v>2342</v>
      </c>
      <c r="I686" s="16">
        <f t="shared" si="80"/>
        <v>2342</v>
      </c>
      <c r="J686" s="16">
        <f t="shared" si="81"/>
        <v>-1642</v>
      </c>
      <c r="K686" s="16">
        <f t="shared" si="84"/>
        <v>5645.1612903225814</v>
      </c>
      <c r="L686" s="16">
        <f t="shared" si="84"/>
        <v>0</v>
      </c>
      <c r="M686" s="16">
        <f t="shared" si="84"/>
        <v>18887.096774193549</v>
      </c>
      <c r="N686" s="16">
        <f t="shared" si="84"/>
        <v>18887.096774193549</v>
      </c>
      <c r="O686" s="16">
        <f t="shared" si="84"/>
        <v>-13241.935483870968</v>
      </c>
    </row>
    <row r="687" spans="1:15">
      <c r="A687" t="s">
        <v>403</v>
      </c>
      <c r="B687">
        <v>7509</v>
      </c>
      <c r="C687" t="s">
        <v>377</v>
      </c>
      <c r="D687" t="s">
        <v>220</v>
      </c>
      <c r="E687" s="17">
        <v>122</v>
      </c>
      <c r="F687" s="17">
        <v>317</v>
      </c>
      <c r="G687" s="17"/>
      <c r="H687" s="17">
        <v>3324</v>
      </c>
      <c r="I687" s="17">
        <f t="shared" si="80"/>
        <v>3324</v>
      </c>
      <c r="J687" s="17">
        <f t="shared" si="81"/>
        <v>-3007</v>
      </c>
      <c r="K687" s="17">
        <f t="shared" si="84"/>
        <v>2598.3606557377052</v>
      </c>
      <c r="L687" s="17">
        <f t="shared" si="84"/>
        <v>0</v>
      </c>
      <c r="M687" s="17">
        <f t="shared" si="84"/>
        <v>27245.901639344262</v>
      </c>
      <c r="N687" s="17">
        <f t="shared" si="84"/>
        <v>27245.901639344262</v>
      </c>
      <c r="O687" s="17">
        <f t="shared" si="84"/>
        <v>-24647.540983606556</v>
      </c>
    </row>
    <row r="688" spans="1:15">
      <c r="A688" s="14" t="s">
        <v>403</v>
      </c>
      <c r="B688" s="14">
        <v>4902</v>
      </c>
      <c r="C688" s="14" t="s">
        <v>378</v>
      </c>
      <c r="D688" s="14" t="s">
        <v>194</v>
      </c>
      <c r="E688" s="16">
        <v>109</v>
      </c>
      <c r="F688" s="16">
        <v>3058.3110000000001</v>
      </c>
      <c r="G688" s="16">
        <v>50.230000000000004</v>
      </c>
      <c r="H688" s="16">
        <v>5621.7199999999993</v>
      </c>
      <c r="I688" s="16">
        <f t="shared" ref="I688:I695" si="85">G688+H688</f>
        <v>5671.9499999999989</v>
      </c>
      <c r="J688" s="16">
        <f t="shared" ref="J688:J695" si="86">F688-I688</f>
        <v>-2613.6389999999988</v>
      </c>
      <c r="K688" s="16">
        <f t="shared" si="84"/>
        <v>28057.899082568809</v>
      </c>
      <c r="L688" s="16">
        <f t="shared" si="84"/>
        <v>460.82568807339453</v>
      </c>
      <c r="M688" s="16">
        <f t="shared" si="84"/>
        <v>51575.412844036691</v>
      </c>
      <c r="N688" s="16">
        <f t="shared" si="84"/>
        <v>52036.238532110081</v>
      </c>
      <c r="O688" s="16">
        <f t="shared" si="84"/>
        <v>-23978.339449541272</v>
      </c>
    </row>
    <row r="689" spans="1:15">
      <c r="A689" t="s">
        <v>403</v>
      </c>
      <c r="B689">
        <v>6706</v>
      </c>
      <c r="C689" t="s">
        <v>379</v>
      </c>
      <c r="D689" t="s">
        <v>214</v>
      </c>
      <c r="E689" s="17">
        <v>93</v>
      </c>
      <c r="F689" s="17">
        <v>0</v>
      </c>
      <c r="G689" s="17"/>
      <c r="H689" s="17">
        <v>759</v>
      </c>
      <c r="I689" s="17">
        <f t="shared" si="85"/>
        <v>759</v>
      </c>
      <c r="J689" s="17">
        <f t="shared" si="86"/>
        <v>-759</v>
      </c>
      <c r="K689" s="17">
        <f t="shared" si="84"/>
        <v>0</v>
      </c>
      <c r="L689" s="17">
        <f t="shared" si="84"/>
        <v>0</v>
      </c>
      <c r="M689" s="17">
        <f t="shared" si="84"/>
        <v>8161.2903225806458</v>
      </c>
      <c r="N689" s="17">
        <f t="shared" si="84"/>
        <v>8161.2903225806458</v>
      </c>
      <c r="O689" s="17">
        <f t="shared" si="84"/>
        <v>-8161.2903225806458</v>
      </c>
    </row>
    <row r="690" spans="1:15">
      <c r="A690" s="14" t="s">
        <v>403</v>
      </c>
      <c r="B690" s="14">
        <v>5611</v>
      </c>
      <c r="C690" s="14" t="s">
        <v>380</v>
      </c>
      <c r="D690" s="14" t="s">
        <v>200</v>
      </c>
      <c r="E690" s="16">
        <v>90</v>
      </c>
      <c r="F690" s="16">
        <v>2530</v>
      </c>
      <c r="G690" s="16"/>
      <c r="H690" s="16">
        <v>3002</v>
      </c>
      <c r="I690" s="16">
        <f t="shared" si="85"/>
        <v>3002</v>
      </c>
      <c r="J690" s="16">
        <f t="shared" si="86"/>
        <v>-472</v>
      </c>
      <c r="K690" s="16">
        <f t="shared" si="84"/>
        <v>28111.111111111109</v>
      </c>
      <c r="L690" s="16">
        <f t="shared" si="84"/>
        <v>0</v>
      </c>
      <c r="M690" s="16">
        <f t="shared" si="84"/>
        <v>33355.555555555555</v>
      </c>
      <c r="N690" s="16">
        <f t="shared" si="84"/>
        <v>33355.555555555555</v>
      </c>
      <c r="O690" s="16">
        <f t="shared" si="84"/>
        <v>-5244.4444444444443</v>
      </c>
    </row>
    <row r="691" spans="1:15">
      <c r="A691" t="s">
        <v>403</v>
      </c>
      <c r="B691">
        <v>7505</v>
      </c>
      <c r="C691" t="s">
        <v>381</v>
      </c>
      <c r="D691" t="s">
        <v>219</v>
      </c>
      <c r="E691" s="17">
        <v>86</v>
      </c>
      <c r="F691" s="17">
        <v>1611</v>
      </c>
      <c r="G691" s="17"/>
      <c r="H691" s="17">
        <v>14893</v>
      </c>
      <c r="I691" s="17">
        <f t="shared" si="85"/>
        <v>14893</v>
      </c>
      <c r="J691" s="17">
        <f t="shared" si="86"/>
        <v>-13282</v>
      </c>
      <c r="K691" s="17">
        <f t="shared" si="84"/>
        <v>18732.558139534885</v>
      </c>
      <c r="L691" s="17">
        <f t="shared" si="84"/>
        <v>0</v>
      </c>
      <c r="M691" s="17">
        <f t="shared" si="84"/>
        <v>173174.41860465115</v>
      </c>
      <c r="N691" s="17">
        <f t="shared" si="84"/>
        <v>173174.41860465115</v>
      </c>
      <c r="O691" s="17">
        <f t="shared" si="84"/>
        <v>-154441.8604651163</v>
      </c>
    </row>
    <row r="692" spans="1:15">
      <c r="A692" s="14" t="s">
        <v>403</v>
      </c>
      <c r="B692" s="14">
        <v>3506</v>
      </c>
      <c r="C692" s="14" t="s">
        <v>382</v>
      </c>
      <c r="D692" s="14" t="s">
        <v>178</v>
      </c>
      <c r="E692" s="16">
        <v>65</v>
      </c>
      <c r="F692" s="16">
        <v>1500</v>
      </c>
      <c r="G692" s="16"/>
      <c r="H692" s="16">
        <v>2641.1549999999997</v>
      </c>
      <c r="I692" s="16">
        <f t="shared" si="85"/>
        <v>2641.1549999999997</v>
      </c>
      <c r="J692" s="16">
        <f t="shared" si="86"/>
        <v>-1141.1549999999997</v>
      </c>
      <c r="K692" s="16">
        <f t="shared" si="84"/>
        <v>23076.923076923078</v>
      </c>
      <c r="L692" s="16">
        <f t="shared" si="84"/>
        <v>0</v>
      </c>
      <c r="M692" s="16">
        <f t="shared" si="84"/>
        <v>40633.153846153844</v>
      </c>
      <c r="N692" s="16">
        <f t="shared" si="84"/>
        <v>40633.153846153844</v>
      </c>
      <c r="O692" s="16">
        <f t="shared" si="84"/>
        <v>-17556.230769230766</v>
      </c>
    </row>
    <row r="693" spans="1:15">
      <c r="A693" t="s">
        <v>403</v>
      </c>
      <c r="B693">
        <v>3710</v>
      </c>
      <c r="C693" t="s">
        <v>383</v>
      </c>
      <c r="D693" t="s">
        <v>182</v>
      </c>
      <c r="E693" s="17">
        <v>64</v>
      </c>
      <c r="F693" s="17">
        <v>0</v>
      </c>
      <c r="G693" s="17"/>
      <c r="H693" s="17">
        <v>62</v>
      </c>
      <c r="I693" s="17">
        <f t="shared" si="85"/>
        <v>62</v>
      </c>
      <c r="J693" s="17">
        <f t="shared" si="86"/>
        <v>-62</v>
      </c>
      <c r="K693" s="17">
        <f t="shared" si="84"/>
        <v>0</v>
      </c>
      <c r="L693" s="17">
        <f t="shared" si="84"/>
        <v>0</v>
      </c>
      <c r="M693" s="17">
        <f t="shared" si="84"/>
        <v>968.75</v>
      </c>
      <c r="N693" s="17">
        <f t="shared" si="84"/>
        <v>968.75</v>
      </c>
      <c r="O693" s="17">
        <f t="shared" si="84"/>
        <v>-968.75</v>
      </c>
    </row>
    <row r="694" spans="1:15">
      <c r="A694" s="14" t="s">
        <v>403</v>
      </c>
      <c r="B694" s="14">
        <v>6611</v>
      </c>
      <c r="C694" s="14" t="s">
        <v>384</v>
      </c>
      <c r="D694" s="14" t="s">
        <v>212</v>
      </c>
      <c r="E694" s="16">
        <v>54</v>
      </c>
      <c r="F694" s="16">
        <v>0</v>
      </c>
      <c r="G694" s="16"/>
      <c r="H694" s="16">
        <v>350.77499389648438</v>
      </c>
      <c r="I694" s="16">
        <f t="shared" si="85"/>
        <v>350.77499389648438</v>
      </c>
      <c r="J694" s="16">
        <f t="shared" si="86"/>
        <v>-350.77499389648438</v>
      </c>
      <c r="K694" s="16">
        <f t="shared" si="84"/>
        <v>0</v>
      </c>
      <c r="L694" s="16">
        <f t="shared" si="84"/>
        <v>0</v>
      </c>
      <c r="M694" s="16">
        <f t="shared" si="84"/>
        <v>6495.833220305266</v>
      </c>
      <c r="N694" s="16">
        <f t="shared" si="84"/>
        <v>6495.833220305266</v>
      </c>
      <c r="O694" s="16">
        <f t="shared" si="84"/>
        <v>-6495.833220305266</v>
      </c>
    </row>
    <row r="695" spans="1:15">
      <c r="A695" t="s">
        <v>403</v>
      </c>
      <c r="B695">
        <v>4901</v>
      </c>
      <c r="C695" t="s">
        <v>385</v>
      </c>
      <c r="D695" t="s">
        <v>193</v>
      </c>
      <c r="E695" s="17">
        <v>43</v>
      </c>
      <c r="F695" s="17">
        <v>5036</v>
      </c>
      <c r="G695" s="17"/>
      <c r="H695" s="17">
        <v>2320</v>
      </c>
      <c r="I695" s="17">
        <f t="shared" si="85"/>
        <v>2320</v>
      </c>
      <c r="J695" s="17">
        <f t="shared" si="86"/>
        <v>2716</v>
      </c>
      <c r="K695" s="17">
        <f t="shared" si="84"/>
        <v>117116.27906976745</v>
      </c>
      <c r="L695" s="17">
        <f t="shared" si="84"/>
        <v>0</v>
      </c>
      <c r="M695" s="17">
        <f t="shared" si="84"/>
        <v>53953.48837209303</v>
      </c>
      <c r="N695" s="17">
        <f t="shared" si="84"/>
        <v>53953.48837209303</v>
      </c>
      <c r="O695" s="17">
        <f t="shared" si="84"/>
        <v>63162.79069767442</v>
      </c>
    </row>
    <row r="696" spans="1:15"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</row>
    <row r="697" spans="1:15" s="23" customFormat="1">
      <c r="B697" s="23" t="s">
        <v>393</v>
      </c>
      <c r="E697" s="24">
        <v>364134</v>
      </c>
      <c r="F697" s="24">
        <v>817428.06100000022</v>
      </c>
      <c r="G697" s="24">
        <v>536440.76899999997</v>
      </c>
      <c r="H697" s="24">
        <v>17329995.435993902</v>
      </c>
      <c r="I697" s="24">
        <f t="shared" ref="I697" si="87">G697+H697</f>
        <v>17866436.204993904</v>
      </c>
      <c r="J697" s="24">
        <f t="shared" ref="J697" si="88">F697-I697</f>
        <v>-17049008.143993903</v>
      </c>
      <c r="K697" s="24">
        <f t="shared" ref="K697:O697" si="89">(F697/$E697)*1000</f>
        <v>2244.8550835681376</v>
      </c>
      <c r="L697" s="24">
        <f t="shared" si="89"/>
        <v>1473.1960459611023</v>
      </c>
      <c r="M697" s="24">
        <f t="shared" si="89"/>
        <v>47592.357308007224</v>
      </c>
      <c r="N697" s="24">
        <f t="shared" si="89"/>
        <v>49065.553353968324</v>
      </c>
      <c r="O697" s="24">
        <f t="shared" si="89"/>
        <v>-46820.698270400193</v>
      </c>
    </row>
    <row r="698" spans="1:15"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</row>
    <row r="699" spans="1:15">
      <c r="D699" s="109" t="s">
        <v>92</v>
      </c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</row>
    <row r="700" spans="1:15">
      <c r="D700" s="127" t="s">
        <v>300</v>
      </c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</row>
    <row r="701" spans="1:15">
      <c r="A701" s="14" t="s">
        <v>404</v>
      </c>
      <c r="B701" s="14">
        <v>0</v>
      </c>
      <c r="C701" s="14" t="s">
        <v>314</v>
      </c>
      <c r="D701" s="14" t="s">
        <v>19</v>
      </c>
      <c r="E701" s="16">
        <v>131136</v>
      </c>
      <c r="F701" s="16">
        <v>205256.56199999998</v>
      </c>
      <c r="G701" s="16">
        <v>427564.54200000002</v>
      </c>
      <c r="H701" s="16">
        <v>814864.42399999988</v>
      </c>
      <c r="I701" s="16">
        <f t="shared" ref="I701:I764" si="90">G701+H701</f>
        <v>1242428.966</v>
      </c>
      <c r="J701" s="16">
        <f t="shared" ref="J701:J764" si="91">F701-I701</f>
        <v>-1037172.4040000001</v>
      </c>
      <c r="K701" s="16">
        <f t="shared" ref="K701:O732" si="92">(F701/$E701)*1000</f>
        <v>1565.2190245241579</v>
      </c>
      <c r="L701" s="16">
        <f t="shared" si="92"/>
        <v>3260.4665538067352</v>
      </c>
      <c r="M701" s="16">
        <f t="shared" si="92"/>
        <v>6213.8880551488528</v>
      </c>
      <c r="N701" s="16">
        <f t="shared" si="92"/>
        <v>9474.3546089555875</v>
      </c>
      <c r="O701" s="16">
        <f t="shared" si="92"/>
        <v>-7909.1355844314303</v>
      </c>
    </row>
    <row r="702" spans="1:15">
      <c r="A702" t="s">
        <v>404</v>
      </c>
      <c r="B702">
        <v>1000</v>
      </c>
      <c r="C702" t="s">
        <v>315</v>
      </c>
      <c r="D702" t="s">
        <v>167</v>
      </c>
      <c r="E702" s="17">
        <v>37959</v>
      </c>
      <c r="F702" s="17">
        <v>1126.24</v>
      </c>
      <c r="G702" s="17">
        <v>265.50600000000003</v>
      </c>
      <c r="H702" s="17">
        <v>409735.98399999994</v>
      </c>
      <c r="I702" s="17">
        <f t="shared" si="90"/>
        <v>410001.48999999993</v>
      </c>
      <c r="J702" s="17">
        <f t="shared" si="91"/>
        <v>-408875.24999999994</v>
      </c>
      <c r="K702" s="17">
        <f t="shared" si="92"/>
        <v>29.669907004926369</v>
      </c>
      <c r="L702" s="17">
        <f t="shared" si="92"/>
        <v>6.9945467478068446</v>
      </c>
      <c r="M702" s="17">
        <f t="shared" si="92"/>
        <v>10794.17223846782</v>
      </c>
      <c r="N702" s="17">
        <f t="shared" si="92"/>
        <v>10801.166785215626</v>
      </c>
      <c r="O702" s="17">
        <f t="shared" si="92"/>
        <v>-10771.496878210699</v>
      </c>
    </row>
    <row r="703" spans="1:15">
      <c r="A703" s="14" t="s">
        <v>404</v>
      </c>
      <c r="B703" s="14">
        <v>1400</v>
      </c>
      <c r="C703" s="14" t="s">
        <v>316</v>
      </c>
      <c r="D703" s="14" t="s">
        <v>170</v>
      </c>
      <c r="E703" s="16">
        <v>29971</v>
      </c>
      <c r="F703" s="16">
        <v>0</v>
      </c>
      <c r="G703" s="16"/>
      <c r="H703" s="16">
        <v>145856.448</v>
      </c>
      <c r="I703" s="16">
        <f t="shared" si="90"/>
        <v>145856.448</v>
      </c>
      <c r="J703" s="16">
        <f t="shared" si="91"/>
        <v>-145856.448</v>
      </c>
      <c r="K703" s="16">
        <f t="shared" si="92"/>
        <v>0</v>
      </c>
      <c r="L703" s="16">
        <f t="shared" si="92"/>
        <v>0</v>
      </c>
      <c r="M703" s="16">
        <f t="shared" si="92"/>
        <v>4866.5859664342197</v>
      </c>
      <c r="N703" s="16">
        <f t="shared" si="92"/>
        <v>4866.5859664342197</v>
      </c>
      <c r="O703" s="16">
        <f t="shared" si="92"/>
        <v>-4866.5859664342197</v>
      </c>
    </row>
    <row r="704" spans="1:15">
      <c r="A704" t="s">
        <v>404</v>
      </c>
      <c r="B704">
        <v>2000</v>
      </c>
      <c r="C704" t="s">
        <v>317</v>
      </c>
      <c r="D704" t="s">
        <v>173</v>
      </c>
      <c r="E704" s="17">
        <v>19421</v>
      </c>
      <c r="F704" s="17">
        <v>0</v>
      </c>
      <c r="G704" s="17"/>
      <c r="H704" s="17">
        <v>143172.58199999999</v>
      </c>
      <c r="I704" s="17">
        <f t="shared" si="90"/>
        <v>143172.58199999999</v>
      </c>
      <c r="J704" s="17">
        <f t="shared" si="91"/>
        <v>-143172.58199999999</v>
      </c>
      <c r="K704" s="17">
        <f t="shared" si="92"/>
        <v>0</v>
      </c>
      <c r="L704" s="17">
        <f t="shared" si="92"/>
        <v>0</v>
      </c>
      <c r="M704" s="17">
        <f t="shared" si="92"/>
        <v>7372.049945934813</v>
      </c>
      <c r="N704" s="17">
        <f t="shared" si="92"/>
        <v>7372.049945934813</v>
      </c>
      <c r="O704" s="17">
        <f t="shared" si="92"/>
        <v>-7372.049945934813</v>
      </c>
    </row>
    <row r="705" spans="1:15">
      <c r="A705" s="14" t="s">
        <v>404</v>
      </c>
      <c r="B705" s="14">
        <v>6000</v>
      </c>
      <c r="C705" s="14" t="s">
        <v>318</v>
      </c>
      <c r="D705" s="14" t="s">
        <v>203</v>
      </c>
      <c r="E705" s="16">
        <v>19025</v>
      </c>
      <c r="F705" s="16">
        <v>17601.439999999999</v>
      </c>
      <c r="G705" s="16">
        <v>37582.347000000002</v>
      </c>
      <c r="H705" s="16">
        <v>374316.13200000004</v>
      </c>
      <c r="I705" s="16">
        <f t="shared" si="90"/>
        <v>411898.47900000005</v>
      </c>
      <c r="J705" s="16">
        <f t="shared" si="91"/>
        <v>-394297.03900000005</v>
      </c>
      <c r="K705" s="16">
        <f t="shared" si="92"/>
        <v>925.17424441524304</v>
      </c>
      <c r="L705" s="16">
        <f t="shared" si="92"/>
        <v>1975.4190275952694</v>
      </c>
      <c r="M705" s="16">
        <f t="shared" si="92"/>
        <v>19674.960946123523</v>
      </c>
      <c r="N705" s="16">
        <f t="shared" si="92"/>
        <v>21650.379973718795</v>
      </c>
      <c r="O705" s="16">
        <f t="shared" si="92"/>
        <v>-20725.20572930355</v>
      </c>
    </row>
    <row r="706" spans="1:15">
      <c r="A706" t="s">
        <v>404</v>
      </c>
      <c r="B706">
        <v>1300</v>
      </c>
      <c r="C706" t="s">
        <v>319</v>
      </c>
      <c r="D706" t="s">
        <v>169</v>
      </c>
      <c r="E706" s="17">
        <v>16924</v>
      </c>
      <c r="F706" s="17">
        <v>124273.93399999999</v>
      </c>
      <c r="G706" s="17">
        <v>274812.94900000002</v>
      </c>
      <c r="H706" s="17">
        <v>266237.96400000004</v>
      </c>
      <c r="I706" s="17">
        <f t="shared" si="90"/>
        <v>541050.91300000006</v>
      </c>
      <c r="J706" s="17">
        <f t="shared" si="91"/>
        <v>-416776.97900000005</v>
      </c>
      <c r="K706" s="17">
        <f t="shared" si="92"/>
        <v>7343.0592058614975</v>
      </c>
      <c r="L706" s="17">
        <f t="shared" si="92"/>
        <v>16238.061273930516</v>
      </c>
      <c r="M706" s="17">
        <f t="shared" si="92"/>
        <v>15731.385251713546</v>
      </c>
      <c r="N706" s="17">
        <f t="shared" si="92"/>
        <v>31969.44652564406</v>
      </c>
      <c r="O706" s="17">
        <f t="shared" si="92"/>
        <v>-24626.38731978256</v>
      </c>
    </row>
    <row r="707" spans="1:15">
      <c r="A707" s="14" t="s">
        <v>404</v>
      </c>
      <c r="B707" s="14">
        <v>1604</v>
      </c>
      <c r="C707" s="14" t="s">
        <v>320</v>
      </c>
      <c r="D707" s="14" t="s">
        <v>171</v>
      </c>
      <c r="E707" s="16">
        <v>12073</v>
      </c>
      <c r="F707" s="16">
        <v>13177.266</v>
      </c>
      <c r="G707" s="16">
        <v>61729.719999999994</v>
      </c>
      <c r="H707" s="16">
        <v>102270.05299999997</v>
      </c>
      <c r="I707" s="16">
        <f t="shared" si="90"/>
        <v>163999.77299999996</v>
      </c>
      <c r="J707" s="16">
        <f t="shared" si="91"/>
        <v>-150822.50699999995</v>
      </c>
      <c r="K707" s="16">
        <f t="shared" si="92"/>
        <v>1091.4657500207072</v>
      </c>
      <c r="L707" s="16">
        <f t="shared" si="92"/>
        <v>5113.0390126729062</v>
      </c>
      <c r="M707" s="16">
        <f t="shared" si="92"/>
        <v>8470.9726662801258</v>
      </c>
      <c r="N707" s="16">
        <f t="shared" si="92"/>
        <v>13584.011678953033</v>
      </c>
      <c r="O707" s="16">
        <f t="shared" si="92"/>
        <v>-12492.545928932324</v>
      </c>
    </row>
    <row r="708" spans="1:15">
      <c r="A708" t="s">
        <v>404</v>
      </c>
      <c r="B708">
        <v>8200</v>
      </c>
      <c r="C708" t="s">
        <v>321</v>
      </c>
      <c r="D708" t="s">
        <v>225</v>
      </c>
      <c r="E708" s="17">
        <v>10055</v>
      </c>
      <c r="F708" s="17">
        <v>404.5</v>
      </c>
      <c r="G708" s="17">
        <v>694.38400000000001</v>
      </c>
      <c r="H708" s="17">
        <v>135576.56300000002</v>
      </c>
      <c r="I708" s="17">
        <f t="shared" si="90"/>
        <v>136270.94700000001</v>
      </c>
      <c r="J708" s="17">
        <f t="shared" si="91"/>
        <v>-135866.44700000001</v>
      </c>
      <c r="K708" s="17">
        <f t="shared" si="92"/>
        <v>40.22874191944306</v>
      </c>
      <c r="L708" s="17">
        <f t="shared" si="92"/>
        <v>69.058577821979114</v>
      </c>
      <c r="M708" s="17">
        <f t="shared" si="92"/>
        <v>13483.497066136253</v>
      </c>
      <c r="N708" s="17">
        <f t="shared" si="92"/>
        <v>13552.555643958231</v>
      </c>
      <c r="O708" s="17">
        <f t="shared" si="92"/>
        <v>-13512.326902038789</v>
      </c>
    </row>
    <row r="709" spans="1:15">
      <c r="A709" s="14" t="s">
        <v>404</v>
      </c>
      <c r="B709" s="14">
        <v>3000</v>
      </c>
      <c r="C709" s="14" t="s">
        <v>322</v>
      </c>
      <c r="D709" s="14" t="s">
        <v>177</v>
      </c>
      <c r="E709" s="16">
        <v>7534</v>
      </c>
      <c r="F709" s="16">
        <v>3434.8780000000002</v>
      </c>
      <c r="G709" s="16">
        <v>12921.710999999999</v>
      </c>
      <c r="H709" s="16">
        <v>60145.792999999998</v>
      </c>
      <c r="I709" s="16">
        <f t="shared" si="90"/>
        <v>73067.504000000001</v>
      </c>
      <c r="J709" s="16">
        <f t="shared" si="91"/>
        <v>-69632.626000000004</v>
      </c>
      <c r="K709" s="16">
        <f t="shared" si="92"/>
        <v>455.91691000796391</v>
      </c>
      <c r="L709" s="16">
        <f t="shared" si="92"/>
        <v>1715.1195911866207</v>
      </c>
      <c r="M709" s="16">
        <f t="shared" si="92"/>
        <v>7983.2483408547914</v>
      </c>
      <c r="N709" s="16">
        <f t="shared" si="92"/>
        <v>9698.3679320414121</v>
      </c>
      <c r="O709" s="16">
        <f t="shared" si="92"/>
        <v>-9242.4510220334505</v>
      </c>
    </row>
    <row r="710" spans="1:15">
      <c r="A710" t="s">
        <v>404</v>
      </c>
      <c r="B710">
        <v>7300</v>
      </c>
      <c r="C710" t="s">
        <v>323</v>
      </c>
      <c r="D710" t="s">
        <v>217</v>
      </c>
      <c r="E710" s="17">
        <v>5072</v>
      </c>
      <c r="F710" s="17">
        <v>21235.408999999996</v>
      </c>
      <c r="G710" s="17">
        <v>131492.39599999998</v>
      </c>
      <c r="H710" s="17">
        <v>144071.288</v>
      </c>
      <c r="I710" s="17">
        <f t="shared" si="90"/>
        <v>275563.68400000001</v>
      </c>
      <c r="J710" s="17">
        <f t="shared" si="91"/>
        <v>-254328.27500000002</v>
      </c>
      <c r="K710" s="17">
        <f t="shared" si="92"/>
        <v>4186.7919952681377</v>
      </c>
      <c r="L710" s="17">
        <f t="shared" si="92"/>
        <v>25925.156940063087</v>
      </c>
      <c r="M710" s="17">
        <f t="shared" si="92"/>
        <v>28405.22239747634</v>
      </c>
      <c r="N710" s="17">
        <f t="shared" si="92"/>
        <v>54330.379337539431</v>
      </c>
      <c r="O710" s="17">
        <f t="shared" si="92"/>
        <v>-50143.587342271298</v>
      </c>
    </row>
    <row r="711" spans="1:15">
      <c r="A711" s="14" t="s">
        <v>404</v>
      </c>
      <c r="B711" s="14">
        <v>1100</v>
      </c>
      <c r="C711" s="14" t="s">
        <v>324</v>
      </c>
      <c r="D711" s="14" t="s">
        <v>294</v>
      </c>
      <c r="E711" s="16">
        <v>4726</v>
      </c>
      <c r="F711" s="16">
        <v>8.4499999999999993</v>
      </c>
      <c r="G711" s="16">
        <v>44313.048999999999</v>
      </c>
      <c r="H711" s="16">
        <v>23151.09</v>
      </c>
      <c r="I711" s="16">
        <f t="shared" si="90"/>
        <v>67464.138999999996</v>
      </c>
      <c r="J711" s="16">
        <f t="shared" si="91"/>
        <v>-67455.688999999998</v>
      </c>
      <c r="K711" s="16">
        <f t="shared" si="92"/>
        <v>1.7879813796022004</v>
      </c>
      <c r="L711" s="16">
        <f t="shared" si="92"/>
        <v>9376.4386373254329</v>
      </c>
      <c r="M711" s="16">
        <f t="shared" si="92"/>
        <v>4898.6648328396104</v>
      </c>
      <c r="N711" s="16">
        <f t="shared" si="92"/>
        <v>14275.103470165044</v>
      </c>
      <c r="O711" s="16">
        <f t="shared" si="92"/>
        <v>-14273.315488785443</v>
      </c>
    </row>
    <row r="712" spans="1:15">
      <c r="A712" t="s">
        <v>404</v>
      </c>
      <c r="B712">
        <v>8000</v>
      </c>
      <c r="C712" t="s">
        <v>325</v>
      </c>
      <c r="D712" t="s">
        <v>224</v>
      </c>
      <c r="E712" s="17">
        <v>4355</v>
      </c>
      <c r="F712" s="17">
        <v>5</v>
      </c>
      <c r="G712" s="17">
        <v>36871.478000000003</v>
      </c>
      <c r="H712" s="17">
        <v>40080.021000000001</v>
      </c>
      <c r="I712" s="17">
        <f t="shared" si="90"/>
        <v>76951.499000000011</v>
      </c>
      <c r="J712" s="17">
        <f t="shared" si="91"/>
        <v>-76946.499000000011</v>
      </c>
      <c r="K712" s="17">
        <f t="shared" si="92"/>
        <v>1.1481056257175661</v>
      </c>
      <c r="L712" s="17">
        <f t="shared" si="92"/>
        <v>8466.4702640642954</v>
      </c>
      <c r="M712" s="17">
        <f t="shared" si="92"/>
        <v>9203.2195177956382</v>
      </c>
      <c r="N712" s="17">
        <f t="shared" si="92"/>
        <v>17669.689781859932</v>
      </c>
      <c r="O712" s="17">
        <f t="shared" si="92"/>
        <v>-17668.541676234217</v>
      </c>
    </row>
    <row r="713" spans="1:15">
      <c r="A713" s="14" t="s">
        <v>404</v>
      </c>
      <c r="B713" s="14">
        <v>5200</v>
      </c>
      <c r="C713" s="14" t="s">
        <v>326</v>
      </c>
      <c r="D713" s="14" t="s">
        <v>196</v>
      </c>
      <c r="E713" s="16">
        <v>4034</v>
      </c>
      <c r="F713" s="16">
        <v>5166.2049999999999</v>
      </c>
      <c r="G713" s="16">
        <v>37587.388999999996</v>
      </c>
      <c r="H713" s="16">
        <v>52331.647999999994</v>
      </c>
      <c r="I713" s="16">
        <f t="shared" si="90"/>
        <v>89919.036999999982</v>
      </c>
      <c r="J713" s="16">
        <f t="shared" si="91"/>
        <v>-84752.83199999998</v>
      </c>
      <c r="K713" s="16">
        <f t="shared" si="92"/>
        <v>1280.6655924640556</v>
      </c>
      <c r="L713" s="16">
        <f t="shared" si="92"/>
        <v>9317.6472483886955</v>
      </c>
      <c r="M713" s="16">
        <f t="shared" si="92"/>
        <v>12972.644521566683</v>
      </c>
      <c r="N713" s="16">
        <f t="shared" si="92"/>
        <v>22290.291769955373</v>
      </c>
      <c r="O713" s="16">
        <f t="shared" si="92"/>
        <v>-21009.626177491322</v>
      </c>
    </row>
    <row r="714" spans="1:15">
      <c r="A714" t="s">
        <v>404</v>
      </c>
      <c r="B714">
        <v>3609</v>
      </c>
      <c r="C714" t="s">
        <v>327</v>
      </c>
      <c r="D714" t="s">
        <v>180</v>
      </c>
      <c r="E714" s="17">
        <v>3852</v>
      </c>
      <c r="F714" s="17">
        <v>5626.1900000000005</v>
      </c>
      <c r="G714" s="17">
        <v>8087.0860000000002</v>
      </c>
      <c r="H714" s="17">
        <v>48362.520999999993</v>
      </c>
      <c r="I714" s="17">
        <f t="shared" si="90"/>
        <v>56449.606999999996</v>
      </c>
      <c r="J714" s="17">
        <f t="shared" si="91"/>
        <v>-50823.416999999994</v>
      </c>
      <c r="K714" s="17">
        <f t="shared" si="92"/>
        <v>1460.5893042575287</v>
      </c>
      <c r="L714" s="17">
        <f t="shared" si="92"/>
        <v>2099.4511941848391</v>
      </c>
      <c r="M714" s="17">
        <f t="shared" si="92"/>
        <v>12555.171599169262</v>
      </c>
      <c r="N714" s="17">
        <f t="shared" si="92"/>
        <v>14654.622793354101</v>
      </c>
      <c r="O714" s="17">
        <f t="shared" si="92"/>
        <v>-13194.033489096571</v>
      </c>
    </row>
    <row r="715" spans="1:15">
      <c r="A715" s="14" t="s">
        <v>404</v>
      </c>
      <c r="B715" s="14">
        <v>4200</v>
      </c>
      <c r="C715" s="14" t="s">
        <v>328</v>
      </c>
      <c r="D715" s="14" t="s">
        <v>188</v>
      </c>
      <c r="E715" s="16">
        <v>3809</v>
      </c>
      <c r="F715" s="16">
        <v>8491.74</v>
      </c>
      <c r="G715" s="16">
        <v>13599.295999999998</v>
      </c>
      <c r="H715" s="16">
        <v>59973.131000000008</v>
      </c>
      <c r="I715" s="16">
        <f t="shared" si="90"/>
        <v>73572.427000000011</v>
      </c>
      <c r="J715" s="16">
        <f t="shared" si="91"/>
        <v>-65080.687000000013</v>
      </c>
      <c r="K715" s="16">
        <f t="shared" si="92"/>
        <v>2229.3882908899973</v>
      </c>
      <c r="L715" s="16">
        <f t="shared" si="92"/>
        <v>3570.3061170910996</v>
      </c>
      <c r="M715" s="16">
        <f t="shared" si="92"/>
        <v>15745.111840378055</v>
      </c>
      <c r="N715" s="16">
        <f t="shared" si="92"/>
        <v>19315.417957469155</v>
      </c>
      <c r="O715" s="16">
        <f t="shared" si="92"/>
        <v>-17086.029666579157</v>
      </c>
    </row>
    <row r="716" spans="1:15">
      <c r="A716" t="s">
        <v>404</v>
      </c>
      <c r="B716">
        <v>7620</v>
      </c>
      <c r="C716" t="s">
        <v>329</v>
      </c>
      <c r="D716" t="s">
        <v>222</v>
      </c>
      <c r="E716" s="17">
        <v>3619</v>
      </c>
      <c r="F716" s="17">
        <v>4152.7330000000002</v>
      </c>
      <c r="G716" s="17">
        <v>29017.203999999998</v>
      </c>
      <c r="H716" s="17">
        <v>32957.042999999998</v>
      </c>
      <c r="I716" s="17">
        <f t="shared" si="90"/>
        <v>61974.246999999996</v>
      </c>
      <c r="J716" s="17">
        <f t="shared" si="91"/>
        <v>-57821.513999999996</v>
      </c>
      <c r="K716" s="17">
        <f t="shared" si="92"/>
        <v>1147.4807957999449</v>
      </c>
      <c r="L716" s="17">
        <f t="shared" si="92"/>
        <v>8018.0171318043649</v>
      </c>
      <c r="M716" s="17">
        <f t="shared" si="92"/>
        <v>9106.6711798839442</v>
      </c>
      <c r="N716" s="17">
        <f t="shared" si="92"/>
        <v>17124.688311688311</v>
      </c>
      <c r="O716" s="17">
        <f t="shared" si="92"/>
        <v>-15977.207515888365</v>
      </c>
    </row>
    <row r="717" spans="1:15">
      <c r="A717" s="14" t="s">
        <v>404</v>
      </c>
      <c r="B717" s="14">
        <v>2510</v>
      </c>
      <c r="C717" s="14" t="s">
        <v>330</v>
      </c>
      <c r="D717" s="14" t="s">
        <v>176</v>
      </c>
      <c r="E717" s="16">
        <v>3588</v>
      </c>
      <c r="F717" s="16">
        <v>261.5</v>
      </c>
      <c r="G717" s="16">
        <v>6711.3340000000007</v>
      </c>
      <c r="H717" s="16">
        <v>61039.549000000006</v>
      </c>
      <c r="I717" s="16">
        <f t="shared" si="90"/>
        <v>67750.883000000002</v>
      </c>
      <c r="J717" s="16">
        <f t="shared" si="91"/>
        <v>-67489.383000000002</v>
      </c>
      <c r="K717" s="16">
        <f t="shared" si="92"/>
        <v>72.881828316610921</v>
      </c>
      <c r="L717" s="16">
        <f t="shared" si="92"/>
        <v>1870.4944258639912</v>
      </c>
      <c r="M717" s="16">
        <f t="shared" si="92"/>
        <v>17012.137402452623</v>
      </c>
      <c r="N717" s="16">
        <f t="shared" si="92"/>
        <v>18882.631828316611</v>
      </c>
      <c r="O717" s="16">
        <f t="shared" si="92"/>
        <v>-18809.75</v>
      </c>
    </row>
    <row r="718" spans="1:15">
      <c r="A718" t="s">
        <v>404</v>
      </c>
      <c r="B718">
        <v>2300</v>
      </c>
      <c r="C718" t="s">
        <v>331</v>
      </c>
      <c r="D718" t="s">
        <v>174</v>
      </c>
      <c r="E718" s="17">
        <v>3512</v>
      </c>
      <c r="F718" s="17">
        <v>595.6</v>
      </c>
      <c r="G718" s="17">
        <v>1252.8140000000001</v>
      </c>
      <c r="H718" s="17">
        <v>30838.717000000004</v>
      </c>
      <c r="I718" s="17">
        <f t="shared" si="90"/>
        <v>32091.531000000003</v>
      </c>
      <c r="J718" s="17">
        <f t="shared" si="91"/>
        <v>-31495.931000000004</v>
      </c>
      <c r="K718" s="17">
        <f t="shared" si="92"/>
        <v>169.58997722095674</v>
      </c>
      <c r="L718" s="17">
        <f t="shared" si="92"/>
        <v>356.72380410022782</v>
      </c>
      <c r="M718" s="17">
        <f t="shared" si="92"/>
        <v>8780.9558656036461</v>
      </c>
      <c r="N718" s="17">
        <f t="shared" si="92"/>
        <v>9137.6796697038735</v>
      </c>
      <c r="O718" s="17">
        <f t="shared" si="92"/>
        <v>-8968.0896924829158</v>
      </c>
    </row>
    <row r="719" spans="1:15">
      <c r="A719" s="14" t="s">
        <v>404</v>
      </c>
      <c r="B719" s="14">
        <v>6100</v>
      </c>
      <c r="C719" s="14" t="s">
        <v>332</v>
      </c>
      <c r="D719" s="14" t="s">
        <v>204</v>
      </c>
      <c r="E719" s="16">
        <v>3115</v>
      </c>
      <c r="F719" s="16">
        <v>3769.9549999999999</v>
      </c>
      <c r="G719" s="16">
        <v>23530.544000000002</v>
      </c>
      <c r="H719" s="16">
        <v>61475.28</v>
      </c>
      <c r="I719" s="16">
        <f t="shared" si="90"/>
        <v>85005.823999999993</v>
      </c>
      <c r="J719" s="16">
        <f t="shared" si="91"/>
        <v>-81235.868999999992</v>
      </c>
      <c r="K719" s="16">
        <f t="shared" si="92"/>
        <v>1210.2584269662921</v>
      </c>
      <c r="L719" s="16">
        <f t="shared" si="92"/>
        <v>7553.946709470305</v>
      </c>
      <c r="M719" s="16">
        <f t="shared" si="92"/>
        <v>19735.242375601923</v>
      </c>
      <c r="N719" s="16">
        <f t="shared" si="92"/>
        <v>27289.18908507223</v>
      </c>
      <c r="O719" s="16">
        <f t="shared" si="92"/>
        <v>-26078.930658105935</v>
      </c>
    </row>
    <row r="720" spans="1:15">
      <c r="A720" t="s">
        <v>404</v>
      </c>
      <c r="B720">
        <v>8716</v>
      </c>
      <c r="C720" t="s">
        <v>333</v>
      </c>
      <c r="D720" t="s">
        <v>232</v>
      </c>
      <c r="E720" s="17">
        <v>2699</v>
      </c>
      <c r="F720" s="17">
        <v>21790.339999999997</v>
      </c>
      <c r="G720" s="17">
        <v>25363.385000000002</v>
      </c>
      <c r="H720" s="17">
        <v>47011.736000000004</v>
      </c>
      <c r="I720" s="17">
        <f t="shared" si="90"/>
        <v>72375.121000000014</v>
      </c>
      <c r="J720" s="17">
        <f t="shared" si="91"/>
        <v>-50584.781000000017</v>
      </c>
      <c r="K720" s="17">
        <f t="shared" si="92"/>
        <v>8073.4864764727663</v>
      </c>
      <c r="L720" s="17">
        <f t="shared" si="92"/>
        <v>9397.3267876991486</v>
      </c>
      <c r="M720" s="17">
        <f t="shared" si="92"/>
        <v>17418.205261207855</v>
      </c>
      <c r="N720" s="17">
        <f t="shared" si="92"/>
        <v>26815.532048907011</v>
      </c>
      <c r="O720" s="17">
        <f t="shared" si="92"/>
        <v>-18742.045572434239</v>
      </c>
    </row>
    <row r="721" spans="1:15">
      <c r="A721" s="14" t="s">
        <v>404</v>
      </c>
      <c r="B721" s="14">
        <v>7708</v>
      </c>
      <c r="C721" s="14" t="s">
        <v>334</v>
      </c>
      <c r="D721" s="14" t="s">
        <v>223</v>
      </c>
      <c r="E721" s="16">
        <v>2434</v>
      </c>
      <c r="F721" s="16">
        <v>994.47500000000002</v>
      </c>
      <c r="G721" s="16">
        <v>543.57299999999998</v>
      </c>
      <c r="H721" s="16">
        <v>61362.107000000004</v>
      </c>
      <c r="I721" s="16">
        <f t="shared" si="90"/>
        <v>61905.68</v>
      </c>
      <c r="J721" s="16">
        <f t="shared" si="91"/>
        <v>-60911.205000000002</v>
      </c>
      <c r="K721" s="16">
        <f t="shared" si="92"/>
        <v>408.57641741988499</v>
      </c>
      <c r="L721" s="16">
        <f t="shared" si="92"/>
        <v>223.32497945768282</v>
      </c>
      <c r="M721" s="16">
        <f t="shared" si="92"/>
        <v>25210.397288414137</v>
      </c>
      <c r="N721" s="16">
        <f t="shared" si="92"/>
        <v>25433.722267871814</v>
      </c>
      <c r="O721" s="16">
        <f t="shared" si="92"/>
        <v>-25025.145850451932</v>
      </c>
    </row>
    <row r="722" spans="1:15">
      <c r="A722" t="s">
        <v>404</v>
      </c>
      <c r="B722">
        <v>8717</v>
      </c>
      <c r="C722" t="s">
        <v>335</v>
      </c>
      <c r="D722" t="s">
        <v>233</v>
      </c>
      <c r="E722" s="17">
        <v>2276</v>
      </c>
      <c r="F722" s="17">
        <v>12535.757</v>
      </c>
      <c r="G722" s="17">
        <v>5613.2960000000003</v>
      </c>
      <c r="H722" s="17">
        <v>41572.300999999999</v>
      </c>
      <c r="I722" s="17">
        <f t="shared" si="90"/>
        <v>47185.597000000002</v>
      </c>
      <c r="J722" s="17">
        <f t="shared" si="91"/>
        <v>-34649.840000000004</v>
      </c>
      <c r="K722" s="17">
        <f t="shared" si="92"/>
        <v>5507.8018453427067</v>
      </c>
      <c r="L722" s="17">
        <f t="shared" si="92"/>
        <v>2466.2987697715294</v>
      </c>
      <c r="M722" s="17">
        <f t="shared" si="92"/>
        <v>18265.510105448153</v>
      </c>
      <c r="N722" s="17">
        <f t="shared" si="92"/>
        <v>20731.808875219685</v>
      </c>
      <c r="O722" s="17">
        <f t="shared" si="92"/>
        <v>-15224.007029876979</v>
      </c>
    </row>
    <row r="723" spans="1:15">
      <c r="A723" s="14" t="s">
        <v>404</v>
      </c>
      <c r="B723" s="14">
        <v>6250</v>
      </c>
      <c r="C723" s="14" t="s">
        <v>336</v>
      </c>
      <c r="D723" s="14" t="s">
        <v>205</v>
      </c>
      <c r="E723" s="16">
        <v>2006</v>
      </c>
      <c r="F723" s="16">
        <v>3526.8980000000001</v>
      </c>
      <c r="G723" s="16">
        <v>19984.028000000002</v>
      </c>
      <c r="H723" s="16">
        <v>39550.04</v>
      </c>
      <c r="I723" s="16">
        <f t="shared" si="90"/>
        <v>59534.067999999999</v>
      </c>
      <c r="J723" s="16">
        <f t="shared" si="91"/>
        <v>-56007.17</v>
      </c>
      <c r="K723" s="16">
        <f t="shared" si="92"/>
        <v>1758.1744765702892</v>
      </c>
      <c r="L723" s="16">
        <f t="shared" si="92"/>
        <v>9962.1276171485551</v>
      </c>
      <c r="M723" s="16">
        <f t="shared" si="92"/>
        <v>19715.872382851448</v>
      </c>
      <c r="N723" s="16">
        <f t="shared" si="92"/>
        <v>29678</v>
      </c>
      <c r="O723" s="16">
        <f t="shared" si="92"/>
        <v>-27919.82552342971</v>
      </c>
    </row>
    <row r="724" spans="1:15">
      <c r="A724" t="s">
        <v>404</v>
      </c>
      <c r="B724">
        <v>8613</v>
      </c>
      <c r="C724" t="s">
        <v>337</v>
      </c>
      <c r="D724" t="s">
        <v>229</v>
      </c>
      <c r="E724" s="17">
        <v>1961</v>
      </c>
      <c r="F724" s="17">
        <v>1071.134</v>
      </c>
      <c r="G724" s="17">
        <v>461.76</v>
      </c>
      <c r="H724" s="17">
        <v>38489.388999999996</v>
      </c>
      <c r="I724" s="17">
        <f t="shared" si="90"/>
        <v>38951.148999999998</v>
      </c>
      <c r="J724" s="17">
        <f t="shared" si="91"/>
        <v>-37880.014999999999</v>
      </c>
      <c r="K724" s="17">
        <f t="shared" si="92"/>
        <v>546.21825599184092</v>
      </c>
      <c r="L724" s="17">
        <f t="shared" si="92"/>
        <v>235.47169811320754</v>
      </c>
      <c r="M724" s="17">
        <f t="shared" si="92"/>
        <v>19627.429372768995</v>
      </c>
      <c r="N724" s="17">
        <f t="shared" si="92"/>
        <v>19862.901070882202</v>
      </c>
      <c r="O724" s="17">
        <f t="shared" si="92"/>
        <v>-19316.682814890362</v>
      </c>
    </row>
    <row r="725" spans="1:15">
      <c r="A725" s="14" t="s">
        <v>404</v>
      </c>
      <c r="B725" s="14">
        <v>6400</v>
      </c>
      <c r="C725" s="14" t="s">
        <v>338</v>
      </c>
      <c r="D725" s="14" t="s">
        <v>206</v>
      </c>
      <c r="E725" s="16">
        <v>1903</v>
      </c>
      <c r="F725" s="16">
        <v>19088.82</v>
      </c>
      <c r="G725" s="16">
        <v>20459.97</v>
      </c>
      <c r="H725" s="16">
        <v>57898.328000000001</v>
      </c>
      <c r="I725" s="16">
        <f t="shared" si="90"/>
        <v>78358.29800000001</v>
      </c>
      <c r="J725" s="16">
        <f t="shared" si="91"/>
        <v>-59269.47800000001</v>
      </c>
      <c r="K725" s="16">
        <f t="shared" si="92"/>
        <v>10030.909090909092</v>
      </c>
      <c r="L725" s="16">
        <f t="shared" si="92"/>
        <v>10751.429322122965</v>
      </c>
      <c r="M725" s="16">
        <f t="shared" si="92"/>
        <v>30424.765107724645</v>
      </c>
      <c r="N725" s="16">
        <f t="shared" si="92"/>
        <v>41176.194429847616</v>
      </c>
      <c r="O725" s="16">
        <f t="shared" si="92"/>
        <v>-31145.285338938524</v>
      </c>
    </row>
    <row r="726" spans="1:15">
      <c r="A726" t="s">
        <v>404</v>
      </c>
      <c r="B726">
        <v>8614</v>
      </c>
      <c r="C726" t="s">
        <v>339</v>
      </c>
      <c r="D726" t="s">
        <v>230</v>
      </c>
      <c r="E726" s="17">
        <v>1682</v>
      </c>
      <c r="F726" s="17">
        <v>641.24</v>
      </c>
      <c r="G726" s="17">
        <v>176.857</v>
      </c>
      <c r="H726" s="17">
        <v>33376.995999999999</v>
      </c>
      <c r="I726" s="17">
        <f t="shared" si="90"/>
        <v>33553.853000000003</v>
      </c>
      <c r="J726" s="17">
        <f t="shared" si="91"/>
        <v>-32912.613000000005</v>
      </c>
      <c r="K726" s="17">
        <f t="shared" si="92"/>
        <v>381.23662306777646</v>
      </c>
      <c r="L726" s="17">
        <f t="shared" si="92"/>
        <v>105.14684898929845</v>
      </c>
      <c r="M726" s="17">
        <f t="shared" si="92"/>
        <v>19843.636147443518</v>
      </c>
      <c r="N726" s="17">
        <f t="shared" si="92"/>
        <v>19948.782996432819</v>
      </c>
      <c r="O726" s="17">
        <f t="shared" si="92"/>
        <v>-19567.546373365043</v>
      </c>
    </row>
    <row r="727" spans="1:15">
      <c r="A727" s="14" t="s">
        <v>404</v>
      </c>
      <c r="B727" s="14">
        <v>3714</v>
      </c>
      <c r="C727" s="14" t="s">
        <v>340</v>
      </c>
      <c r="D727" s="14" t="s">
        <v>185</v>
      </c>
      <c r="E727" s="16">
        <v>1674</v>
      </c>
      <c r="F727" s="16">
        <v>940.13800000000003</v>
      </c>
      <c r="G727" s="16">
        <v>18037.911</v>
      </c>
      <c r="H727" s="16">
        <v>28348.498</v>
      </c>
      <c r="I727" s="16">
        <f t="shared" si="90"/>
        <v>46386.409</v>
      </c>
      <c r="J727" s="16">
        <f t="shared" si="91"/>
        <v>-45446.271000000001</v>
      </c>
      <c r="K727" s="16">
        <f t="shared" si="92"/>
        <v>561.61170848267625</v>
      </c>
      <c r="L727" s="16">
        <f t="shared" si="92"/>
        <v>10775.335125448029</v>
      </c>
      <c r="M727" s="16">
        <f t="shared" si="92"/>
        <v>16934.586618876943</v>
      </c>
      <c r="N727" s="16">
        <f t="shared" si="92"/>
        <v>27709.921744324969</v>
      </c>
      <c r="O727" s="16">
        <f t="shared" si="92"/>
        <v>-27148.310035842293</v>
      </c>
    </row>
    <row r="728" spans="1:15">
      <c r="A728" t="s">
        <v>404</v>
      </c>
      <c r="B728">
        <v>2506</v>
      </c>
      <c r="C728" t="s">
        <v>341</v>
      </c>
      <c r="D728" t="s">
        <v>175</v>
      </c>
      <c r="E728" s="17">
        <v>1308</v>
      </c>
      <c r="F728" s="17">
        <v>747.33500000000004</v>
      </c>
      <c r="G728" s="17">
        <v>48445.572</v>
      </c>
      <c r="H728" s="17">
        <v>25006.460999999999</v>
      </c>
      <c r="I728" s="17">
        <f t="shared" si="90"/>
        <v>73452.032999999996</v>
      </c>
      <c r="J728" s="17">
        <f t="shared" si="91"/>
        <v>-72704.697999999989</v>
      </c>
      <c r="K728" s="17">
        <f t="shared" si="92"/>
        <v>571.35703363914376</v>
      </c>
      <c r="L728" s="17">
        <f t="shared" si="92"/>
        <v>37037.899082568809</v>
      </c>
      <c r="M728" s="17">
        <f t="shared" si="92"/>
        <v>19118.089449541283</v>
      </c>
      <c r="N728" s="17">
        <f t="shared" si="92"/>
        <v>56155.988532110088</v>
      </c>
      <c r="O728" s="17">
        <f t="shared" si="92"/>
        <v>-55584.631498470939</v>
      </c>
    </row>
    <row r="729" spans="1:15">
      <c r="A729" s="14" t="s">
        <v>404</v>
      </c>
      <c r="B729" s="14">
        <v>5508</v>
      </c>
      <c r="C729" s="14" t="s">
        <v>342</v>
      </c>
      <c r="D729" s="14" t="s">
        <v>197</v>
      </c>
      <c r="E729" s="16">
        <v>1211</v>
      </c>
      <c r="F729" s="16">
        <v>11293.359</v>
      </c>
      <c r="G729" s="16">
        <v>16984.828000000001</v>
      </c>
      <c r="H729" s="16">
        <v>28531.483999999997</v>
      </c>
      <c r="I729" s="16">
        <f t="shared" si="90"/>
        <v>45516.311999999998</v>
      </c>
      <c r="J729" s="16">
        <f t="shared" si="91"/>
        <v>-34222.952999999994</v>
      </c>
      <c r="K729" s="16">
        <f t="shared" si="92"/>
        <v>9325.6473988439302</v>
      </c>
      <c r="L729" s="16">
        <f t="shared" si="92"/>
        <v>14025.456647398845</v>
      </c>
      <c r="M729" s="16">
        <f t="shared" si="92"/>
        <v>23560.267547481417</v>
      </c>
      <c r="N729" s="16">
        <f t="shared" si="92"/>
        <v>37585.724194880262</v>
      </c>
      <c r="O729" s="16">
        <f t="shared" si="92"/>
        <v>-28260.07679603633</v>
      </c>
    </row>
    <row r="730" spans="1:15">
      <c r="A730" t="s">
        <v>404</v>
      </c>
      <c r="B730">
        <v>3711</v>
      </c>
      <c r="C730" t="s">
        <v>343</v>
      </c>
      <c r="D730" t="s">
        <v>183</v>
      </c>
      <c r="E730" s="17">
        <v>1209</v>
      </c>
      <c r="F730" s="17">
        <v>0</v>
      </c>
      <c r="G730" s="17">
        <v>929.53</v>
      </c>
      <c r="H730" s="17">
        <v>23142.499000000003</v>
      </c>
      <c r="I730" s="17">
        <f t="shared" si="90"/>
        <v>24072.029000000002</v>
      </c>
      <c r="J730" s="17">
        <f t="shared" si="91"/>
        <v>-24072.029000000002</v>
      </c>
      <c r="K730" s="17">
        <f t="shared" si="92"/>
        <v>0</v>
      </c>
      <c r="L730" s="17">
        <f t="shared" si="92"/>
        <v>768.84201819685688</v>
      </c>
      <c r="M730" s="17">
        <f t="shared" si="92"/>
        <v>19141.851943755169</v>
      </c>
      <c r="N730" s="17">
        <f t="shared" si="92"/>
        <v>19910.693961952027</v>
      </c>
      <c r="O730" s="17">
        <f t="shared" si="92"/>
        <v>-19910.693961952027</v>
      </c>
    </row>
    <row r="731" spans="1:15">
      <c r="A731" s="14" t="s">
        <v>404</v>
      </c>
      <c r="B731" s="14">
        <v>8721</v>
      </c>
      <c r="C731" s="14" t="s">
        <v>344</v>
      </c>
      <c r="D731" s="14" t="s">
        <v>236</v>
      </c>
      <c r="E731" s="16">
        <v>1163</v>
      </c>
      <c r="F731" s="16">
        <v>0</v>
      </c>
      <c r="G731" s="16">
        <v>0</v>
      </c>
      <c r="H731" s="16">
        <v>22089.464999999997</v>
      </c>
      <c r="I731" s="16">
        <f t="shared" si="90"/>
        <v>22089.464999999997</v>
      </c>
      <c r="J731" s="16">
        <f t="shared" si="91"/>
        <v>-22089.464999999997</v>
      </c>
      <c r="K731" s="16">
        <f t="shared" si="92"/>
        <v>0</v>
      </c>
      <c r="L731" s="16">
        <f t="shared" si="92"/>
        <v>0</v>
      </c>
      <c r="M731" s="16">
        <f t="shared" si="92"/>
        <v>18993.521066208079</v>
      </c>
      <c r="N731" s="16">
        <f t="shared" si="92"/>
        <v>18993.521066208079</v>
      </c>
      <c r="O731" s="16">
        <f t="shared" si="92"/>
        <v>-18993.521066208079</v>
      </c>
    </row>
    <row r="732" spans="1:15">
      <c r="A732" t="s">
        <v>404</v>
      </c>
      <c r="B732">
        <v>6513</v>
      </c>
      <c r="C732" t="s">
        <v>345</v>
      </c>
      <c r="D732" t="s">
        <v>207</v>
      </c>
      <c r="E732" s="17">
        <v>1077</v>
      </c>
      <c r="F732" s="17">
        <v>759.70899999999995</v>
      </c>
      <c r="G732" s="17">
        <v>329.25200000000001</v>
      </c>
      <c r="H732" s="17">
        <v>3920.8879999999999</v>
      </c>
      <c r="I732" s="17">
        <f t="shared" si="90"/>
        <v>4250.1400000000003</v>
      </c>
      <c r="J732" s="17">
        <f t="shared" si="91"/>
        <v>-3490.4310000000005</v>
      </c>
      <c r="K732" s="17">
        <f t="shared" si="92"/>
        <v>705.39368616527383</v>
      </c>
      <c r="L732" s="17">
        <f t="shared" si="92"/>
        <v>305.71216341689876</v>
      </c>
      <c r="M732" s="17">
        <f t="shared" si="92"/>
        <v>3640.5645311049207</v>
      </c>
      <c r="N732" s="17">
        <f t="shared" si="92"/>
        <v>3946.27669452182</v>
      </c>
      <c r="O732" s="17">
        <f t="shared" si="92"/>
        <v>-3240.8830083565463</v>
      </c>
    </row>
    <row r="733" spans="1:15">
      <c r="A733" s="14" t="s">
        <v>404</v>
      </c>
      <c r="B733" s="14">
        <v>4607</v>
      </c>
      <c r="C733" s="14" t="s">
        <v>346</v>
      </c>
      <c r="D733" s="14" t="s">
        <v>191</v>
      </c>
      <c r="E733" s="16">
        <v>1021</v>
      </c>
      <c r="F733" s="16">
        <v>0</v>
      </c>
      <c r="G733" s="16">
        <v>36.270000000000003</v>
      </c>
      <c r="H733" s="16">
        <v>23502.478000000003</v>
      </c>
      <c r="I733" s="16">
        <f t="shared" si="90"/>
        <v>23538.748000000003</v>
      </c>
      <c r="J733" s="16">
        <f t="shared" si="91"/>
        <v>-23538.748000000003</v>
      </c>
      <c r="K733" s="16">
        <f t="shared" ref="K733:O759" si="93">(F733/$E733)*1000</f>
        <v>0</v>
      </c>
      <c r="L733" s="16">
        <f t="shared" si="93"/>
        <v>35.523996082272291</v>
      </c>
      <c r="M733" s="16">
        <f t="shared" si="93"/>
        <v>23019.077375122433</v>
      </c>
      <c r="N733" s="16">
        <f t="shared" si="93"/>
        <v>23054.601371204702</v>
      </c>
      <c r="O733" s="16">
        <f t="shared" si="93"/>
        <v>-23054.601371204702</v>
      </c>
    </row>
    <row r="734" spans="1:15">
      <c r="A734" t="s">
        <v>404</v>
      </c>
      <c r="B734">
        <v>4100</v>
      </c>
      <c r="C734" t="s">
        <v>347</v>
      </c>
      <c r="D734" t="s">
        <v>187</v>
      </c>
      <c r="E734" s="17">
        <v>955</v>
      </c>
      <c r="F734" s="17">
        <v>0</v>
      </c>
      <c r="G734" s="17">
        <v>1014.41</v>
      </c>
      <c r="H734" s="17">
        <v>13054.067999999999</v>
      </c>
      <c r="I734" s="17">
        <f t="shared" si="90"/>
        <v>14068.477999999999</v>
      </c>
      <c r="J734" s="17">
        <f t="shared" si="91"/>
        <v>-14068.477999999999</v>
      </c>
      <c r="K734" s="17">
        <f t="shared" si="93"/>
        <v>0</v>
      </c>
      <c r="L734" s="17">
        <f t="shared" si="93"/>
        <v>1062.2094240837696</v>
      </c>
      <c r="M734" s="17">
        <f t="shared" si="93"/>
        <v>13669.181151832459</v>
      </c>
      <c r="N734" s="17">
        <f t="shared" si="93"/>
        <v>14731.39057591623</v>
      </c>
      <c r="O734" s="17">
        <f t="shared" si="93"/>
        <v>-14731.39057591623</v>
      </c>
    </row>
    <row r="735" spans="1:15">
      <c r="A735" s="14" t="s">
        <v>404</v>
      </c>
      <c r="B735" s="14">
        <v>5604</v>
      </c>
      <c r="C735" s="14" t="s">
        <v>348</v>
      </c>
      <c r="D735" s="14" t="s">
        <v>198</v>
      </c>
      <c r="E735" s="16">
        <v>938</v>
      </c>
      <c r="F735" s="16">
        <v>415.29700000000003</v>
      </c>
      <c r="G735" s="16">
        <v>3007.192</v>
      </c>
      <c r="H735" s="16">
        <v>18373.318000000003</v>
      </c>
      <c r="I735" s="16">
        <f t="shared" si="90"/>
        <v>21380.510000000002</v>
      </c>
      <c r="J735" s="16">
        <f t="shared" si="91"/>
        <v>-20965.213000000003</v>
      </c>
      <c r="K735" s="16">
        <f t="shared" si="93"/>
        <v>442.74733475479752</v>
      </c>
      <c r="L735" s="16">
        <f t="shared" si="93"/>
        <v>3205.9616204690828</v>
      </c>
      <c r="M735" s="16">
        <f t="shared" si="93"/>
        <v>19587.759061833691</v>
      </c>
      <c r="N735" s="16">
        <f t="shared" si="93"/>
        <v>22793.720682302774</v>
      </c>
      <c r="O735" s="16">
        <f t="shared" si="93"/>
        <v>-22350.973347547977</v>
      </c>
    </row>
    <row r="736" spans="1:15">
      <c r="A736" t="s">
        <v>404</v>
      </c>
      <c r="B736">
        <v>3709</v>
      </c>
      <c r="C736" t="s">
        <v>349</v>
      </c>
      <c r="D736" t="s">
        <v>181</v>
      </c>
      <c r="E736" s="17">
        <v>876</v>
      </c>
      <c r="F736" s="17">
        <v>262.97000000000003</v>
      </c>
      <c r="G736" s="17"/>
      <c r="H736" s="17">
        <v>17763.321</v>
      </c>
      <c r="I736" s="17">
        <f t="shared" si="90"/>
        <v>17763.321</v>
      </c>
      <c r="J736" s="17">
        <f t="shared" si="91"/>
        <v>-17500.350999999999</v>
      </c>
      <c r="K736" s="17">
        <f t="shared" si="93"/>
        <v>300.19406392694066</v>
      </c>
      <c r="L736" s="17">
        <f t="shared" si="93"/>
        <v>0</v>
      </c>
      <c r="M736" s="17">
        <f t="shared" si="93"/>
        <v>20277.763698630137</v>
      </c>
      <c r="N736" s="17">
        <f t="shared" si="93"/>
        <v>20277.763698630137</v>
      </c>
      <c r="O736" s="17">
        <f t="shared" si="93"/>
        <v>-19977.569634703195</v>
      </c>
    </row>
    <row r="737" spans="1:15">
      <c r="A737" s="14" t="s">
        <v>404</v>
      </c>
      <c r="B737" s="14">
        <v>6612</v>
      </c>
      <c r="C737" s="14" t="s">
        <v>350</v>
      </c>
      <c r="D737" s="14" t="s">
        <v>213</v>
      </c>
      <c r="E737" s="16">
        <v>862</v>
      </c>
      <c r="F737" s="16">
        <v>4568</v>
      </c>
      <c r="G737" s="16">
        <v>7627</v>
      </c>
      <c r="H737" s="16">
        <v>7892</v>
      </c>
      <c r="I737" s="16">
        <f t="shared" si="90"/>
        <v>15519</v>
      </c>
      <c r="J737" s="16">
        <f t="shared" si="91"/>
        <v>-10951</v>
      </c>
      <c r="K737" s="16">
        <f t="shared" si="93"/>
        <v>5299.3039443155449</v>
      </c>
      <c r="L737" s="16">
        <f t="shared" si="93"/>
        <v>8848.0278422273768</v>
      </c>
      <c r="M737" s="16">
        <f t="shared" si="93"/>
        <v>9155.4524361948952</v>
      </c>
      <c r="N737" s="16">
        <f t="shared" si="93"/>
        <v>18003.480278422274</v>
      </c>
      <c r="O737" s="16">
        <f t="shared" si="93"/>
        <v>-12704.176334106729</v>
      </c>
    </row>
    <row r="738" spans="1:15">
      <c r="A738" t="s">
        <v>404</v>
      </c>
      <c r="B738">
        <v>8710</v>
      </c>
      <c r="C738" t="s">
        <v>351</v>
      </c>
      <c r="D738" t="s">
        <v>231</v>
      </c>
      <c r="E738" s="17">
        <v>818</v>
      </c>
      <c r="F738" s="17">
        <v>1439.78</v>
      </c>
      <c r="G738" s="17">
        <v>1330.1460000000002</v>
      </c>
      <c r="H738" s="17">
        <v>13050.228999999999</v>
      </c>
      <c r="I738" s="17">
        <f t="shared" si="90"/>
        <v>14380.375</v>
      </c>
      <c r="J738" s="17">
        <f t="shared" si="91"/>
        <v>-12940.594999999999</v>
      </c>
      <c r="K738" s="17">
        <f t="shared" si="93"/>
        <v>1760.1222493887528</v>
      </c>
      <c r="L738" s="17">
        <f t="shared" si="93"/>
        <v>1626.0953545232276</v>
      </c>
      <c r="M738" s="17">
        <f t="shared" si="93"/>
        <v>15953.825183374081</v>
      </c>
      <c r="N738" s="17">
        <f t="shared" si="93"/>
        <v>17579.920537897313</v>
      </c>
      <c r="O738" s="17">
        <f t="shared" si="93"/>
        <v>-15819.798288508557</v>
      </c>
    </row>
    <row r="739" spans="1:15">
      <c r="A739" s="14" t="s">
        <v>404</v>
      </c>
      <c r="B739" s="14">
        <v>8508</v>
      </c>
      <c r="C739" s="14" t="s">
        <v>352</v>
      </c>
      <c r="D739" s="14" t="s">
        <v>226</v>
      </c>
      <c r="E739" s="16">
        <v>719</v>
      </c>
      <c r="F739" s="16">
        <v>150</v>
      </c>
      <c r="G739" s="16">
        <v>240.14000000000001</v>
      </c>
      <c r="H739" s="16">
        <v>8870.1229999999996</v>
      </c>
      <c r="I739" s="16">
        <f t="shared" si="90"/>
        <v>9110.262999999999</v>
      </c>
      <c r="J739" s="16">
        <f t="shared" si="91"/>
        <v>-8960.262999999999</v>
      </c>
      <c r="K739" s="16">
        <f t="shared" si="93"/>
        <v>208.62308762169678</v>
      </c>
      <c r="L739" s="16">
        <f t="shared" si="93"/>
        <v>333.99165507649514</v>
      </c>
      <c r="M739" s="16">
        <f t="shared" si="93"/>
        <v>12336.749652294853</v>
      </c>
      <c r="N739" s="16">
        <f t="shared" si="93"/>
        <v>12670.741307371347</v>
      </c>
      <c r="O739" s="16">
        <f t="shared" si="93"/>
        <v>-12462.118219749651</v>
      </c>
    </row>
    <row r="740" spans="1:15">
      <c r="A740" t="s">
        <v>404</v>
      </c>
      <c r="B740">
        <v>8722</v>
      </c>
      <c r="C740" t="s">
        <v>353</v>
      </c>
      <c r="D740" t="s">
        <v>237</v>
      </c>
      <c r="E740" s="17">
        <v>687</v>
      </c>
      <c r="F740" s="17">
        <v>0</v>
      </c>
      <c r="G740" s="17"/>
      <c r="H740" s="17">
        <v>722.5329999999999</v>
      </c>
      <c r="I740" s="17">
        <f t="shared" si="90"/>
        <v>722.5329999999999</v>
      </c>
      <c r="J740" s="17">
        <f t="shared" si="91"/>
        <v>-722.5329999999999</v>
      </c>
      <c r="K740" s="17">
        <f t="shared" si="93"/>
        <v>0</v>
      </c>
      <c r="L740" s="17">
        <f t="shared" si="93"/>
        <v>0</v>
      </c>
      <c r="M740" s="17">
        <f t="shared" si="93"/>
        <v>1051.7219796215429</v>
      </c>
      <c r="N740" s="17">
        <f t="shared" si="93"/>
        <v>1051.7219796215429</v>
      </c>
      <c r="O740" s="17">
        <f t="shared" si="93"/>
        <v>-1051.7219796215429</v>
      </c>
    </row>
    <row r="741" spans="1:15">
      <c r="A741" s="14" t="s">
        <v>404</v>
      </c>
      <c r="B741" s="14">
        <v>7000</v>
      </c>
      <c r="C741" s="14" t="s">
        <v>354</v>
      </c>
      <c r="D741" s="14" t="s">
        <v>216</v>
      </c>
      <c r="E741" s="16">
        <v>680</v>
      </c>
      <c r="F741" s="16">
        <v>363.74400000000003</v>
      </c>
      <c r="G741" s="16">
        <v>13612.674000000003</v>
      </c>
      <c r="H741" s="16">
        <v>4581.0719999999992</v>
      </c>
      <c r="I741" s="16">
        <f t="shared" si="90"/>
        <v>18193.746000000003</v>
      </c>
      <c r="J741" s="16">
        <f t="shared" si="91"/>
        <v>-17830.002000000004</v>
      </c>
      <c r="K741" s="16">
        <f t="shared" si="93"/>
        <v>534.9176470588236</v>
      </c>
      <c r="L741" s="16">
        <f t="shared" si="93"/>
        <v>20018.638235294122</v>
      </c>
      <c r="M741" s="16">
        <f t="shared" si="93"/>
        <v>6736.8705882352933</v>
      </c>
      <c r="N741" s="16">
        <f t="shared" si="93"/>
        <v>26755.508823529413</v>
      </c>
      <c r="O741" s="16">
        <f t="shared" si="93"/>
        <v>-26220.591176470596</v>
      </c>
    </row>
    <row r="742" spans="1:15">
      <c r="A742" t="s">
        <v>404</v>
      </c>
      <c r="B742">
        <v>7502</v>
      </c>
      <c r="C742" t="s">
        <v>355</v>
      </c>
      <c r="D742" t="s">
        <v>218</v>
      </c>
      <c r="E742" s="17">
        <v>659</v>
      </c>
      <c r="F742" s="17">
        <v>3667.8760000000002</v>
      </c>
      <c r="G742" s="17">
        <v>19766.993999999999</v>
      </c>
      <c r="H742" s="17">
        <v>14751.714</v>
      </c>
      <c r="I742" s="17">
        <f t="shared" si="90"/>
        <v>34518.707999999999</v>
      </c>
      <c r="J742" s="17">
        <f t="shared" si="91"/>
        <v>-30850.831999999999</v>
      </c>
      <c r="K742" s="17">
        <f t="shared" si="93"/>
        <v>5565.8209408194234</v>
      </c>
      <c r="L742" s="17">
        <f t="shared" si="93"/>
        <v>29995.438543247343</v>
      </c>
      <c r="M742" s="17">
        <f t="shared" si="93"/>
        <v>22384.998482549316</v>
      </c>
      <c r="N742" s="17">
        <f t="shared" si="93"/>
        <v>52380.437025796658</v>
      </c>
      <c r="O742" s="17">
        <f t="shared" si="93"/>
        <v>-46814.616084977235</v>
      </c>
    </row>
    <row r="743" spans="1:15">
      <c r="A743" s="14" t="s">
        <v>404</v>
      </c>
      <c r="B743" s="14">
        <v>3811</v>
      </c>
      <c r="C743" s="14" t="s">
        <v>356</v>
      </c>
      <c r="D743" s="14" t="s">
        <v>186</v>
      </c>
      <c r="E743" s="16">
        <v>639</v>
      </c>
      <c r="F743" s="16">
        <v>2613.7159999999999</v>
      </c>
      <c r="G743" s="16"/>
      <c r="H743" s="16">
        <v>11834.12</v>
      </c>
      <c r="I743" s="16">
        <f t="shared" si="90"/>
        <v>11834.12</v>
      </c>
      <c r="J743" s="16">
        <f t="shared" si="91"/>
        <v>-9220.4040000000005</v>
      </c>
      <c r="K743" s="16">
        <f t="shared" si="93"/>
        <v>4090.3223787167444</v>
      </c>
      <c r="L743" s="16">
        <f t="shared" si="93"/>
        <v>0</v>
      </c>
      <c r="M743" s="16">
        <f t="shared" si="93"/>
        <v>18519.749608763694</v>
      </c>
      <c r="N743" s="16">
        <f t="shared" si="93"/>
        <v>18519.749608763694</v>
      </c>
      <c r="O743" s="16">
        <f t="shared" si="93"/>
        <v>-14429.427230046949</v>
      </c>
    </row>
    <row r="744" spans="1:15">
      <c r="A744" t="s">
        <v>404</v>
      </c>
      <c r="B744">
        <v>8509</v>
      </c>
      <c r="C744" t="s">
        <v>357</v>
      </c>
      <c r="D744" t="s">
        <v>227</v>
      </c>
      <c r="E744" s="17">
        <v>627</v>
      </c>
      <c r="F744" s="17">
        <v>510.75</v>
      </c>
      <c r="G744" s="17">
        <v>253.66399999999999</v>
      </c>
      <c r="H744" s="17">
        <v>3920.6229999999996</v>
      </c>
      <c r="I744" s="17">
        <f t="shared" si="90"/>
        <v>4174.2869999999994</v>
      </c>
      <c r="J744" s="17">
        <f t="shared" si="91"/>
        <v>-3663.5369999999994</v>
      </c>
      <c r="K744" s="17">
        <f t="shared" si="93"/>
        <v>814.5933014354066</v>
      </c>
      <c r="L744" s="17">
        <f t="shared" si="93"/>
        <v>404.56778309409884</v>
      </c>
      <c r="M744" s="17">
        <f t="shared" si="93"/>
        <v>6252.9872408293459</v>
      </c>
      <c r="N744" s="17">
        <f t="shared" si="93"/>
        <v>6657.5550239234444</v>
      </c>
      <c r="O744" s="17">
        <f t="shared" si="93"/>
        <v>-5842.9617224880376</v>
      </c>
    </row>
    <row r="745" spans="1:15">
      <c r="A745" s="14" t="s">
        <v>404</v>
      </c>
      <c r="B745" s="14">
        <v>3511</v>
      </c>
      <c r="C745" s="14" t="s">
        <v>358</v>
      </c>
      <c r="D745" s="14" t="s">
        <v>179</v>
      </c>
      <c r="E745" s="16">
        <v>625</v>
      </c>
      <c r="F745" s="16">
        <v>806.95</v>
      </c>
      <c r="G745" s="16">
        <v>1705.3799999999999</v>
      </c>
      <c r="H745" s="16">
        <v>6483.1810000000005</v>
      </c>
      <c r="I745" s="16">
        <f t="shared" si="90"/>
        <v>8188.5610000000006</v>
      </c>
      <c r="J745" s="16">
        <f t="shared" si="91"/>
        <v>-7381.6110000000008</v>
      </c>
      <c r="K745" s="16">
        <f t="shared" si="93"/>
        <v>1291.1200000000001</v>
      </c>
      <c r="L745" s="16">
        <f t="shared" si="93"/>
        <v>2728.6079999999997</v>
      </c>
      <c r="M745" s="16">
        <f t="shared" si="93"/>
        <v>10373.089599999999</v>
      </c>
      <c r="N745" s="16">
        <f t="shared" si="93"/>
        <v>13101.697600000001</v>
      </c>
      <c r="O745" s="16">
        <f t="shared" si="93"/>
        <v>-11810.577600000002</v>
      </c>
    </row>
    <row r="746" spans="1:15">
      <c r="A746" t="s">
        <v>404</v>
      </c>
      <c r="B746">
        <v>6515</v>
      </c>
      <c r="C746" t="s">
        <v>359</v>
      </c>
      <c r="D746" t="s">
        <v>208</v>
      </c>
      <c r="E746" s="17">
        <v>623</v>
      </c>
      <c r="F746" s="17">
        <v>318.01499999999999</v>
      </c>
      <c r="G746" s="17"/>
      <c r="H746" s="17">
        <v>30149.583999999999</v>
      </c>
      <c r="I746" s="17">
        <f t="shared" si="90"/>
        <v>30149.583999999999</v>
      </c>
      <c r="J746" s="17">
        <f t="shared" si="91"/>
        <v>-29831.569</v>
      </c>
      <c r="K746" s="17">
        <f t="shared" si="93"/>
        <v>510.45746388443013</v>
      </c>
      <c r="L746" s="17">
        <f t="shared" si="93"/>
        <v>0</v>
      </c>
      <c r="M746" s="17">
        <f t="shared" si="93"/>
        <v>48394.195826645264</v>
      </c>
      <c r="N746" s="17">
        <f t="shared" si="93"/>
        <v>48394.195826645264</v>
      </c>
      <c r="O746" s="17">
        <f t="shared" si="93"/>
        <v>-47883.738362760829</v>
      </c>
    </row>
    <row r="747" spans="1:15">
      <c r="A747" s="14" t="s">
        <v>404</v>
      </c>
      <c r="B747" s="14">
        <v>8720</v>
      </c>
      <c r="C747" s="14" t="s">
        <v>360</v>
      </c>
      <c r="D747" s="14" t="s">
        <v>235</v>
      </c>
      <c r="E747" s="16">
        <v>609</v>
      </c>
      <c r="F747" s="16">
        <v>282.70299999999997</v>
      </c>
      <c r="G747" s="16">
        <v>150.55399999999997</v>
      </c>
      <c r="H747" s="16">
        <v>4919.0030000000006</v>
      </c>
      <c r="I747" s="16">
        <f t="shared" si="90"/>
        <v>5069.5570000000007</v>
      </c>
      <c r="J747" s="16">
        <f t="shared" si="91"/>
        <v>-4786.8540000000012</v>
      </c>
      <c r="K747" s="16">
        <f t="shared" si="93"/>
        <v>464.20853858784886</v>
      </c>
      <c r="L747" s="16">
        <f t="shared" si="93"/>
        <v>247.21510673234806</v>
      </c>
      <c r="M747" s="16">
        <f t="shared" si="93"/>
        <v>8077.180623973728</v>
      </c>
      <c r="N747" s="16">
        <f t="shared" si="93"/>
        <v>8324.3957307060755</v>
      </c>
      <c r="O747" s="16">
        <f t="shared" si="93"/>
        <v>-7860.1871921182283</v>
      </c>
    </row>
    <row r="748" spans="1:15">
      <c r="A748" t="s">
        <v>404</v>
      </c>
      <c r="B748">
        <v>6607</v>
      </c>
      <c r="C748" t="s">
        <v>361</v>
      </c>
      <c r="D748" t="s">
        <v>211</v>
      </c>
      <c r="E748" s="17">
        <v>507</v>
      </c>
      <c r="F748" s="17">
        <v>3559.6959999999999</v>
      </c>
      <c r="G748" s="17">
        <v>19327.831999999999</v>
      </c>
      <c r="H748" s="17">
        <v>14822.255000000001</v>
      </c>
      <c r="I748" s="17">
        <f t="shared" si="90"/>
        <v>34150.087</v>
      </c>
      <c r="J748" s="17">
        <f t="shared" si="91"/>
        <v>-30590.391</v>
      </c>
      <c r="K748" s="17">
        <f t="shared" si="93"/>
        <v>7021.0966469428004</v>
      </c>
      <c r="L748" s="17">
        <f t="shared" si="93"/>
        <v>38121.956607495064</v>
      </c>
      <c r="M748" s="17">
        <f t="shared" si="93"/>
        <v>29235.216962524657</v>
      </c>
      <c r="N748" s="17">
        <f t="shared" si="93"/>
        <v>67357.173570019731</v>
      </c>
      <c r="O748" s="17">
        <f t="shared" si="93"/>
        <v>-60336.076923076922</v>
      </c>
    </row>
    <row r="749" spans="1:15">
      <c r="A749" s="14" t="s">
        <v>404</v>
      </c>
      <c r="B749" s="14">
        <v>7617</v>
      </c>
      <c r="C749" s="14" t="s">
        <v>362</v>
      </c>
      <c r="D749" s="14" t="s">
        <v>221</v>
      </c>
      <c r="E749" s="16">
        <v>501</v>
      </c>
      <c r="F749" s="16">
        <v>894.78</v>
      </c>
      <c r="G749" s="16">
        <v>788.726</v>
      </c>
      <c r="H749" s="16">
        <v>6154.5349999999999</v>
      </c>
      <c r="I749" s="16">
        <f t="shared" si="90"/>
        <v>6943.2609999999995</v>
      </c>
      <c r="J749" s="16">
        <f t="shared" si="91"/>
        <v>-6048.4809999999998</v>
      </c>
      <c r="K749" s="16">
        <f t="shared" si="93"/>
        <v>1785.9880239520958</v>
      </c>
      <c r="L749" s="16">
        <f t="shared" si="93"/>
        <v>1574.3033932135729</v>
      </c>
      <c r="M749" s="16">
        <f t="shared" si="93"/>
        <v>12284.500998003992</v>
      </c>
      <c r="N749" s="16">
        <f t="shared" si="93"/>
        <v>13858.804391217564</v>
      </c>
      <c r="O749" s="16">
        <f t="shared" si="93"/>
        <v>-12072.81636726547</v>
      </c>
    </row>
    <row r="750" spans="1:15">
      <c r="A750" t="s">
        <v>404</v>
      </c>
      <c r="B750">
        <v>8719</v>
      </c>
      <c r="C750" t="s">
        <v>363</v>
      </c>
      <c r="D750" t="s">
        <v>234</v>
      </c>
      <c r="E750" s="17">
        <v>497</v>
      </c>
      <c r="F750" s="17">
        <v>3110.1179999999999</v>
      </c>
      <c r="G750" s="17">
        <v>157.19800000000001</v>
      </c>
      <c r="H750" s="17">
        <v>6385.9859999999999</v>
      </c>
      <c r="I750" s="17">
        <f t="shared" si="90"/>
        <v>6543.1840000000002</v>
      </c>
      <c r="J750" s="17">
        <f t="shared" si="91"/>
        <v>-3433.0660000000003</v>
      </c>
      <c r="K750" s="17">
        <f t="shared" si="93"/>
        <v>6257.7826961770625</v>
      </c>
      <c r="L750" s="17">
        <f t="shared" si="93"/>
        <v>316.29376257545272</v>
      </c>
      <c r="M750" s="17">
        <f t="shared" si="93"/>
        <v>12849.066398390341</v>
      </c>
      <c r="N750" s="17">
        <f t="shared" si="93"/>
        <v>13165.360160965794</v>
      </c>
      <c r="O750" s="17">
        <f t="shared" si="93"/>
        <v>-6907.5774647887329</v>
      </c>
    </row>
    <row r="751" spans="1:15">
      <c r="A751" s="14" t="s">
        <v>404</v>
      </c>
      <c r="B751" s="14">
        <v>6601</v>
      </c>
      <c r="C751" s="14" t="s">
        <v>364</v>
      </c>
      <c r="D751" s="14" t="s">
        <v>209</v>
      </c>
      <c r="E751" s="16">
        <v>483</v>
      </c>
      <c r="F751" s="16">
        <v>0</v>
      </c>
      <c r="G751" s="16">
        <v>987.88300000000004</v>
      </c>
      <c r="H751" s="16">
        <v>7576.1370000000006</v>
      </c>
      <c r="I751" s="16">
        <f t="shared" si="90"/>
        <v>8564.02</v>
      </c>
      <c r="J751" s="16">
        <f t="shared" si="91"/>
        <v>-8564.02</v>
      </c>
      <c r="K751" s="16">
        <f t="shared" si="93"/>
        <v>0</v>
      </c>
      <c r="L751" s="16">
        <f t="shared" si="93"/>
        <v>2045.3064182194619</v>
      </c>
      <c r="M751" s="16">
        <f t="shared" si="93"/>
        <v>15685.583850931678</v>
      </c>
      <c r="N751" s="16">
        <f t="shared" si="93"/>
        <v>17730.890269151139</v>
      </c>
      <c r="O751" s="16">
        <f t="shared" si="93"/>
        <v>-17730.890269151139</v>
      </c>
    </row>
    <row r="752" spans="1:15">
      <c r="A752" t="s">
        <v>404</v>
      </c>
      <c r="B752">
        <v>6709</v>
      </c>
      <c r="C752" t="s">
        <v>365</v>
      </c>
      <c r="D752" t="s">
        <v>215</v>
      </c>
      <c r="E752" s="17">
        <v>482</v>
      </c>
      <c r="F752" s="17">
        <v>1868.8050000000001</v>
      </c>
      <c r="G752" s="17"/>
      <c r="H752" s="17">
        <v>19028.668000000001</v>
      </c>
      <c r="I752" s="17">
        <f t="shared" si="90"/>
        <v>19028.668000000001</v>
      </c>
      <c r="J752" s="17">
        <f t="shared" si="91"/>
        <v>-17159.863000000001</v>
      </c>
      <c r="K752" s="17">
        <f t="shared" si="93"/>
        <v>3877.1887966804979</v>
      </c>
      <c r="L752" s="17">
        <f t="shared" si="93"/>
        <v>0</v>
      </c>
      <c r="M752" s="17">
        <f t="shared" si="93"/>
        <v>39478.564315352698</v>
      </c>
      <c r="N752" s="17">
        <f t="shared" si="93"/>
        <v>39478.564315352698</v>
      </c>
      <c r="O752" s="17">
        <f t="shared" si="93"/>
        <v>-35601.375518672197</v>
      </c>
    </row>
    <row r="753" spans="1:15">
      <c r="A753" s="14" t="s">
        <v>404</v>
      </c>
      <c r="B753" s="14">
        <v>5609</v>
      </c>
      <c r="C753" s="14" t="s">
        <v>366</v>
      </c>
      <c r="D753" s="14" t="s">
        <v>199</v>
      </c>
      <c r="E753" s="16">
        <v>473</v>
      </c>
      <c r="F753" s="16">
        <v>500</v>
      </c>
      <c r="G753" s="16"/>
      <c r="H753" s="16">
        <v>10179.186</v>
      </c>
      <c r="I753" s="16">
        <f t="shared" si="90"/>
        <v>10179.186</v>
      </c>
      <c r="J753" s="16">
        <f t="shared" si="91"/>
        <v>-9679.1859999999997</v>
      </c>
      <c r="K753" s="16">
        <f t="shared" si="93"/>
        <v>1057.0824524312895</v>
      </c>
      <c r="L753" s="16">
        <f t="shared" si="93"/>
        <v>0</v>
      </c>
      <c r="M753" s="16">
        <f t="shared" si="93"/>
        <v>21520.477801268498</v>
      </c>
      <c r="N753" s="16">
        <f t="shared" si="93"/>
        <v>21520.477801268498</v>
      </c>
      <c r="O753" s="16">
        <f t="shared" si="93"/>
        <v>-20463.39534883721</v>
      </c>
    </row>
    <row r="754" spans="1:15">
      <c r="A754" t="s">
        <v>404</v>
      </c>
      <c r="B754">
        <v>4911</v>
      </c>
      <c r="C754" t="s">
        <v>367</v>
      </c>
      <c r="D754" t="s">
        <v>195</v>
      </c>
      <c r="E754" s="17">
        <v>457</v>
      </c>
      <c r="F754" s="17">
        <v>2429.3590000000004</v>
      </c>
      <c r="G754" s="17"/>
      <c r="H754" s="17">
        <v>12695.773999999998</v>
      </c>
      <c r="I754" s="17">
        <f t="shared" si="90"/>
        <v>12695.773999999998</v>
      </c>
      <c r="J754" s="17">
        <f t="shared" si="91"/>
        <v>-10266.414999999997</v>
      </c>
      <c r="K754" s="17">
        <f t="shared" si="93"/>
        <v>5315.8840262582071</v>
      </c>
      <c r="L754" s="17">
        <f t="shared" si="93"/>
        <v>0</v>
      </c>
      <c r="M754" s="17">
        <f t="shared" si="93"/>
        <v>27780.687089715531</v>
      </c>
      <c r="N754" s="17">
        <f t="shared" si="93"/>
        <v>27780.687089715531</v>
      </c>
      <c r="O754" s="17">
        <f t="shared" si="93"/>
        <v>-22464.803063457326</v>
      </c>
    </row>
    <row r="755" spans="1:15">
      <c r="A755" s="14" t="s">
        <v>404</v>
      </c>
      <c r="B755" s="14">
        <v>5612</v>
      </c>
      <c r="C755" s="14" t="s">
        <v>368</v>
      </c>
      <c r="D755" s="14" t="s">
        <v>201</v>
      </c>
      <c r="E755" s="16">
        <v>371</v>
      </c>
      <c r="F755" s="16">
        <v>39962.680999999997</v>
      </c>
      <c r="G755" s="16"/>
      <c r="H755" s="16">
        <v>44042.913</v>
      </c>
      <c r="I755" s="16">
        <f t="shared" si="90"/>
        <v>44042.913</v>
      </c>
      <c r="J755" s="16">
        <f t="shared" si="91"/>
        <v>-4080.2320000000036</v>
      </c>
      <c r="K755" s="16">
        <f t="shared" si="93"/>
        <v>107716.12129380052</v>
      </c>
      <c r="L755" s="16">
        <f t="shared" si="93"/>
        <v>0</v>
      </c>
      <c r="M755" s="16">
        <f t="shared" si="93"/>
        <v>118714.05121293801</v>
      </c>
      <c r="N755" s="16">
        <f t="shared" si="93"/>
        <v>118714.05121293801</v>
      </c>
      <c r="O755" s="16">
        <f t="shared" si="93"/>
        <v>-10997.929919137476</v>
      </c>
    </row>
    <row r="756" spans="1:15">
      <c r="A756" t="s">
        <v>404</v>
      </c>
      <c r="B756">
        <v>6602</v>
      </c>
      <c r="C756" t="s">
        <v>369</v>
      </c>
      <c r="D756" t="s">
        <v>210</v>
      </c>
      <c r="E756" s="17">
        <v>370</v>
      </c>
      <c r="F756" s="17">
        <v>244.91399999999999</v>
      </c>
      <c r="G756" s="17"/>
      <c r="H756" s="17">
        <v>8632.2569999999996</v>
      </c>
      <c r="I756" s="17">
        <f t="shared" si="90"/>
        <v>8632.2569999999996</v>
      </c>
      <c r="J756" s="17">
        <f t="shared" si="91"/>
        <v>-8387.3429999999989</v>
      </c>
      <c r="K756" s="17">
        <f t="shared" si="93"/>
        <v>661.92972972972973</v>
      </c>
      <c r="L756" s="17">
        <f t="shared" si="93"/>
        <v>0</v>
      </c>
      <c r="M756" s="17">
        <f t="shared" si="93"/>
        <v>23330.424324324322</v>
      </c>
      <c r="N756" s="17">
        <f t="shared" si="93"/>
        <v>23330.424324324322</v>
      </c>
      <c r="O756" s="17">
        <f t="shared" si="93"/>
        <v>-22668.494594594591</v>
      </c>
    </row>
    <row r="757" spans="1:15">
      <c r="A757" s="14" t="s">
        <v>404</v>
      </c>
      <c r="B757" s="14">
        <v>4502</v>
      </c>
      <c r="C757" s="14" t="s">
        <v>370</v>
      </c>
      <c r="D757" s="14" t="s">
        <v>189</v>
      </c>
      <c r="E757" s="16">
        <v>262</v>
      </c>
      <c r="F757" s="16">
        <v>1147.818</v>
      </c>
      <c r="G757" s="16">
        <v>133.23900000000003</v>
      </c>
      <c r="H757" s="16">
        <v>4305.6819999999998</v>
      </c>
      <c r="I757" s="16">
        <f t="shared" si="90"/>
        <v>4438.9210000000003</v>
      </c>
      <c r="J757" s="16">
        <f t="shared" si="91"/>
        <v>-3291.1030000000001</v>
      </c>
      <c r="K757" s="16">
        <f t="shared" si="93"/>
        <v>4380.9847328244277</v>
      </c>
      <c r="L757" s="16">
        <f t="shared" si="93"/>
        <v>508.5458015267177</v>
      </c>
      <c r="M757" s="16">
        <f t="shared" si="93"/>
        <v>16433.900763358779</v>
      </c>
      <c r="N757" s="16">
        <f t="shared" si="93"/>
        <v>16942.446564885497</v>
      </c>
      <c r="O757" s="16">
        <f t="shared" si="93"/>
        <v>-12561.461832061068</v>
      </c>
    </row>
    <row r="758" spans="1:15">
      <c r="A758" t="s">
        <v>404</v>
      </c>
      <c r="B758">
        <v>4604</v>
      </c>
      <c r="C758" t="s">
        <v>371</v>
      </c>
      <c r="D758" t="s">
        <v>190</v>
      </c>
      <c r="E758" s="17">
        <v>251</v>
      </c>
      <c r="F758" s="17">
        <v>29.981000000000002</v>
      </c>
      <c r="G758" s="17"/>
      <c r="H758" s="17">
        <v>10317.928</v>
      </c>
      <c r="I758" s="17">
        <f t="shared" si="90"/>
        <v>10317.928</v>
      </c>
      <c r="J758" s="17">
        <f t="shared" si="91"/>
        <v>-10287.947</v>
      </c>
      <c r="K758" s="17">
        <f t="shared" si="93"/>
        <v>119.44621513944224</v>
      </c>
      <c r="L758" s="17">
        <f t="shared" si="93"/>
        <v>0</v>
      </c>
      <c r="M758" s="17">
        <f t="shared" si="93"/>
        <v>41107.282868525894</v>
      </c>
      <c r="N758" s="17">
        <f t="shared" si="93"/>
        <v>41107.282868525894</v>
      </c>
      <c r="O758" s="17">
        <f t="shared" si="93"/>
        <v>-40987.836653386454</v>
      </c>
    </row>
    <row r="759" spans="1:15">
      <c r="A759" s="14" t="s">
        <v>404</v>
      </c>
      <c r="B759" s="14">
        <v>8610</v>
      </c>
      <c r="C759" s="14" t="s">
        <v>372</v>
      </c>
      <c r="D759" s="14" t="s">
        <v>228</v>
      </c>
      <c r="E759" s="16">
        <v>251</v>
      </c>
      <c r="F759" s="16">
        <v>6076.6570000000002</v>
      </c>
      <c r="G759" s="16"/>
      <c r="H759" s="16">
        <v>6815.3329999999987</v>
      </c>
      <c r="I759" s="16">
        <f t="shared" si="90"/>
        <v>6815.3329999999987</v>
      </c>
      <c r="J759" s="16">
        <f t="shared" si="91"/>
        <v>-738.67599999999857</v>
      </c>
      <c r="K759" s="16">
        <f t="shared" si="93"/>
        <v>24209.788844621515</v>
      </c>
      <c r="L759" s="16">
        <f t="shared" si="93"/>
        <v>0</v>
      </c>
      <c r="M759" s="16">
        <f t="shared" si="93"/>
        <v>27152.721115537843</v>
      </c>
      <c r="N759" s="16">
        <f t="shared" si="93"/>
        <v>27152.721115537843</v>
      </c>
      <c r="O759" s="16">
        <f t="shared" si="93"/>
        <v>-2942.9322709163289</v>
      </c>
    </row>
    <row r="760" spans="1:15">
      <c r="A760" t="s">
        <v>404</v>
      </c>
      <c r="B760">
        <v>1606</v>
      </c>
      <c r="C760" t="s">
        <v>373</v>
      </c>
      <c r="D760" t="s">
        <v>172</v>
      </c>
      <c r="E760" s="17">
        <v>245</v>
      </c>
      <c r="F760" s="17">
        <v>0</v>
      </c>
      <c r="G760" s="17"/>
      <c r="H760" s="17"/>
      <c r="I760" s="17">
        <f t="shared" si="90"/>
        <v>0</v>
      </c>
      <c r="J760" s="17">
        <f t="shared" si="91"/>
        <v>0</v>
      </c>
      <c r="K760" s="17"/>
      <c r="L760" s="17"/>
      <c r="M760" s="17"/>
      <c r="N760" s="17"/>
      <c r="O760" s="17"/>
    </row>
    <row r="761" spans="1:15">
      <c r="A761" s="14" t="s">
        <v>404</v>
      </c>
      <c r="B761" s="14">
        <v>4803</v>
      </c>
      <c r="C761" s="14" t="s">
        <v>374</v>
      </c>
      <c r="D761" s="14" t="s">
        <v>192</v>
      </c>
      <c r="E761" s="16">
        <v>208</v>
      </c>
      <c r="F761" s="16">
        <v>417.97899999999998</v>
      </c>
      <c r="G761" s="16"/>
      <c r="H761" s="16">
        <v>7800.5639999999994</v>
      </c>
      <c r="I761" s="16">
        <f t="shared" si="90"/>
        <v>7800.5639999999994</v>
      </c>
      <c r="J761" s="16">
        <f t="shared" si="91"/>
        <v>-7382.5849999999991</v>
      </c>
      <c r="K761" s="16">
        <f t="shared" ref="K761:O772" si="94">(F761/$E761)*1000</f>
        <v>2009.5144230769231</v>
      </c>
      <c r="L761" s="16">
        <f t="shared" si="94"/>
        <v>0</v>
      </c>
      <c r="M761" s="16">
        <f t="shared" si="94"/>
        <v>37502.711538461532</v>
      </c>
      <c r="N761" s="16">
        <f t="shared" si="94"/>
        <v>37502.711538461532</v>
      </c>
      <c r="O761" s="16">
        <f t="shared" si="94"/>
        <v>-35493.19711538461</v>
      </c>
    </row>
    <row r="762" spans="1:15">
      <c r="A762" t="s">
        <v>404</v>
      </c>
      <c r="B762">
        <v>5706</v>
      </c>
      <c r="C762" t="s">
        <v>375</v>
      </c>
      <c r="D762" t="s">
        <v>202</v>
      </c>
      <c r="E762" s="17">
        <v>205</v>
      </c>
      <c r="F762" s="17">
        <v>0</v>
      </c>
      <c r="G762" s="17"/>
      <c r="H762" s="17">
        <v>322</v>
      </c>
      <c r="I762" s="17">
        <f t="shared" si="90"/>
        <v>322</v>
      </c>
      <c r="J762" s="17">
        <f t="shared" si="91"/>
        <v>-322</v>
      </c>
      <c r="K762" s="17">
        <f t="shared" si="94"/>
        <v>0</v>
      </c>
      <c r="L762" s="17">
        <f t="shared" si="94"/>
        <v>0</v>
      </c>
      <c r="M762" s="17">
        <f t="shared" si="94"/>
        <v>1570.7317073170732</v>
      </c>
      <c r="N762" s="17">
        <f t="shared" si="94"/>
        <v>1570.7317073170732</v>
      </c>
      <c r="O762" s="17">
        <f t="shared" si="94"/>
        <v>-1570.7317073170732</v>
      </c>
    </row>
    <row r="763" spans="1:15">
      <c r="A763" s="14" t="s">
        <v>404</v>
      </c>
      <c r="B763" s="14">
        <v>3713</v>
      </c>
      <c r="C763" s="14" t="s">
        <v>376</v>
      </c>
      <c r="D763" s="14" t="s">
        <v>184</v>
      </c>
      <c r="E763" s="16">
        <v>124</v>
      </c>
      <c r="F763" s="16">
        <v>252</v>
      </c>
      <c r="G763" s="16"/>
      <c r="H763" s="16">
        <v>2015</v>
      </c>
      <c r="I763" s="16">
        <f t="shared" si="90"/>
        <v>2015</v>
      </c>
      <c r="J763" s="16">
        <f t="shared" si="91"/>
        <v>-1763</v>
      </c>
      <c r="K763" s="16">
        <f t="shared" si="94"/>
        <v>2032.258064516129</v>
      </c>
      <c r="L763" s="16">
        <f t="shared" si="94"/>
        <v>0</v>
      </c>
      <c r="M763" s="16">
        <f t="shared" si="94"/>
        <v>16250</v>
      </c>
      <c r="N763" s="16">
        <f t="shared" si="94"/>
        <v>16250</v>
      </c>
      <c r="O763" s="16">
        <f t="shared" si="94"/>
        <v>-14217.741935483869</v>
      </c>
    </row>
    <row r="764" spans="1:15">
      <c r="A764" t="s">
        <v>404</v>
      </c>
      <c r="B764">
        <v>7509</v>
      </c>
      <c r="C764" t="s">
        <v>377</v>
      </c>
      <c r="D764" t="s">
        <v>220</v>
      </c>
      <c r="E764" s="17">
        <v>122</v>
      </c>
      <c r="F764" s="17">
        <v>400</v>
      </c>
      <c r="G764" s="17">
        <v>67</v>
      </c>
      <c r="H764" s="17">
        <v>3102</v>
      </c>
      <c r="I764" s="17">
        <f t="shared" si="90"/>
        <v>3169</v>
      </c>
      <c r="J764" s="17">
        <f t="shared" si="91"/>
        <v>-2769</v>
      </c>
      <c r="K764" s="17">
        <f t="shared" si="94"/>
        <v>3278.688524590164</v>
      </c>
      <c r="L764" s="17">
        <f t="shared" si="94"/>
        <v>549.18032786885249</v>
      </c>
      <c r="M764" s="17">
        <f t="shared" si="94"/>
        <v>25426.22950819672</v>
      </c>
      <c r="N764" s="17">
        <f t="shared" si="94"/>
        <v>25975.409836065573</v>
      </c>
      <c r="O764" s="17">
        <f t="shared" si="94"/>
        <v>-22696.721311475412</v>
      </c>
    </row>
    <row r="765" spans="1:15">
      <c r="A765" s="14" t="s">
        <v>404</v>
      </c>
      <c r="B765" s="14">
        <v>4902</v>
      </c>
      <c r="C765" s="14" t="s">
        <v>378</v>
      </c>
      <c r="D765" s="14" t="s">
        <v>194</v>
      </c>
      <c r="E765" s="16">
        <v>109</v>
      </c>
      <c r="F765" s="16">
        <v>906.51</v>
      </c>
      <c r="G765" s="16">
        <v>1839.1730000000002</v>
      </c>
      <c r="H765" s="16">
        <v>1031.422</v>
      </c>
      <c r="I765" s="16">
        <f t="shared" ref="I765:I772" si="95">G765+H765</f>
        <v>2870.5950000000003</v>
      </c>
      <c r="J765" s="16">
        <f t="shared" ref="J765:J772" si="96">F765-I765</f>
        <v>-1964.0850000000003</v>
      </c>
      <c r="K765" s="16">
        <f t="shared" si="94"/>
        <v>8316.6055045871544</v>
      </c>
      <c r="L765" s="16">
        <f t="shared" si="94"/>
        <v>16873.146788990827</v>
      </c>
      <c r="M765" s="16">
        <f t="shared" si="94"/>
        <v>9462.5871559633033</v>
      </c>
      <c r="N765" s="16">
        <f t="shared" si="94"/>
        <v>26335.733944954132</v>
      </c>
      <c r="O765" s="16">
        <f t="shared" si="94"/>
        <v>-18019.128440366974</v>
      </c>
    </row>
    <row r="766" spans="1:15">
      <c r="A766" t="s">
        <v>404</v>
      </c>
      <c r="B766">
        <v>6706</v>
      </c>
      <c r="C766" t="s">
        <v>379</v>
      </c>
      <c r="D766" t="s">
        <v>214</v>
      </c>
      <c r="E766" s="17">
        <v>93</v>
      </c>
      <c r="F766" s="17">
        <v>0</v>
      </c>
      <c r="G766" s="17"/>
      <c r="H766" s="17">
        <v>1310</v>
      </c>
      <c r="I766" s="17">
        <f t="shared" si="95"/>
        <v>1310</v>
      </c>
      <c r="J766" s="17">
        <f t="shared" si="96"/>
        <v>-1310</v>
      </c>
      <c r="K766" s="17">
        <f t="shared" si="94"/>
        <v>0</v>
      </c>
      <c r="L766" s="17">
        <f t="shared" si="94"/>
        <v>0</v>
      </c>
      <c r="M766" s="17">
        <f t="shared" si="94"/>
        <v>14086.021505376344</v>
      </c>
      <c r="N766" s="17">
        <f t="shared" si="94"/>
        <v>14086.021505376344</v>
      </c>
      <c r="O766" s="17">
        <f t="shared" si="94"/>
        <v>-14086.021505376344</v>
      </c>
    </row>
    <row r="767" spans="1:15">
      <c r="A767" s="14" t="s">
        <v>404</v>
      </c>
      <c r="B767" s="14">
        <v>5611</v>
      </c>
      <c r="C767" s="14" t="s">
        <v>380</v>
      </c>
      <c r="D767" s="14" t="s">
        <v>200</v>
      </c>
      <c r="E767" s="16">
        <v>90</v>
      </c>
      <c r="F767" s="16">
        <v>0</v>
      </c>
      <c r="G767" s="16"/>
      <c r="H767" s="16">
        <v>3363</v>
      </c>
      <c r="I767" s="16">
        <f t="shared" si="95"/>
        <v>3363</v>
      </c>
      <c r="J767" s="16">
        <f t="shared" si="96"/>
        <v>-3363</v>
      </c>
      <c r="K767" s="16">
        <f t="shared" si="94"/>
        <v>0</v>
      </c>
      <c r="L767" s="16">
        <f t="shared" si="94"/>
        <v>0</v>
      </c>
      <c r="M767" s="16">
        <f t="shared" si="94"/>
        <v>37366.666666666664</v>
      </c>
      <c r="N767" s="16">
        <f t="shared" si="94"/>
        <v>37366.666666666664</v>
      </c>
      <c r="O767" s="16">
        <f t="shared" si="94"/>
        <v>-37366.666666666664</v>
      </c>
    </row>
    <row r="768" spans="1:15">
      <c r="A768" t="s">
        <v>404</v>
      </c>
      <c r="B768">
        <v>7505</v>
      </c>
      <c r="C768" t="s">
        <v>381</v>
      </c>
      <c r="D768" t="s">
        <v>219</v>
      </c>
      <c r="E768" s="17">
        <v>86</v>
      </c>
      <c r="F768" s="17">
        <v>5844</v>
      </c>
      <c r="G768" s="17">
        <v>463</v>
      </c>
      <c r="H768" s="17">
        <v>40356</v>
      </c>
      <c r="I768" s="17">
        <f t="shared" si="95"/>
        <v>40819</v>
      </c>
      <c r="J768" s="17">
        <f t="shared" si="96"/>
        <v>-34975</v>
      </c>
      <c r="K768" s="17">
        <f t="shared" si="94"/>
        <v>67953.488372093023</v>
      </c>
      <c r="L768" s="17">
        <f t="shared" si="94"/>
        <v>5383.7209302325582</v>
      </c>
      <c r="M768" s="17">
        <f t="shared" si="94"/>
        <v>469255.81395348837</v>
      </c>
      <c r="N768" s="17">
        <f t="shared" si="94"/>
        <v>474639.53488372097</v>
      </c>
      <c r="O768" s="17">
        <f t="shared" si="94"/>
        <v>-406686.04651162791</v>
      </c>
    </row>
    <row r="769" spans="1:15">
      <c r="A769" s="14" t="s">
        <v>404</v>
      </c>
      <c r="B769" s="14">
        <v>3506</v>
      </c>
      <c r="C769" s="14" t="s">
        <v>382</v>
      </c>
      <c r="D769" s="14" t="s">
        <v>178</v>
      </c>
      <c r="E769" s="16">
        <v>65</v>
      </c>
      <c r="F769" s="16">
        <v>526.38</v>
      </c>
      <c r="G769" s="16"/>
      <c r="H769" s="16">
        <v>1855.04</v>
      </c>
      <c r="I769" s="16">
        <f t="shared" si="95"/>
        <v>1855.04</v>
      </c>
      <c r="J769" s="16">
        <f t="shared" si="96"/>
        <v>-1328.6599999999999</v>
      </c>
      <c r="K769" s="16">
        <f t="shared" si="94"/>
        <v>8098.1538461538457</v>
      </c>
      <c r="L769" s="16">
        <f t="shared" si="94"/>
        <v>0</v>
      </c>
      <c r="M769" s="16">
        <f t="shared" si="94"/>
        <v>28539.076923076922</v>
      </c>
      <c r="N769" s="16">
        <f t="shared" si="94"/>
        <v>28539.076923076922</v>
      </c>
      <c r="O769" s="16">
        <f t="shared" si="94"/>
        <v>-20440.923076923074</v>
      </c>
    </row>
    <row r="770" spans="1:15">
      <c r="A770" t="s">
        <v>404</v>
      </c>
      <c r="B770">
        <v>3710</v>
      </c>
      <c r="C770" t="s">
        <v>383</v>
      </c>
      <c r="D770" t="s">
        <v>182</v>
      </c>
      <c r="E770" s="17">
        <v>64</v>
      </c>
      <c r="F770" s="17">
        <v>0</v>
      </c>
      <c r="G770" s="17"/>
      <c r="H770" s="17">
        <v>1519</v>
      </c>
      <c r="I770" s="17">
        <f t="shared" si="95"/>
        <v>1519</v>
      </c>
      <c r="J770" s="17">
        <f t="shared" si="96"/>
        <v>-1519</v>
      </c>
      <c r="K770" s="17">
        <f t="shared" si="94"/>
        <v>0</v>
      </c>
      <c r="L770" s="17">
        <f t="shared" si="94"/>
        <v>0</v>
      </c>
      <c r="M770" s="17">
        <f t="shared" si="94"/>
        <v>23734.375</v>
      </c>
      <c r="N770" s="17">
        <f t="shared" si="94"/>
        <v>23734.375</v>
      </c>
      <c r="O770" s="17">
        <f t="shared" si="94"/>
        <v>-23734.375</v>
      </c>
    </row>
    <row r="771" spans="1:15">
      <c r="A771" s="14" t="s">
        <v>404</v>
      </c>
      <c r="B771" s="14">
        <v>6611</v>
      </c>
      <c r="C771" s="14" t="s">
        <v>384</v>
      </c>
      <c r="D771" s="14" t="s">
        <v>212</v>
      </c>
      <c r="E771" s="16">
        <v>54</v>
      </c>
      <c r="F771" s="16">
        <v>0</v>
      </c>
      <c r="G771" s="16"/>
      <c r="H771" s="16">
        <v>803.81302261352539</v>
      </c>
      <c r="I771" s="16">
        <f t="shared" si="95"/>
        <v>803.81302261352539</v>
      </c>
      <c r="J771" s="16">
        <f t="shared" si="96"/>
        <v>-803.81302261352539</v>
      </c>
      <c r="K771" s="16">
        <f t="shared" si="94"/>
        <v>0</v>
      </c>
      <c r="L771" s="16">
        <f t="shared" si="94"/>
        <v>0</v>
      </c>
      <c r="M771" s="16">
        <f t="shared" si="94"/>
        <v>14885.426344694915</v>
      </c>
      <c r="N771" s="16">
        <f t="shared" si="94"/>
        <v>14885.426344694915</v>
      </c>
      <c r="O771" s="16">
        <f t="shared" si="94"/>
        <v>-14885.426344694915</v>
      </c>
    </row>
    <row r="772" spans="1:15">
      <c r="A772" t="s">
        <v>404</v>
      </c>
      <c r="B772">
        <v>4901</v>
      </c>
      <c r="C772" t="s">
        <v>385</v>
      </c>
      <c r="D772" t="s">
        <v>193</v>
      </c>
      <c r="E772" s="17">
        <v>43</v>
      </c>
      <c r="F772" s="17">
        <v>81</v>
      </c>
      <c r="G772" s="17"/>
      <c r="H772" s="17">
        <v>792</v>
      </c>
      <c r="I772" s="17">
        <f t="shared" si="95"/>
        <v>792</v>
      </c>
      <c r="J772" s="17">
        <f t="shared" si="96"/>
        <v>-711</v>
      </c>
      <c r="K772" s="17">
        <f t="shared" si="94"/>
        <v>1883.7209302325582</v>
      </c>
      <c r="L772" s="17">
        <f t="shared" si="94"/>
        <v>0</v>
      </c>
      <c r="M772" s="17">
        <f t="shared" si="94"/>
        <v>18418.60465116279</v>
      </c>
      <c r="N772" s="17">
        <f t="shared" si="94"/>
        <v>18418.60465116279</v>
      </c>
      <c r="O772" s="17">
        <f t="shared" si="94"/>
        <v>-16534.883720930233</v>
      </c>
    </row>
    <row r="773" spans="1:15"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</row>
    <row r="774" spans="1:15" s="23" customFormat="1">
      <c r="B774" s="23" t="s">
        <v>393</v>
      </c>
      <c r="E774" s="24">
        <v>364134</v>
      </c>
      <c r="F774" s="24">
        <v>571629.28599999996</v>
      </c>
      <c r="G774" s="24">
        <v>1377872.1860000005</v>
      </c>
      <c r="H774" s="24">
        <v>3851850.2830226147</v>
      </c>
      <c r="I774" s="24">
        <f t="shared" ref="I774" si="97">G774+H774</f>
        <v>5229722.4690226149</v>
      </c>
      <c r="J774" s="24">
        <f t="shared" ref="J774" si="98">F774-I774</f>
        <v>-4658093.1830226146</v>
      </c>
      <c r="K774" s="24">
        <f t="shared" ref="K774:O774" si="99">(F774/$E774)*1000</f>
        <v>1569.8322211054171</v>
      </c>
      <c r="L774" s="24">
        <f t="shared" si="99"/>
        <v>3783.9701483519816</v>
      </c>
      <c r="M774" s="24">
        <f t="shared" si="99"/>
        <v>10578.11213185974</v>
      </c>
      <c r="N774" s="24">
        <f t="shared" si="99"/>
        <v>14362.082280211722</v>
      </c>
      <c r="O774" s="24">
        <f t="shared" si="99"/>
        <v>-12792.250059106304</v>
      </c>
    </row>
    <row r="775" spans="1:15"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</row>
    <row r="776" spans="1:15">
      <c r="D776" s="109" t="s">
        <v>93</v>
      </c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</row>
    <row r="777" spans="1:15">
      <c r="D777" s="127" t="s">
        <v>300</v>
      </c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</row>
    <row r="778" spans="1:15">
      <c r="A778" s="14" t="s">
        <v>405</v>
      </c>
      <c r="B778" s="14">
        <v>0</v>
      </c>
      <c r="C778" s="14" t="s">
        <v>314</v>
      </c>
      <c r="D778" s="14" t="s">
        <v>19</v>
      </c>
      <c r="E778" s="16">
        <v>131136</v>
      </c>
      <c r="F778" s="16">
        <v>25175.896000000001</v>
      </c>
      <c r="G778" s="16">
        <v>49446.108</v>
      </c>
      <c r="H778" s="16">
        <v>98379.887999999992</v>
      </c>
      <c r="I778" s="16">
        <f t="shared" ref="I778:I841" si="100">G778+H778</f>
        <v>147825.99599999998</v>
      </c>
      <c r="J778" s="16">
        <f t="shared" ref="J778:J841" si="101">F778-I778</f>
        <v>-122650.09999999998</v>
      </c>
      <c r="K778" s="16">
        <f t="shared" ref="K778:O809" si="102">(F778/$E778)*1000</f>
        <v>191.98310151293313</v>
      </c>
      <c r="L778" s="16">
        <f t="shared" si="102"/>
        <v>377.05975475841876</v>
      </c>
      <c r="M778" s="16">
        <f t="shared" si="102"/>
        <v>750.21266471449474</v>
      </c>
      <c r="N778" s="16">
        <f t="shared" si="102"/>
        <v>1127.2724194729135</v>
      </c>
      <c r="O778" s="16">
        <f t="shared" si="102"/>
        <v>-935.28931795998028</v>
      </c>
    </row>
    <row r="779" spans="1:15">
      <c r="A779" t="s">
        <v>405</v>
      </c>
      <c r="B779">
        <v>1000</v>
      </c>
      <c r="C779" t="s">
        <v>315</v>
      </c>
      <c r="D779" t="s">
        <v>167</v>
      </c>
      <c r="E779" s="17">
        <v>37959</v>
      </c>
      <c r="F779" s="17">
        <v>0</v>
      </c>
      <c r="G779" s="17">
        <v>0</v>
      </c>
      <c r="H779" s="17">
        <v>47046.330999999998</v>
      </c>
      <c r="I779" s="17">
        <f t="shared" si="100"/>
        <v>47046.330999999998</v>
      </c>
      <c r="J779" s="17">
        <f t="shared" si="101"/>
        <v>-47046.330999999998</v>
      </c>
      <c r="K779" s="17">
        <f t="shared" si="102"/>
        <v>0</v>
      </c>
      <c r="L779" s="17">
        <f t="shared" si="102"/>
        <v>0</v>
      </c>
      <c r="M779" s="17">
        <f t="shared" si="102"/>
        <v>1239.3985879501568</v>
      </c>
      <c r="N779" s="17">
        <f t="shared" si="102"/>
        <v>1239.3985879501568</v>
      </c>
      <c r="O779" s="17">
        <f t="shared" si="102"/>
        <v>-1239.3985879501568</v>
      </c>
    </row>
    <row r="780" spans="1:15">
      <c r="A780" s="14" t="s">
        <v>405</v>
      </c>
      <c r="B780" s="14">
        <v>1400</v>
      </c>
      <c r="C780" s="14" t="s">
        <v>316</v>
      </c>
      <c r="D780" s="14" t="s">
        <v>170</v>
      </c>
      <c r="E780" s="16">
        <v>29971</v>
      </c>
      <c r="F780" s="16">
        <v>4408.4850000000006</v>
      </c>
      <c r="G780" s="16">
        <v>5986.0940000000001</v>
      </c>
      <c r="H780" s="16">
        <v>58230.009000000005</v>
      </c>
      <c r="I780" s="16">
        <f t="shared" si="100"/>
        <v>64216.103000000003</v>
      </c>
      <c r="J780" s="16">
        <f t="shared" si="101"/>
        <v>-59807.618000000002</v>
      </c>
      <c r="K780" s="16">
        <f t="shared" si="102"/>
        <v>147.09168863234461</v>
      </c>
      <c r="L780" s="16">
        <f t="shared" si="102"/>
        <v>199.72953855393547</v>
      </c>
      <c r="M780" s="16">
        <f t="shared" si="102"/>
        <v>1942.8784158019421</v>
      </c>
      <c r="N780" s="16">
        <f t="shared" si="102"/>
        <v>2142.6079543558772</v>
      </c>
      <c r="O780" s="16">
        <f t="shared" si="102"/>
        <v>-1995.5162657235328</v>
      </c>
    </row>
    <row r="781" spans="1:15">
      <c r="A781" t="s">
        <v>405</v>
      </c>
      <c r="B781">
        <v>2000</v>
      </c>
      <c r="C781" t="s">
        <v>317</v>
      </c>
      <c r="D781" t="s">
        <v>173</v>
      </c>
      <c r="E781" s="17">
        <v>19421</v>
      </c>
      <c r="F781" s="17">
        <v>4406.6490000000003</v>
      </c>
      <c r="G781" s="17">
        <v>16718.819000000003</v>
      </c>
      <c r="H781" s="17">
        <v>20568.749</v>
      </c>
      <c r="I781" s="17">
        <f t="shared" si="100"/>
        <v>37287.567999999999</v>
      </c>
      <c r="J781" s="17">
        <f t="shared" si="101"/>
        <v>-32880.919000000002</v>
      </c>
      <c r="K781" s="17">
        <f t="shared" si="102"/>
        <v>226.90124092477217</v>
      </c>
      <c r="L781" s="17">
        <f t="shared" si="102"/>
        <v>860.8629318778643</v>
      </c>
      <c r="M781" s="17">
        <f t="shared" si="102"/>
        <v>1059.0983471499922</v>
      </c>
      <c r="N781" s="17">
        <f t="shared" si="102"/>
        <v>1919.9612790278563</v>
      </c>
      <c r="O781" s="17">
        <f t="shared" si="102"/>
        <v>-1693.0600381030845</v>
      </c>
    </row>
    <row r="782" spans="1:15">
      <c r="A782" s="14" t="s">
        <v>405</v>
      </c>
      <c r="B782" s="14">
        <v>6000</v>
      </c>
      <c r="C782" s="14" t="s">
        <v>318</v>
      </c>
      <c r="D782" s="14" t="s">
        <v>203</v>
      </c>
      <c r="E782" s="16">
        <v>19025</v>
      </c>
      <c r="F782" s="16">
        <v>32921.644</v>
      </c>
      <c r="G782" s="16">
        <v>79532.245999999999</v>
      </c>
      <c r="H782" s="16">
        <v>155392.84700000001</v>
      </c>
      <c r="I782" s="16">
        <f t="shared" si="100"/>
        <v>234925.09299999999</v>
      </c>
      <c r="J782" s="16">
        <f t="shared" si="101"/>
        <v>-202003.44899999999</v>
      </c>
      <c r="K782" s="16">
        <f t="shared" si="102"/>
        <v>1730.4412089356113</v>
      </c>
      <c r="L782" s="16">
        <f t="shared" si="102"/>
        <v>4180.4071484888309</v>
      </c>
      <c r="M782" s="16">
        <f t="shared" si="102"/>
        <v>8167.8237582128777</v>
      </c>
      <c r="N782" s="16">
        <f t="shared" si="102"/>
        <v>12348.230906701709</v>
      </c>
      <c r="O782" s="16">
        <f t="shared" si="102"/>
        <v>-10617.789697766097</v>
      </c>
    </row>
    <row r="783" spans="1:15">
      <c r="A783" t="s">
        <v>405</v>
      </c>
      <c r="B783">
        <v>1300</v>
      </c>
      <c r="C783" t="s">
        <v>319</v>
      </c>
      <c r="D783" t="s">
        <v>169</v>
      </c>
      <c r="E783" s="17">
        <v>16924</v>
      </c>
      <c r="F783" s="17">
        <v>0</v>
      </c>
      <c r="G783" s="17"/>
      <c r="H783" s="17"/>
      <c r="I783" s="17">
        <f t="shared" si="100"/>
        <v>0</v>
      </c>
      <c r="J783" s="17">
        <f t="shared" si="101"/>
        <v>0</v>
      </c>
      <c r="K783" s="17">
        <f t="shared" si="102"/>
        <v>0</v>
      </c>
      <c r="L783" s="17">
        <f t="shared" si="102"/>
        <v>0</v>
      </c>
      <c r="M783" s="17">
        <f t="shared" si="102"/>
        <v>0</v>
      </c>
      <c r="N783" s="17">
        <f t="shared" si="102"/>
        <v>0</v>
      </c>
      <c r="O783" s="17">
        <f t="shared" si="102"/>
        <v>0</v>
      </c>
    </row>
    <row r="784" spans="1:15">
      <c r="A784" s="14" t="s">
        <v>405</v>
      </c>
      <c r="B784" s="14">
        <v>1604</v>
      </c>
      <c r="C784" s="14" t="s">
        <v>320</v>
      </c>
      <c r="D784" s="14" t="s">
        <v>171</v>
      </c>
      <c r="E784" s="16">
        <v>12073</v>
      </c>
      <c r="F784" s="16">
        <v>0</v>
      </c>
      <c r="G784" s="16"/>
      <c r="H784" s="16">
        <v>392.70799999999997</v>
      </c>
      <c r="I784" s="16">
        <f t="shared" si="100"/>
        <v>392.70799999999997</v>
      </c>
      <c r="J784" s="16">
        <f t="shared" si="101"/>
        <v>-392.70799999999997</v>
      </c>
      <c r="K784" s="16">
        <f t="shared" si="102"/>
        <v>0</v>
      </c>
      <c r="L784" s="16">
        <f t="shared" si="102"/>
        <v>0</v>
      </c>
      <c r="M784" s="16">
        <f t="shared" si="102"/>
        <v>32.527789281868628</v>
      </c>
      <c r="N784" s="16">
        <f t="shared" si="102"/>
        <v>32.527789281868628</v>
      </c>
      <c r="O784" s="16">
        <f t="shared" si="102"/>
        <v>-32.527789281868628</v>
      </c>
    </row>
    <row r="785" spans="1:15">
      <c r="A785" t="s">
        <v>405</v>
      </c>
      <c r="B785">
        <v>8200</v>
      </c>
      <c r="C785" t="s">
        <v>321</v>
      </c>
      <c r="D785" t="s">
        <v>225</v>
      </c>
      <c r="E785" s="17">
        <v>10055</v>
      </c>
      <c r="F785" s="17">
        <v>1134.78</v>
      </c>
      <c r="G785" s="17">
        <v>6895.8209999999999</v>
      </c>
      <c r="H785" s="17">
        <v>37749.326000000001</v>
      </c>
      <c r="I785" s="17">
        <f t="shared" si="100"/>
        <v>44645.146999999997</v>
      </c>
      <c r="J785" s="17">
        <f t="shared" si="101"/>
        <v>-43510.366999999998</v>
      </c>
      <c r="K785" s="17">
        <f t="shared" si="102"/>
        <v>112.85728493286922</v>
      </c>
      <c r="L785" s="17">
        <f t="shared" si="102"/>
        <v>685.81014420686222</v>
      </c>
      <c r="M785" s="17">
        <f t="shared" si="102"/>
        <v>3754.2840377921434</v>
      </c>
      <c r="N785" s="17">
        <f t="shared" si="102"/>
        <v>4440.0941819990057</v>
      </c>
      <c r="O785" s="17">
        <f t="shared" si="102"/>
        <v>-4327.2368970661364</v>
      </c>
    </row>
    <row r="786" spans="1:15">
      <c r="A786" s="14" t="s">
        <v>405</v>
      </c>
      <c r="B786" s="14">
        <v>3000</v>
      </c>
      <c r="C786" s="14" t="s">
        <v>322</v>
      </c>
      <c r="D786" s="14" t="s">
        <v>177</v>
      </c>
      <c r="E786" s="16">
        <v>7534</v>
      </c>
      <c r="F786" s="16">
        <v>5342.9349999999995</v>
      </c>
      <c r="G786" s="16">
        <v>15456.943000000003</v>
      </c>
      <c r="H786" s="16">
        <v>21834.635000000002</v>
      </c>
      <c r="I786" s="16">
        <f t="shared" si="100"/>
        <v>37291.578000000009</v>
      </c>
      <c r="J786" s="16">
        <f t="shared" si="101"/>
        <v>-31948.643000000011</v>
      </c>
      <c r="K786" s="16">
        <f t="shared" si="102"/>
        <v>709.17640031855581</v>
      </c>
      <c r="L786" s="16">
        <f t="shared" si="102"/>
        <v>2051.6250331829046</v>
      </c>
      <c r="M786" s="16">
        <f t="shared" si="102"/>
        <v>2898.1464029731883</v>
      </c>
      <c r="N786" s="16">
        <f t="shared" si="102"/>
        <v>4949.7714361560938</v>
      </c>
      <c r="O786" s="16">
        <f t="shared" si="102"/>
        <v>-4240.5950358375385</v>
      </c>
    </row>
    <row r="787" spans="1:15">
      <c r="A787" t="s">
        <v>405</v>
      </c>
      <c r="B787">
        <v>7300</v>
      </c>
      <c r="C787" t="s">
        <v>323</v>
      </c>
      <c r="D787" t="s">
        <v>217</v>
      </c>
      <c r="E787" s="17">
        <v>5072</v>
      </c>
      <c r="F787" s="17">
        <v>13996.919</v>
      </c>
      <c r="G787" s="17">
        <v>803.9910000000001</v>
      </c>
      <c r="H787" s="17">
        <v>169796.41100000002</v>
      </c>
      <c r="I787" s="17">
        <f t="shared" si="100"/>
        <v>170600.40200000003</v>
      </c>
      <c r="J787" s="17">
        <f t="shared" si="101"/>
        <v>-156603.48300000004</v>
      </c>
      <c r="K787" s="17">
        <f t="shared" si="102"/>
        <v>2759.6449132492112</v>
      </c>
      <c r="L787" s="17">
        <f t="shared" si="102"/>
        <v>158.5155757097792</v>
      </c>
      <c r="M787" s="17">
        <f t="shared" si="102"/>
        <v>33477.210370662462</v>
      </c>
      <c r="N787" s="17">
        <f t="shared" si="102"/>
        <v>33635.725946372244</v>
      </c>
      <c r="O787" s="17">
        <f t="shared" si="102"/>
        <v>-30876.081033123035</v>
      </c>
    </row>
    <row r="788" spans="1:15">
      <c r="A788" s="14" t="s">
        <v>405</v>
      </c>
      <c r="B788" s="14">
        <v>1100</v>
      </c>
      <c r="C788" s="14" t="s">
        <v>324</v>
      </c>
      <c r="D788" s="14" t="s">
        <v>294</v>
      </c>
      <c r="E788" s="16">
        <v>4726</v>
      </c>
      <c r="F788" s="16">
        <v>0</v>
      </c>
      <c r="G788" s="16"/>
      <c r="H788" s="16">
        <v>550</v>
      </c>
      <c r="I788" s="16">
        <f t="shared" si="100"/>
        <v>550</v>
      </c>
      <c r="J788" s="16">
        <f t="shared" si="101"/>
        <v>-550</v>
      </c>
      <c r="K788" s="16">
        <f t="shared" si="102"/>
        <v>0</v>
      </c>
      <c r="L788" s="16">
        <f t="shared" si="102"/>
        <v>0</v>
      </c>
      <c r="M788" s="16">
        <f t="shared" si="102"/>
        <v>116.37748624629708</v>
      </c>
      <c r="N788" s="16">
        <f t="shared" si="102"/>
        <v>116.37748624629708</v>
      </c>
      <c r="O788" s="16">
        <f t="shared" si="102"/>
        <v>-116.37748624629708</v>
      </c>
    </row>
    <row r="789" spans="1:15">
      <c r="A789" t="s">
        <v>405</v>
      </c>
      <c r="B789">
        <v>8000</v>
      </c>
      <c r="C789" t="s">
        <v>325</v>
      </c>
      <c r="D789" t="s">
        <v>224</v>
      </c>
      <c r="E789" s="17">
        <v>4355</v>
      </c>
      <c r="F789" s="17">
        <v>2739.4059999999999</v>
      </c>
      <c r="G789" s="17">
        <v>544.02500000000009</v>
      </c>
      <c r="H789" s="17">
        <v>4811.3230000000003</v>
      </c>
      <c r="I789" s="17">
        <f t="shared" si="100"/>
        <v>5355.348</v>
      </c>
      <c r="J789" s="17">
        <f t="shared" si="101"/>
        <v>-2615.942</v>
      </c>
      <c r="K789" s="17">
        <f t="shared" si="102"/>
        <v>629.02548794489087</v>
      </c>
      <c r="L789" s="17">
        <f t="shared" si="102"/>
        <v>124.91963260619978</v>
      </c>
      <c r="M789" s="17">
        <f t="shared" si="102"/>
        <v>1104.7814006888634</v>
      </c>
      <c r="N789" s="17">
        <f t="shared" si="102"/>
        <v>1229.7010332950631</v>
      </c>
      <c r="O789" s="17">
        <f t="shared" si="102"/>
        <v>-600.67554535017223</v>
      </c>
    </row>
    <row r="790" spans="1:15">
      <c r="A790" s="14" t="s">
        <v>405</v>
      </c>
      <c r="B790" s="14">
        <v>5200</v>
      </c>
      <c r="C790" s="14" t="s">
        <v>326</v>
      </c>
      <c r="D790" s="14" t="s">
        <v>196</v>
      </c>
      <c r="E790" s="16">
        <v>4034</v>
      </c>
      <c r="F790" s="16">
        <v>14604.012999999999</v>
      </c>
      <c r="G790" s="16">
        <v>31266.976999999999</v>
      </c>
      <c r="H790" s="16">
        <v>60182.802000000003</v>
      </c>
      <c r="I790" s="16">
        <f t="shared" si="100"/>
        <v>91449.77900000001</v>
      </c>
      <c r="J790" s="16">
        <f t="shared" si="101"/>
        <v>-76845.766000000003</v>
      </c>
      <c r="K790" s="16">
        <f t="shared" si="102"/>
        <v>3620.2312840852746</v>
      </c>
      <c r="L790" s="16">
        <f t="shared" si="102"/>
        <v>7750.8619236489831</v>
      </c>
      <c r="M790" s="16">
        <f t="shared" si="102"/>
        <v>14918.889935547844</v>
      </c>
      <c r="N790" s="16">
        <f t="shared" si="102"/>
        <v>22669.751859196829</v>
      </c>
      <c r="O790" s="16">
        <f t="shared" si="102"/>
        <v>-19049.520575111554</v>
      </c>
    </row>
    <row r="791" spans="1:15">
      <c r="A791" t="s">
        <v>405</v>
      </c>
      <c r="B791">
        <v>3609</v>
      </c>
      <c r="C791" t="s">
        <v>327</v>
      </c>
      <c r="D791" t="s">
        <v>180</v>
      </c>
      <c r="E791" s="17">
        <v>3852</v>
      </c>
      <c r="F791" s="17">
        <v>2075.0129999999999</v>
      </c>
      <c r="G791" s="17">
        <v>5235.3720000000003</v>
      </c>
      <c r="H791" s="17">
        <v>18165.751</v>
      </c>
      <c r="I791" s="17">
        <f t="shared" si="100"/>
        <v>23401.123</v>
      </c>
      <c r="J791" s="17">
        <f t="shared" si="101"/>
        <v>-21326.11</v>
      </c>
      <c r="K791" s="17">
        <f t="shared" si="102"/>
        <v>538.68457943925227</v>
      </c>
      <c r="L791" s="17">
        <f t="shared" si="102"/>
        <v>1359.1308411214955</v>
      </c>
      <c r="M791" s="17">
        <f t="shared" si="102"/>
        <v>4715.9270508826585</v>
      </c>
      <c r="N791" s="17">
        <f t="shared" si="102"/>
        <v>6075.0578920041535</v>
      </c>
      <c r="O791" s="17">
        <f t="shared" si="102"/>
        <v>-5536.3733125649014</v>
      </c>
    </row>
    <row r="792" spans="1:15">
      <c r="A792" s="14" t="s">
        <v>405</v>
      </c>
      <c r="B792" s="14">
        <v>4200</v>
      </c>
      <c r="C792" s="14" t="s">
        <v>328</v>
      </c>
      <c r="D792" s="14" t="s">
        <v>188</v>
      </c>
      <c r="E792" s="16">
        <v>3809</v>
      </c>
      <c r="F792" s="16">
        <v>13463.802</v>
      </c>
      <c r="G792" s="16">
        <v>17588.400000000001</v>
      </c>
      <c r="H792" s="16">
        <v>40952.06</v>
      </c>
      <c r="I792" s="16">
        <f t="shared" si="100"/>
        <v>58540.46</v>
      </c>
      <c r="J792" s="16">
        <f t="shared" si="101"/>
        <v>-45076.657999999996</v>
      </c>
      <c r="K792" s="16">
        <f t="shared" si="102"/>
        <v>3534.7340509320029</v>
      </c>
      <c r="L792" s="16">
        <f t="shared" si="102"/>
        <v>4617.5899186138095</v>
      </c>
      <c r="M792" s="16">
        <f t="shared" si="102"/>
        <v>10751.394066684168</v>
      </c>
      <c r="N792" s="16">
        <f t="shared" si="102"/>
        <v>15368.983985297979</v>
      </c>
      <c r="O792" s="16">
        <f t="shared" si="102"/>
        <v>-11834.249934365975</v>
      </c>
    </row>
    <row r="793" spans="1:15">
      <c r="A793" t="s">
        <v>405</v>
      </c>
      <c r="B793">
        <v>7620</v>
      </c>
      <c r="C793" t="s">
        <v>329</v>
      </c>
      <c r="D793" t="s">
        <v>222</v>
      </c>
      <c r="E793" s="17">
        <v>3619</v>
      </c>
      <c r="F793" s="17">
        <v>15957.098000000002</v>
      </c>
      <c r="G793" s="17">
        <v>10533.846999999998</v>
      </c>
      <c r="H793" s="17">
        <v>67288.489999999991</v>
      </c>
      <c r="I793" s="17">
        <f t="shared" si="100"/>
        <v>77822.336999999985</v>
      </c>
      <c r="J793" s="17">
        <f t="shared" si="101"/>
        <v>-61865.238999999987</v>
      </c>
      <c r="K793" s="17">
        <f t="shared" si="102"/>
        <v>4409.2561481072125</v>
      </c>
      <c r="L793" s="17">
        <f t="shared" si="102"/>
        <v>2910.7065487703776</v>
      </c>
      <c r="M793" s="17">
        <f t="shared" si="102"/>
        <v>18593.11688311688</v>
      </c>
      <c r="N793" s="17">
        <f t="shared" si="102"/>
        <v>21503.82343188726</v>
      </c>
      <c r="O793" s="17">
        <f t="shared" si="102"/>
        <v>-17094.567283780045</v>
      </c>
    </row>
    <row r="794" spans="1:15">
      <c r="A794" s="14" t="s">
        <v>405</v>
      </c>
      <c r="B794" s="14">
        <v>2510</v>
      </c>
      <c r="C794" s="14" t="s">
        <v>330</v>
      </c>
      <c r="D794" s="14" t="s">
        <v>176</v>
      </c>
      <c r="E794" s="16">
        <v>3588</v>
      </c>
      <c r="F794" s="16">
        <v>0</v>
      </c>
      <c r="G794" s="16"/>
      <c r="H794" s="16">
        <v>40933.985999999997</v>
      </c>
      <c r="I794" s="16">
        <f t="shared" si="100"/>
        <v>40933.985999999997</v>
      </c>
      <c r="J794" s="16">
        <f t="shared" si="101"/>
        <v>-40933.985999999997</v>
      </c>
      <c r="K794" s="16">
        <f t="shared" si="102"/>
        <v>0</v>
      </c>
      <c r="L794" s="16">
        <f t="shared" si="102"/>
        <v>0</v>
      </c>
      <c r="M794" s="16">
        <f t="shared" si="102"/>
        <v>11408.580267558527</v>
      </c>
      <c r="N794" s="16">
        <f t="shared" si="102"/>
        <v>11408.580267558527</v>
      </c>
      <c r="O794" s="16">
        <f t="shared" si="102"/>
        <v>-11408.580267558527</v>
      </c>
    </row>
    <row r="795" spans="1:15">
      <c r="A795" t="s">
        <v>405</v>
      </c>
      <c r="B795">
        <v>2300</v>
      </c>
      <c r="C795" t="s">
        <v>331</v>
      </c>
      <c r="D795" t="s">
        <v>174</v>
      </c>
      <c r="E795" s="17">
        <v>3512</v>
      </c>
      <c r="F795" s="17">
        <v>35369.788</v>
      </c>
      <c r="G795" s="17">
        <v>18284.636999999999</v>
      </c>
      <c r="H795" s="17">
        <v>111214.99</v>
      </c>
      <c r="I795" s="17">
        <f t="shared" si="100"/>
        <v>129499.62700000001</v>
      </c>
      <c r="J795" s="17">
        <f t="shared" si="101"/>
        <v>-94129.839000000007</v>
      </c>
      <c r="K795" s="17">
        <f t="shared" si="102"/>
        <v>10071.124145785878</v>
      </c>
      <c r="L795" s="17">
        <f t="shared" si="102"/>
        <v>5206.3317198177674</v>
      </c>
      <c r="M795" s="17">
        <f t="shared" si="102"/>
        <v>31667.138382687928</v>
      </c>
      <c r="N795" s="17">
        <f t="shared" si="102"/>
        <v>36873.4701025057</v>
      </c>
      <c r="O795" s="17">
        <f t="shared" si="102"/>
        <v>-26802.345956719819</v>
      </c>
    </row>
    <row r="796" spans="1:15">
      <c r="A796" s="14" t="s">
        <v>405</v>
      </c>
      <c r="B796" s="14">
        <v>6100</v>
      </c>
      <c r="C796" s="14" t="s">
        <v>332</v>
      </c>
      <c r="D796" s="14" t="s">
        <v>204</v>
      </c>
      <c r="E796" s="16">
        <v>3115</v>
      </c>
      <c r="F796" s="16">
        <v>17446.71</v>
      </c>
      <c r="G796" s="16">
        <v>4444.7579999999998</v>
      </c>
      <c r="H796" s="16">
        <v>54252.418999999994</v>
      </c>
      <c r="I796" s="16">
        <f t="shared" si="100"/>
        <v>58697.176999999996</v>
      </c>
      <c r="J796" s="16">
        <f t="shared" si="101"/>
        <v>-41250.466999999997</v>
      </c>
      <c r="K796" s="16">
        <f t="shared" si="102"/>
        <v>5600.8699839486362</v>
      </c>
      <c r="L796" s="16">
        <f t="shared" si="102"/>
        <v>1426.8886035313003</v>
      </c>
      <c r="M796" s="16">
        <f t="shared" si="102"/>
        <v>17416.506902086672</v>
      </c>
      <c r="N796" s="16">
        <f t="shared" si="102"/>
        <v>18843.395505617977</v>
      </c>
      <c r="O796" s="16">
        <f t="shared" si="102"/>
        <v>-13242.52552166934</v>
      </c>
    </row>
    <row r="797" spans="1:15">
      <c r="A797" t="s">
        <v>405</v>
      </c>
      <c r="B797">
        <v>8716</v>
      </c>
      <c r="C797" t="s">
        <v>333</v>
      </c>
      <c r="D797" t="s">
        <v>232</v>
      </c>
      <c r="E797" s="17">
        <v>2699</v>
      </c>
      <c r="F797" s="17">
        <v>38785.399999999994</v>
      </c>
      <c r="G797" s="17">
        <v>27500.088</v>
      </c>
      <c r="H797" s="17">
        <v>31512.518</v>
      </c>
      <c r="I797" s="17">
        <f t="shared" si="100"/>
        <v>59012.606</v>
      </c>
      <c r="J797" s="17">
        <f t="shared" si="101"/>
        <v>-20227.206000000006</v>
      </c>
      <c r="K797" s="17">
        <f t="shared" si="102"/>
        <v>14370.28529084846</v>
      </c>
      <c r="L797" s="17">
        <f t="shared" si="102"/>
        <v>10188.991478325306</v>
      </c>
      <c r="M797" s="17">
        <f t="shared" si="102"/>
        <v>11675.627269359022</v>
      </c>
      <c r="N797" s="17">
        <f t="shared" si="102"/>
        <v>21864.61874768433</v>
      </c>
      <c r="O797" s="17">
        <f t="shared" si="102"/>
        <v>-7494.3334568358669</v>
      </c>
    </row>
    <row r="798" spans="1:15">
      <c r="A798" s="14" t="s">
        <v>405</v>
      </c>
      <c r="B798" s="14">
        <v>7708</v>
      </c>
      <c r="C798" s="14" t="s">
        <v>334</v>
      </c>
      <c r="D798" s="14" t="s">
        <v>223</v>
      </c>
      <c r="E798" s="16">
        <v>2434</v>
      </c>
      <c r="F798" s="16">
        <v>3355.5349999999999</v>
      </c>
      <c r="G798" s="16">
        <v>616.26</v>
      </c>
      <c r="H798" s="16">
        <v>34911.938999999998</v>
      </c>
      <c r="I798" s="16">
        <f t="shared" si="100"/>
        <v>35528.199000000001</v>
      </c>
      <c r="J798" s="16">
        <f t="shared" si="101"/>
        <v>-32172.664000000001</v>
      </c>
      <c r="K798" s="16">
        <f t="shared" si="102"/>
        <v>1378.6092851273625</v>
      </c>
      <c r="L798" s="16">
        <f t="shared" si="102"/>
        <v>253.18816762530815</v>
      </c>
      <c r="M798" s="16">
        <f t="shared" si="102"/>
        <v>14343.442481511915</v>
      </c>
      <c r="N798" s="16">
        <f t="shared" si="102"/>
        <v>14596.630649137223</v>
      </c>
      <c r="O798" s="16">
        <f t="shared" si="102"/>
        <v>-13218.021364009861</v>
      </c>
    </row>
    <row r="799" spans="1:15">
      <c r="A799" t="s">
        <v>405</v>
      </c>
      <c r="B799">
        <v>8717</v>
      </c>
      <c r="C799" t="s">
        <v>335</v>
      </c>
      <c r="D799" t="s">
        <v>233</v>
      </c>
      <c r="E799" s="17">
        <v>2276</v>
      </c>
      <c r="F799" s="17">
        <v>8122.7919999999995</v>
      </c>
      <c r="G799" s="17">
        <v>236.67000000000002</v>
      </c>
      <c r="H799" s="17">
        <v>17472.959000000003</v>
      </c>
      <c r="I799" s="17">
        <f t="shared" si="100"/>
        <v>17709.629000000001</v>
      </c>
      <c r="J799" s="17">
        <f t="shared" si="101"/>
        <v>-9586.8370000000014</v>
      </c>
      <c r="K799" s="17">
        <f t="shared" si="102"/>
        <v>3568.8892794376093</v>
      </c>
      <c r="L799" s="17">
        <f t="shared" si="102"/>
        <v>103.98506151142357</v>
      </c>
      <c r="M799" s="17">
        <f t="shared" si="102"/>
        <v>7677.047012302286</v>
      </c>
      <c r="N799" s="17">
        <f t="shared" si="102"/>
        <v>7781.0320738137088</v>
      </c>
      <c r="O799" s="17">
        <f t="shared" si="102"/>
        <v>-4212.1427943760991</v>
      </c>
    </row>
    <row r="800" spans="1:15">
      <c r="A800" s="14" t="s">
        <v>405</v>
      </c>
      <c r="B800" s="14">
        <v>6250</v>
      </c>
      <c r="C800" s="14" t="s">
        <v>336</v>
      </c>
      <c r="D800" s="14" t="s">
        <v>205</v>
      </c>
      <c r="E800" s="16">
        <v>2006</v>
      </c>
      <c r="F800" s="16">
        <v>3598.1390000000001</v>
      </c>
      <c r="G800" s="16">
        <v>8014.4850000000006</v>
      </c>
      <c r="H800" s="16">
        <v>14972.255999999999</v>
      </c>
      <c r="I800" s="16">
        <f t="shared" si="100"/>
        <v>22986.741000000002</v>
      </c>
      <c r="J800" s="16">
        <f t="shared" si="101"/>
        <v>-19388.602000000003</v>
      </c>
      <c r="K800" s="16">
        <f t="shared" si="102"/>
        <v>1793.6884346959123</v>
      </c>
      <c r="L800" s="16">
        <f t="shared" si="102"/>
        <v>3995.2567298105687</v>
      </c>
      <c r="M800" s="16">
        <f t="shared" si="102"/>
        <v>7463.7367896311061</v>
      </c>
      <c r="N800" s="16">
        <f t="shared" si="102"/>
        <v>11458.993519441676</v>
      </c>
      <c r="O800" s="16">
        <f t="shared" si="102"/>
        <v>-9665.3050847457635</v>
      </c>
    </row>
    <row r="801" spans="1:15">
      <c r="A801" t="s">
        <v>405</v>
      </c>
      <c r="B801">
        <v>8613</v>
      </c>
      <c r="C801" t="s">
        <v>337</v>
      </c>
      <c r="D801" t="s">
        <v>229</v>
      </c>
      <c r="E801" s="17">
        <v>1961</v>
      </c>
      <c r="F801" s="17">
        <v>33436.9</v>
      </c>
      <c r="G801" s="17">
        <v>1097.088</v>
      </c>
      <c r="H801" s="17">
        <v>39430.248999999996</v>
      </c>
      <c r="I801" s="17">
        <f t="shared" si="100"/>
        <v>40527.337</v>
      </c>
      <c r="J801" s="17">
        <f t="shared" si="101"/>
        <v>-7090.4369999999981</v>
      </c>
      <c r="K801" s="17">
        <f t="shared" si="102"/>
        <v>17050.943396226416</v>
      </c>
      <c r="L801" s="17">
        <f t="shared" si="102"/>
        <v>559.45334013258537</v>
      </c>
      <c r="M801" s="17">
        <f t="shared" si="102"/>
        <v>20107.215196328401</v>
      </c>
      <c r="N801" s="17">
        <f t="shared" si="102"/>
        <v>20666.668536460988</v>
      </c>
      <c r="O801" s="17">
        <f t="shared" si="102"/>
        <v>-3615.7251402345732</v>
      </c>
    </row>
    <row r="802" spans="1:15">
      <c r="A802" s="14" t="s">
        <v>405</v>
      </c>
      <c r="B802" s="14">
        <v>6400</v>
      </c>
      <c r="C802" s="14" t="s">
        <v>338</v>
      </c>
      <c r="D802" s="14" t="s">
        <v>206</v>
      </c>
      <c r="E802" s="16">
        <v>1903</v>
      </c>
      <c r="F802" s="16">
        <v>1706.346</v>
      </c>
      <c r="G802" s="16">
        <v>2339.7110000000002</v>
      </c>
      <c r="H802" s="16">
        <v>31677.64</v>
      </c>
      <c r="I802" s="16">
        <f t="shared" si="100"/>
        <v>34017.351000000002</v>
      </c>
      <c r="J802" s="16">
        <f t="shared" si="101"/>
        <v>-32311.005000000001</v>
      </c>
      <c r="K802" s="16">
        <f t="shared" si="102"/>
        <v>896.66106148187077</v>
      </c>
      <c r="L802" s="16">
        <f t="shared" si="102"/>
        <v>1229.4855491329481</v>
      </c>
      <c r="M802" s="16">
        <f t="shared" si="102"/>
        <v>16646.158696794533</v>
      </c>
      <c r="N802" s="16">
        <f t="shared" si="102"/>
        <v>17875.644245927484</v>
      </c>
      <c r="O802" s="16">
        <f t="shared" si="102"/>
        <v>-16978.983184445613</v>
      </c>
    </row>
    <row r="803" spans="1:15">
      <c r="A803" t="s">
        <v>405</v>
      </c>
      <c r="B803">
        <v>8614</v>
      </c>
      <c r="C803" t="s">
        <v>339</v>
      </c>
      <c r="D803" t="s">
        <v>230</v>
      </c>
      <c r="E803" s="17">
        <v>1682</v>
      </c>
      <c r="F803" s="17">
        <v>10214.031000000001</v>
      </c>
      <c r="G803" s="17">
        <v>2559.3409999999999</v>
      </c>
      <c r="H803" s="17">
        <v>16832.672999999999</v>
      </c>
      <c r="I803" s="17">
        <f t="shared" si="100"/>
        <v>19392.013999999999</v>
      </c>
      <c r="J803" s="17">
        <f t="shared" si="101"/>
        <v>-9177.9829999999984</v>
      </c>
      <c r="K803" s="17">
        <f t="shared" si="102"/>
        <v>6072.5511296076111</v>
      </c>
      <c r="L803" s="17">
        <f t="shared" si="102"/>
        <v>1521.6058263971461</v>
      </c>
      <c r="M803" s="17">
        <f t="shared" si="102"/>
        <v>10007.53448275862</v>
      </c>
      <c r="N803" s="17">
        <f t="shared" si="102"/>
        <v>11529.140309155766</v>
      </c>
      <c r="O803" s="17">
        <f t="shared" si="102"/>
        <v>-5456.5891795481557</v>
      </c>
    </row>
    <row r="804" spans="1:15">
      <c r="A804" s="14" t="s">
        <v>405</v>
      </c>
      <c r="B804" s="14">
        <v>3714</v>
      </c>
      <c r="C804" s="14" t="s">
        <v>340</v>
      </c>
      <c r="D804" s="14" t="s">
        <v>185</v>
      </c>
      <c r="E804" s="16">
        <v>1674</v>
      </c>
      <c r="F804" s="16">
        <v>20112.208999999999</v>
      </c>
      <c r="G804" s="16">
        <v>20700.421999999999</v>
      </c>
      <c r="H804" s="16">
        <v>15876.097999999998</v>
      </c>
      <c r="I804" s="16">
        <f t="shared" si="100"/>
        <v>36576.519999999997</v>
      </c>
      <c r="J804" s="16">
        <f t="shared" si="101"/>
        <v>-16464.310999999998</v>
      </c>
      <c r="K804" s="16">
        <f t="shared" si="102"/>
        <v>12014.461768219831</v>
      </c>
      <c r="L804" s="16">
        <f t="shared" si="102"/>
        <v>12365.84348864994</v>
      </c>
      <c r="M804" s="16">
        <f t="shared" si="102"/>
        <v>9483.9295101553143</v>
      </c>
      <c r="N804" s="16">
        <f t="shared" si="102"/>
        <v>21849.772998805252</v>
      </c>
      <c r="O804" s="16">
        <f t="shared" si="102"/>
        <v>-9835.3112305854229</v>
      </c>
    </row>
    <row r="805" spans="1:15">
      <c r="A805" t="s">
        <v>405</v>
      </c>
      <c r="B805">
        <v>2506</v>
      </c>
      <c r="C805" t="s">
        <v>341</v>
      </c>
      <c r="D805" t="s">
        <v>175</v>
      </c>
      <c r="E805" s="17">
        <v>1308</v>
      </c>
      <c r="F805" s="17">
        <v>0</v>
      </c>
      <c r="G805" s="17"/>
      <c r="H805" s="17">
        <v>220.83600000000001</v>
      </c>
      <c r="I805" s="17">
        <f t="shared" si="100"/>
        <v>220.83600000000001</v>
      </c>
      <c r="J805" s="17">
        <f t="shared" si="101"/>
        <v>-220.83600000000001</v>
      </c>
      <c r="K805" s="17">
        <f t="shared" si="102"/>
        <v>0</v>
      </c>
      <c r="L805" s="17">
        <f t="shared" si="102"/>
        <v>0</v>
      </c>
      <c r="M805" s="17">
        <f t="shared" si="102"/>
        <v>168.83486238532112</v>
      </c>
      <c r="N805" s="17">
        <f t="shared" si="102"/>
        <v>168.83486238532112</v>
      </c>
      <c r="O805" s="17">
        <f t="shared" si="102"/>
        <v>-168.83486238532112</v>
      </c>
    </row>
    <row r="806" spans="1:15">
      <c r="A806" s="14" t="s">
        <v>405</v>
      </c>
      <c r="B806" s="14">
        <v>5508</v>
      </c>
      <c r="C806" s="14" t="s">
        <v>342</v>
      </c>
      <c r="D806" s="14" t="s">
        <v>197</v>
      </c>
      <c r="E806" s="16">
        <v>1211</v>
      </c>
      <c r="F806" s="16">
        <v>18584.701000000001</v>
      </c>
      <c r="G806" s="16">
        <v>1050.711</v>
      </c>
      <c r="H806" s="16">
        <v>47614.281000000003</v>
      </c>
      <c r="I806" s="16">
        <f t="shared" si="100"/>
        <v>48664.992000000006</v>
      </c>
      <c r="J806" s="16">
        <f t="shared" si="101"/>
        <v>-30080.291000000005</v>
      </c>
      <c r="K806" s="16">
        <f t="shared" si="102"/>
        <v>15346.573905862924</v>
      </c>
      <c r="L806" s="16">
        <f t="shared" si="102"/>
        <v>867.63914120561526</v>
      </c>
      <c r="M806" s="16">
        <f t="shared" si="102"/>
        <v>39318.151114781176</v>
      </c>
      <c r="N806" s="16">
        <f t="shared" si="102"/>
        <v>40185.790255986794</v>
      </c>
      <c r="O806" s="16">
        <f t="shared" si="102"/>
        <v>-24839.216350123868</v>
      </c>
    </row>
    <row r="807" spans="1:15">
      <c r="A807" t="s">
        <v>405</v>
      </c>
      <c r="B807">
        <v>3711</v>
      </c>
      <c r="C807" t="s">
        <v>343</v>
      </c>
      <c r="D807" t="s">
        <v>183</v>
      </c>
      <c r="E807" s="17">
        <v>1209</v>
      </c>
      <c r="F807" s="17">
        <v>16269.034</v>
      </c>
      <c r="G807" s="17">
        <v>10948.555</v>
      </c>
      <c r="H807" s="17">
        <v>22326.080000000002</v>
      </c>
      <c r="I807" s="17">
        <f t="shared" si="100"/>
        <v>33274.635000000002</v>
      </c>
      <c r="J807" s="17">
        <f t="shared" si="101"/>
        <v>-17005.601000000002</v>
      </c>
      <c r="K807" s="17">
        <f t="shared" si="102"/>
        <v>13456.603804797354</v>
      </c>
      <c r="L807" s="17">
        <f t="shared" si="102"/>
        <v>9055.8767576509508</v>
      </c>
      <c r="M807" s="17">
        <f t="shared" si="102"/>
        <v>18466.567411083543</v>
      </c>
      <c r="N807" s="17">
        <f t="shared" si="102"/>
        <v>27522.444168734492</v>
      </c>
      <c r="O807" s="17">
        <f t="shared" si="102"/>
        <v>-14065.840363937139</v>
      </c>
    </row>
    <row r="808" spans="1:15">
      <c r="A808" s="14" t="s">
        <v>405</v>
      </c>
      <c r="B808" s="14">
        <v>8721</v>
      </c>
      <c r="C808" s="14" t="s">
        <v>344</v>
      </c>
      <c r="D808" s="14" t="s">
        <v>236</v>
      </c>
      <c r="E808" s="16">
        <v>1163</v>
      </c>
      <c r="F808" s="16">
        <v>16588.260000000002</v>
      </c>
      <c r="G808" s="16">
        <v>13854.940999999999</v>
      </c>
      <c r="H808" s="16">
        <v>27258.232</v>
      </c>
      <c r="I808" s="16">
        <f t="shared" si="100"/>
        <v>41113.172999999995</v>
      </c>
      <c r="J808" s="16">
        <f t="shared" si="101"/>
        <v>-24524.912999999993</v>
      </c>
      <c r="K808" s="16">
        <f t="shared" si="102"/>
        <v>14263.336199484094</v>
      </c>
      <c r="L808" s="16">
        <f t="shared" si="102"/>
        <v>11913.104901117798</v>
      </c>
      <c r="M808" s="16">
        <f t="shared" si="102"/>
        <v>23437.86070507309</v>
      </c>
      <c r="N808" s="16">
        <f t="shared" si="102"/>
        <v>35350.965606190883</v>
      </c>
      <c r="O808" s="16">
        <f t="shared" si="102"/>
        <v>-21087.629406706787</v>
      </c>
    </row>
    <row r="809" spans="1:15">
      <c r="A809" t="s">
        <v>405</v>
      </c>
      <c r="B809">
        <v>6513</v>
      </c>
      <c r="C809" t="s">
        <v>345</v>
      </c>
      <c r="D809" t="s">
        <v>207</v>
      </c>
      <c r="E809" s="17">
        <v>1077</v>
      </c>
      <c r="F809" s="17">
        <v>17289.665000000001</v>
      </c>
      <c r="G809" s="17">
        <v>636.88799999999992</v>
      </c>
      <c r="H809" s="17">
        <v>18627.214</v>
      </c>
      <c r="I809" s="17">
        <f t="shared" si="100"/>
        <v>19264.101999999999</v>
      </c>
      <c r="J809" s="17">
        <f t="shared" si="101"/>
        <v>-1974.4369999999981</v>
      </c>
      <c r="K809" s="17">
        <f t="shared" si="102"/>
        <v>16053.542246982361</v>
      </c>
      <c r="L809" s="17">
        <f t="shared" si="102"/>
        <v>591.35376044568238</v>
      </c>
      <c r="M809" s="17">
        <f t="shared" si="102"/>
        <v>17295.46332404828</v>
      </c>
      <c r="N809" s="17">
        <f t="shared" si="102"/>
        <v>17886.817084493963</v>
      </c>
      <c r="O809" s="17">
        <f t="shared" si="102"/>
        <v>-1833.2748375116046</v>
      </c>
    </row>
    <row r="810" spans="1:15">
      <c r="A810" s="14" t="s">
        <v>405</v>
      </c>
      <c r="B810" s="14">
        <v>4607</v>
      </c>
      <c r="C810" s="14" t="s">
        <v>346</v>
      </c>
      <c r="D810" s="14" t="s">
        <v>191</v>
      </c>
      <c r="E810" s="16">
        <v>1021</v>
      </c>
      <c r="F810" s="16">
        <v>48421.615000000005</v>
      </c>
      <c r="G810" s="16">
        <v>2071.3870000000002</v>
      </c>
      <c r="H810" s="16">
        <v>59747.941000000006</v>
      </c>
      <c r="I810" s="16">
        <f t="shared" si="100"/>
        <v>61819.328000000009</v>
      </c>
      <c r="J810" s="16">
        <f t="shared" si="101"/>
        <v>-13397.713000000003</v>
      </c>
      <c r="K810" s="16">
        <f t="shared" ref="K810:O836" si="103">(F810/$E810)*1000</f>
        <v>47425.675808031352</v>
      </c>
      <c r="L810" s="16">
        <f t="shared" si="103"/>
        <v>2028.7825661116553</v>
      </c>
      <c r="M810" s="16">
        <f t="shared" si="103"/>
        <v>58519.041136141044</v>
      </c>
      <c r="N810" s="16">
        <f t="shared" si="103"/>
        <v>60547.823702252703</v>
      </c>
      <c r="O810" s="16">
        <f t="shared" si="103"/>
        <v>-13122.147894221354</v>
      </c>
    </row>
    <row r="811" spans="1:15">
      <c r="A811" t="s">
        <v>405</v>
      </c>
      <c r="B811">
        <v>4100</v>
      </c>
      <c r="C811" t="s">
        <v>347</v>
      </c>
      <c r="D811" t="s">
        <v>187</v>
      </c>
      <c r="E811" s="17">
        <v>955</v>
      </c>
      <c r="F811" s="17">
        <v>2017.8320000000001</v>
      </c>
      <c r="G811" s="17">
        <v>0</v>
      </c>
      <c r="H811" s="17">
        <v>1918.2260000000001</v>
      </c>
      <c r="I811" s="17">
        <f t="shared" si="100"/>
        <v>1918.2260000000001</v>
      </c>
      <c r="J811" s="17">
        <f t="shared" si="101"/>
        <v>99.605999999999995</v>
      </c>
      <c r="K811" s="17">
        <f t="shared" si="103"/>
        <v>2112.9130890052361</v>
      </c>
      <c r="L811" s="17">
        <f t="shared" si="103"/>
        <v>0</v>
      </c>
      <c r="M811" s="17">
        <f t="shared" si="103"/>
        <v>2008.613612565445</v>
      </c>
      <c r="N811" s="17">
        <f t="shared" si="103"/>
        <v>2008.613612565445</v>
      </c>
      <c r="O811" s="17">
        <f t="shared" si="103"/>
        <v>104.29947643979057</v>
      </c>
    </row>
    <row r="812" spans="1:15">
      <c r="A812" s="14" t="s">
        <v>405</v>
      </c>
      <c r="B812" s="14">
        <v>5604</v>
      </c>
      <c r="C812" s="14" t="s">
        <v>348</v>
      </c>
      <c r="D812" s="14" t="s">
        <v>198</v>
      </c>
      <c r="E812" s="16">
        <v>938</v>
      </c>
      <c r="F812" s="16">
        <v>5009.3449999999993</v>
      </c>
      <c r="G812" s="16">
        <v>3028.92</v>
      </c>
      <c r="H812" s="16">
        <v>22457.816999999999</v>
      </c>
      <c r="I812" s="16">
        <f t="shared" si="100"/>
        <v>25486.737000000001</v>
      </c>
      <c r="J812" s="16">
        <f t="shared" si="101"/>
        <v>-20477.392</v>
      </c>
      <c r="K812" s="16">
        <f t="shared" si="103"/>
        <v>5340.4530916844342</v>
      </c>
      <c r="L812" s="16">
        <f t="shared" si="103"/>
        <v>3229.1257995735609</v>
      </c>
      <c r="M812" s="16">
        <f t="shared" si="103"/>
        <v>23942.235607675906</v>
      </c>
      <c r="N812" s="16">
        <f t="shared" si="103"/>
        <v>27171.361407249467</v>
      </c>
      <c r="O812" s="16">
        <f t="shared" si="103"/>
        <v>-21830.908315565033</v>
      </c>
    </row>
    <row r="813" spans="1:15">
      <c r="A813" t="s">
        <v>405</v>
      </c>
      <c r="B813">
        <v>3709</v>
      </c>
      <c r="C813" t="s">
        <v>349</v>
      </c>
      <c r="D813" t="s">
        <v>181</v>
      </c>
      <c r="E813" s="17">
        <v>876</v>
      </c>
      <c r="F813" s="17">
        <v>8297.7360000000008</v>
      </c>
      <c r="G813" s="17">
        <v>4136.5320000000002</v>
      </c>
      <c r="H813" s="17">
        <v>14144.51</v>
      </c>
      <c r="I813" s="17">
        <f t="shared" si="100"/>
        <v>18281.042000000001</v>
      </c>
      <c r="J813" s="17">
        <f t="shared" si="101"/>
        <v>-9983.3060000000005</v>
      </c>
      <c r="K813" s="17">
        <f t="shared" si="103"/>
        <v>9472.3013698630148</v>
      </c>
      <c r="L813" s="17">
        <f t="shared" si="103"/>
        <v>4722.0684931506848</v>
      </c>
      <c r="M813" s="17">
        <f t="shared" si="103"/>
        <v>16146.700913242012</v>
      </c>
      <c r="N813" s="17">
        <f t="shared" si="103"/>
        <v>20868.769406392694</v>
      </c>
      <c r="O813" s="17">
        <f t="shared" si="103"/>
        <v>-11396.468036529681</v>
      </c>
    </row>
    <row r="814" spans="1:15">
      <c r="A814" s="14" t="s">
        <v>405</v>
      </c>
      <c r="B814" s="14">
        <v>6612</v>
      </c>
      <c r="C814" s="14" t="s">
        <v>350</v>
      </c>
      <c r="D814" s="14" t="s">
        <v>213</v>
      </c>
      <c r="E814" s="16">
        <v>862</v>
      </c>
      <c r="F814" s="16">
        <v>12867</v>
      </c>
      <c r="G814" s="16">
        <v>4779</v>
      </c>
      <c r="H814" s="16">
        <v>21024</v>
      </c>
      <c r="I814" s="16">
        <f t="shared" si="100"/>
        <v>25803</v>
      </c>
      <c r="J814" s="16">
        <f t="shared" si="101"/>
        <v>-12936</v>
      </c>
      <c r="K814" s="16">
        <f t="shared" si="103"/>
        <v>14926.914153132249</v>
      </c>
      <c r="L814" s="16">
        <f t="shared" si="103"/>
        <v>5544.083526682135</v>
      </c>
      <c r="M814" s="16">
        <f t="shared" si="103"/>
        <v>24389.791183294663</v>
      </c>
      <c r="N814" s="16">
        <f t="shared" si="103"/>
        <v>29933.874709976797</v>
      </c>
      <c r="O814" s="16">
        <f t="shared" si="103"/>
        <v>-15006.960556844548</v>
      </c>
    </row>
    <row r="815" spans="1:15">
      <c r="A815" t="s">
        <v>405</v>
      </c>
      <c r="B815">
        <v>8710</v>
      </c>
      <c r="C815" t="s">
        <v>351</v>
      </c>
      <c r="D815" t="s">
        <v>231</v>
      </c>
      <c r="E815" s="17">
        <v>818</v>
      </c>
      <c r="F815" s="17">
        <v>12747.752</v>
      </c>
      <c r="G815" s="17">
        <v>536.41999999999996</v>
      </c>
      <c r="H815" s="17">
        <v>29656.187999999998</v>
      </c>
      <c r="I815" s="17">
        <f t="shared" si="100"/>
        <v>30192.607999999997</v>
      </c>
      <c r="J815" s="17">
        <f t="shared" si="101"/>
        <v>-17444.855999999996</v>
      </c>
      <c r="K815" s="17">
        <f t="shared" si="103"/>
        <v>15584.048899755502</v>
      </c>
      <c r="L815" s="17">
        <f t="shared" si="103"/>
        <v>655.77017114914418</v>
      </c>
      <c r="M815" s="17">
        <f t="shared" si="103"/>
        <v>36254.508557457215</v>
      </c>
      <c r="N815" s="17">
        <f t="shared" si="103"/>
        <v>36910.278728606347</v>
      </c>
      <c r="O815" s="17">
        <f t="shared" si="103"/>
        <v>-21326.229828850854</v>
      </c>
    </row>
    <row r="816" spans="1:15">
      <c r="A816" s="14" t="s">
        <v>405</v>
      </c>
      <c r="B816" s="14">
        <v>8508</v>
      </c>
      <c r="C816" s="14" t="s">
        <v>352</v>
      </c>
      <c r="D816" s="14" t="s">
        <v>226</v>
      </c>
      <c r="E816" s="16">
        <v>719</v>
      </c>
      <c r="F816" s="16">
        <v>6607.2879999999996</v>
      </c>
      <c r="G816" s="16">
        <v>367.97899999999998</v>
      </c>
      <c r="H816" s="16">
        <v>9484.6059999999998</v>
      </c>
      <c r="I816" s="16">
        <f t="shared" si="100"/>
        <v>9852.5849999999991</v>
      </c>
      <c r="J816" s="16">
        <f t="shared" si="101"/>
        <v>-3245.2969999999996</v>
      </c>
      <c r="K816" s="16">
        <f t="shared" si="103"/>
        <v>9189.5521557719039</v>
      </c>
      <c r="L816" s="16">
        <f t="shared" si="103"/>
        <v>511.79276773296243</v>
      </c>
      <c r="M816" s="16">
        <f t="shared" si="103"/>
        <v>13191.385257301807</v>
      </c>
      <c r="N816" s="16">
        <f t="shared" si="103"/>
        <v>13703.178025034769</v>
      </c>
      <c r="O816" s="16">
        <f t="shared" si="103"/>
        <v>-4513.6258692628644</v>
      </c>
    </row>
    <row r="817" spans="1:15">
      <c r="A817" t="s">
        <v>405</v>
      </c>
      <c r="B817">
        <v>8722</v>
      </c>
      <c r="C817" t="s">
        <v>353</v>
      </c>
      <c r="D817" t="s">
        <v>237</v>
      </c>
      <c r="E817" s="17">
        <v>687</v>
      </c>
      <c r="F817" s="17">
        <v>1759.6019999999999</v>
      </c>
      <c r="G817" s="17">
        <v>1106.5830000000001</v>
      </c>
      <c r="H817" s="17">
        <v>3891.4879999999998</v>
      </c>
      <c r="I817" s="17">
        <f t="shared" si="100"/>
        <v>4998.0709999999999</v>
      </c>
      <c r="J817" s="17">
        <f t="shared" si="101"/>
        <v>-3238.4690000000001</v>
      </c>
      <c r="K817" s="17">
        <f t="shared" si="103"/>
        <v>2561.2838427947599</v>
      </c>
      <c r="L817" s="17">
        <f t="shared" si="103"/>
        <v>1610.7467248908299</v>
      </c>
      <c r="M817" s="17">
        <f t="shared" si="103"/>
        <v>5664.4657933042217</v>
      </c>
      <c r="N817" s="17">
        <f t="shared" si="103"/>
        <v>7275.2125181950514</v>
      </c>
      <c r="O817" s="17">
        <f t="shared" si="103"/>
        <v>-4713.9286754002915</v>
      </c>
    </row>
    <row r="818" spans="1:15">
      <c r="A818" s="14" t="s">
        <v>405</v>
      </c>
      <c r="B818" s="14">
        <v>7000</v>
      </c>
      <c r="C818" s="14" t="s">
        <v>354</v>
      </c>
      <c r="D818" s="14" t="s">
        <v>216</v>
      </c>
      <c r="E818" s="16">
        <v>680</v>
      </c>
      <c r="F818" s="16">
        <v>24744.970999999998</v>
      </c>
      <c r="G818" s="16">
        <v>23262.618999999995</v>
      </c>
      <c r="H818" s="16">
        <v>17009.563999999998</v>
      </c>
      <c r="I818" s="16">
        <f t="shared" si="100"/>
        <v>40272.18299999999</v>
      </c>
      <c r="J818" s="16">
        <f t="shared" si="101"/>
        <v>-15527.211999999992</v>
      </c>
      <c r="K818" s="16">
        <f t="shared" si="103"/>
        <v>36389.663235294116</v>
      </c>
      <c r="L818" s="16">
        <f t="shared" si="103"/>
        <v>34209.733823529401</v>
      </c>
      <c r="M818" s="16">
        <f t="shared" si="103"/>
        <v>25014.064705882352</v>
      </c>
      <c r="N818" s="16">
        <f t="shared" si="103"/>
        <v>59223.798529411753</v>
      </c>
      <c r="O818" s="16">
        <f t="shared" si="103"/>
        <v>-22834.135294117637</v>
      </c>
    </row>
    <row r="819" spans="1:15">
      <c r="A819" t="s">
        <v>405</v>
      </c>
      <c r="B819">
        <v>7502</v>
      </c>
      <c r="C819" t="s">
        <v>355</v>
      </c>
      <c r="D819" t="s">
        <v>218</v>
      </c>
      <c r="E819" s="17">
        <v>659</v>
      </c>
      <c r="F819" s="17">
        <v>0</v>
      </c>
      <c r="G819" s="17">
        <v>-264.64600000000007</v>
      </c>
      <c r="H819" s="17">
        <v>5370.5069999999996</v>
      </c>
      <c r="I819" s="17">
        <f t="shared" si="100"/>
        <v>5105.8609999999999</v>
      </c>
      <c r="J819" s="17">
        <f t="shared" si="101"/>
        <v>-5105.8609999999999</v>
      </c>
      <c r="K819" s="17">
        <f t="shared" si="103"/>
        <v>0</v>
      </c>
      <c r="L819" s="17">
        <f t="shared" si="103"/>
        <v>-401.58725341426418</v>
      </c>
      <c r="M819" s="17">
        <f t="shared" si="103"/>
        <v>8149.4795144157806</v>
      </c>
      <c r="N819" s="17">
        <f t="shared" si="103"/>
        <v>7747.8922610015179</v>
      </c>
      <c r="O819" s="17">
        <f t="shared" si="103"/>
        <v>-7747.8922610015179</v>
      </c>
    </row>
    <row r="820" spans="1:15">
      <c r="A820" s="14" t="s">
        <v>405</v>
      </c>
      <c r="B820" s="14">
        <v>3811</v>
      </c>
      <c r="C820" s="14" t="s">
        <v>356</v>
      </c>
      <c r="D820" s="14" t="s">
        <v>186</v>
      </c>
      <c r="E820" s="16">
        <v>639</v>
      </c>
      <c r="F820" s="16">
        <v>2890.1390000000001</v>
      </c>
      <c r="G820" s="16">
        <v>6429.3279999999995</v>
      </c>
      <c r="H820" s="16">
        <v>10636.114999999998</v>
      </c>
      <c r="I820" s="16">
        <f t="shared" si="100"/>
        <v>17065.442999999999</v>
      </c>
      <c r="J820" s="16">
        <f t="shared" si="101"/>
        <v>-14175.304</v>
      </c>
      <c r="K820" s="16">
        <f t="shared" si="103"/>
        <v>4522.9092331768388</v>
      </c>
      <c r="L820" s="16">
        <f t="shared" si="103"/>
        <v>10061.546165884194</v>
      </c>
      <c r="M820" s="16">
        <f t="shared" si="103"/>
        <v>16644.937402190921</v>
      </c>
      <c r="N820" s="16">
        <f t="shared" si="103"/>
        <v>26706.483568075117</v>
      </c>
      <c r="O820" s="16">
        <f t="shared" si="103"/>
        <v>-22183.57433489828</v>
      </c>
    </row>
    <row r="821" spans="1:15">
      <c r="A821" t="s">
        <v>405</v>
      </c>
      <c r="B821">
        <v>8509</v>
      </c>
      <c r="C821" t="s">
        <v>357</v>
      </c>
      <c r="D821" t="s">
        <v>227</v>
      </c>
      <c r="E821" s="17">
        <v>627</v>
      </c>
      <c r="F821" s="17">
        <v>60.731000000000002</v>
      </c>
      <c r="G821" s="17">
        <v>1391.558</v>
      </c>
      <c r="H821" s="17">
        <v>39400.955000000002</v>
      </c>
      <c r="I821" s="17">
        <f t="shared" si="100"/>
        <v>40792.512999999999</v>
      </c>
      <c r="J821" s="17">
        <f t="shared" si="101"/>
        <v>-40731.781999999999</v>
      </c>
      <c r="K821" s="17">
        <f t="shared" si="103"/>
        <v>96.859649122807014</v>
      </c>
      <c r="L821" s="17">
        <f t="shared" si="103"/>
        <v>2219.3907496012757</v>
      </c>
      <c r="M821" s="17">
        <f t="shared" si="103"/>
        <v>62840.438596491229</v>
      </c>
      <c r="N821" s="17">
        <f t="shared" si="103"/>
        <v>65059.829346092498</v>
      </c>
      <c r="O821" s="17">
        <f t="shared" si="103"/>
        <v>-64962.969696969696</v>
      </c>
    </row>
    <row r="822" spans="1:15">
      <c r="A822" s="14" t="s">
        <v>405</v>
      </c>
      <c r="B822" s="14">
        <v>3511</v>
      </c>
      <c r="C822" s="14" t="s">
        <v>358</v>
      </c>
      <c r="D822" s="14" t="s">
        <v>179</v>
      </c>
      <c r="E822" s="16">
        <v>625</v>
      </c>
      <c r="F822" s="16">
        <v>7435.86</v>
      </c>
      <c r="G822" s="16">
        <v>71.715999999999994</v>
      </c>
      <c r="H822" s="16">
        <v>43536.862000000001</v>
      </c>
      <c r="I822" s="16">
        <f t="shared" si="100"/>
        <v>43608.578000000001</v>
      </c>
      <c r="J822" s="16">
        <f t="shared" si="101"/>
        <v>-36172.718000000001</v>
      </c>
      <c r="K822" s="16">
        <f t="shared" si="103"/>
        <v>11897.376</v>
      </c>
      <c r="L822" s="16">
        <f t="shared" si="103"/>
        <v>114.7456</v>
      </c>
      <c r="M822" s="16">
        <f t="shared" si="103"/>
        <v>69658.979200000002</v>
      </c>
      <c r="N822" s="16">
        <f t="shared" si="103"/>
        <v>69773.724799999996</v>
      </c>
      <c r="O822" s="16">
        <f t="shared" si="103"/>
        <v>-57876.3488</v>
      </c>
    </row>
    <row r="823" spans="1:15">
      <c r="A823" t="s">
        <v>405</v>
      </c>
      <c r="B823">
        <v>6515</v>
      </c>
      <c r="C823" t="s">
        <v>359</v>
      </c>
      <c r="D823" t="s">
        <v>208</v>
      </c>
      <c r="E823" s="17">
        <v>623</v>
      </c>
      <c r="F823" s="17">
        <v>163.76</v>
      </c>
      <c r="G823" s="17">
        <v>235.798</v>
      </c>
      <c r="H823" s="17">
        <v>3369.027</v>
      </c>
      <c r="I823" s="17">
        <f t="shared" si="100"/>
        <v>3604.8249999999998</v>
      </c>
      <c r="J823" s="17">
        <f t="shared" si="101"/>
        <v>-3441.0649999999996</v>
      </c>
      <c r="K823" s="17">
        <f t="shared" si="103"/>
        <v>262.85714285714283</v>
      </c>
      <c r="L823" s="17">
        <f t="shared" si="103"/>
        <v>378.48796147672556</v>
      </c>
      <c r="M823" s="17">
        <f t="shared" si="103"/>
        <v>5407.7479935794536</v>
      </c>
      <c r="N823" s="17">
        <f t="shared" si="103"/>
        <v>5786.2359550561796</v>
      </c>
      <c r="O823" s="17">
        <f t="shared" si="103"/>
        <v>-5523.3788121990365</v>
      </c>
    </row>
    <row r="824" spans="1:15">
      <c r="A824" s="14" t="s">
        <v>405</v>
      </c>
      <c r="B824" s="14">
        <v>8720</v>
      </c>
      <c r="C824" s="14" t="s">
        <v>360</v>
      </c>
      <c r="D824" s="14" t="s">
        <v>235</v>
      </c>
      <c r="E824" s="16">
        <v>609</v>
      </c>
      <c r="F824" s="16">
        <v>23283.344000000001</v>
      </c>
      <c r="G824" s="16">
        <v>5064.866</v>
      </c>
      <c r="H824" s="16">
        <v>33293.180000000008</v>
      </c>
      <c r="I824" s="16">
        <f t="shared" si="100"/>
        <v>38358.046000000009</v>
      </c>
      <c r="J824" s="16">
        <f t="shared" si="101"/>
        <v>-15074.702000000008</v>
      </c>
      <c r="K824" s="16">
        <f t="shared" si="103"/>
        <v>38232.091954022988</v>
      </c>
      <c r="L824" s="16">
        <f t="shared" si="103"/>
        <v>8316.6929392446636</v>
      </c>
      <c r="M824" s="16">
        <f t="shared" si="103"/>
        <v>54668.604269293937</v>
      </c>
      <c r="N824" s="16">
        <f t="shared" si="103"/>
        <v>62985.297208538606</v>
      </c>
      <c r="O824" s="16">
        <f t="shared" si="103"/>
        <v>-24753.205254515615</v>
      </c>
    </row>
    <row r="825" spans="1:15">
      <c r="A825" t="s">
        <v>405</v>
      </c>
      <c r="B825">
        <v>6607</v>
      </c>
      <c r="C825" t="s">
        <v>361</v>
      </c>
      <c r="D825" t="s">
        <v>211</v>
      </c>
      <c r="E825" s="17">
        <v>507</v>
      </c>
      <c r="F825" s="17">
        <v>663.01</v>
      </c>
      <c r="G825" s="17">
        <v>1115.5039999999999</v>
      </c>
      <c r="H825" s="17">
        <v>3323.3209999999999</v>
      </c>
      <c r="I825" s="17">
        <f t="shared" si="100"/>
        <v>4438.8249999999998</v>
      </c>
      <c r="J825" s="17">
        <f t="shared" si="101"/>
        <v>-3775.8149999999996</v>
      </c>
      <c r="K825" s="17">
        <f t="shared" si="103"/>
        <v>1307.7120315581853</v>
      </c>
      <c r="L825" s="17">
        <f t="shared" si="103"/>
        <v>2200.2051282051279</v>
      </c>
      <c r="M825" s="17">
        <f t="shared" si="103"/>
        <v>6554.8737672583829</v>
      </c>
      <c r="N825" s="17">
        <f t="shared" si="103"/>
        <v>8755.07889546351</v>
      </c>
      <c r="O825" s="17">
        <f t="shared" si="103"/>
        <v>-7447.3668639053249</v>
      </c>
    </row>
    <row r="826" spans="1:15">
      <c r="A826" s="14" t="s">
        <v>405</v>
      </c>
      <c r="B826" s="14">
        <v>7617</v>
      </c>
      <c r="C826" s="14" t="s">
        <v>362</v>
      </c>
      <c r="D826" s="14" t="s">
        <v>221</v>
      </c>
      <c r="E826" s="16">
        <v>501</v>
      </c>
      <c r="F826" s="16">
        <v>7510.7049999999999</v>
      </c>
      <c r="G826" s="16">
        <v>9595.0470000000005</v>
      </c>
      <c r="H826" s="16">
        <v>12029.554</v>
      </c>
      <c r="I826" s="16">
        <f t="shared" si="100"/>
        <v>21624.601000000002</v>
      </c>
      <c r="J826" s="16">
        <f t="shared" si="101"/>
        <v>-14113.896000000002</v>
      </c>
      <c r="K826" s="16">
        <f t="shared" si="103"/>
        <v>14991.427145708583</v>
      </c>
      <c r="L826" s="16">
        <f t="shared" si="103"/>
        <v>19151.790419161676</v>
      </c>
      <c r="M826" s="16">
        <f t="shared" si="103"/>
        <v>24011.085828343315</v>
      </c>
      <c r="N826" s="16">
        <f t="shared" si="103"/>
        <v>43162.876247504995</v>
      </c>
      <c r="O826" s="16">
        <f t="shared" si="103"/>
        <v>-28171.449101796414</v>
      </c>
    </row>
    <row r="827" spans="1:15">
      <c r="A827" t="s">
        <v>405</v>
      </c>
      <c r="B827">
        <v>8719</v>
      </c>
      <c r="C827" t="s">
        <v>363</v>
      </c>
      <c r="D827" t="s">
        <v>234</v>
      </c>
      <c r="E827" s="17">
        <v>497</v>
      </c>
      <c r="F827" s="17">
        <v>5158.567</v>
      </c>
      <c r="G827" s="17">
        <v>459.43200000000002</v>
      </c>
      <c r="H827" s="17">
        <v>60326.044000000009</v>
      </c>
      <c r="I827" s="17">
        <f t="shared" si="100"/>
        <v>60785.47600000001</v>
      </c>
      <c r="J827" s="17">
        <f t="shared" si="101"/>
        <v>-55626.909000000007</v>
      </c>
      <c r="K827" s="17">
        <f t="shared" si="103"/>
        <v>10379.410462776659</v>
      </c>
      <c r="L827" s="17">
        <f t="shared" si="103"/>
        <v>924.41046277665998</v>
      </c>
      <c r="M827" s="17">
        <f t="shared" si="103"/>
        <v>121380.37022132798</v>
      </c>
      <c r="N827" s="17">
        <f t="shared" si="103"/>
        <v>122304.78068410464</v>
      </c>
      <c r="O827" s="17">
        <f t="shared" si="103"/>
        <v>-111925.37022132798</v>
      </c>
    </row>
    <row r="828" spans="1:15">
      <c r="A828" s="14" t="s">
        <v>405</v>
      </c>
      <c r="B828" s="14">
        <v>6601</v>
      </c>
      <c r="C828" s="14" t="s">
        <v>364</v>
      </c>
      <c r="D828" s="14" t="s">
        <v>209</v>
      </c>
      <c r="E828" s="16">
        <v>483</v>
      </c>
      <c r="F828" s="16">
        <v>2998.3359999999998</v>
      </c>
      <c r="G828" s="16"/>
      <c r="H828" s="16">
        <v>4622.5759999999991</v>
      </c>
      <c r="I828" s="16">
        <f t="shared" si="100"/>
        <v>4622.5759999999991</v>
      </c>
      <c r="J828" s="16">
        <f t="shared" si="101"/>
        <v>-1624.2399999999993</v>
      </c>
      <c r="K828" s="16">
        <f t="shared" si="103"/>
        <v>6207.7349896480318</v>
      </c>
      <c r="L828" s="16">
        <f t="shared" si="103"/>
        <v>0</v>
      </c>
      <c r="M828" s="16">
        <f t="shared" si="103"/>
        <v>9570.5507246376783</v>
      </c>
      <c r="N828" s="16">
        <f t="shared" si="103"/>
        <v>9570.5507246376783</v>
      </c>
      <c r="O828" s="16">
        <f t="shared" si="103"/>
        <v>-3362.8157349896469</v>
      </c>
    </row>
    <row r="829" spans="1:15">
      <c r="A829" t="s">
        <v>405</v>
      </c>
      <c r="B829">
        <v>6709</v>
      </c>
      <c r="C829" t="s">
        <v>365</v>
      </c>
      <c r="D829" t="s">
        <v>215</v>
      </c>
      <c r="E829" s="17">
        <v>482</v>
      </c>
      <c r="F829" s="17">
        <v>25565.591</v>
      </c>
      <c r="G829" s="17">
        <v>88.87</v>
      </c>
      <c r="H829" s="17">
        <v>34663.045999999995</v>
      </c>
      <c r="I829" s="17">
        <f t="shared" si="100"/>
        <v>34751.915999999997</v>
      </c>
      <c r="J829" s="17">
        <f t="shared" si="101"/>
        <v>-9186.3249999999971</v>
      </c>
      <c r="K829" s="17">
        <f t="shared" si="103"/>
        <v>53040.645228215762</v>
      </c>
      <c r="L829" s="17">
        <f t="shared" si="103"/>
        <v>184.37759336099586</v>
      </c>
      <c r="M829" s="17">
        <f t="shared" si="103"/>
        <v>71915.033195020747</v>
      </c>
      <c r="N829" s="17">
        <f t="shared" si="103"/>
        <v>72099.410788381734</v>
      </c>
      <c r="O829" s="17">
        <f t="shared" si="103"/>
        <v>-19058.765560165968</v>
      </c>
    </row>
    <row r="830" spans="1:15">
      <c r="A830" s="14" t="s">
        <v>405</v>
      </c>
      <c r="B830" s="14">
        <v>5609</v>
      </c>
      <c r="C830" s="14" t="s">
        <v>366</v>
      </c>
      <c r="D830" s="14" t="s">
        <v>199</v>
      </c>
      <c r="E830" s="16">
        <v>473</v>
      </c>
      <c r="F830" s="16">
        <v>364.59500000000003</v>
      </c>
      <c r="G830" s="16">
        <v>820.39499999999998</v>
      </c>
      <c r="H830" s="16">
        <v>10257.182000000001</v>
      </c>
      <c r="I830" s="16">
        <f t="shared" si="100"/>
        <v>11077.577000000001</v>
      </c>
      <c r="J830" s="16">
        <f t="shared" si="101"/>
        <v>-10712.982000000002</v>
      </c>
      <c r="K830" s="16">
        <f t="shared" si="103"/>
        <v>770.81395348837214</v>
      </c>
      <c r="L830" s="16">
        <f t="shared" si="103"/>
        <v>1734.4503171247356</v>
      </c>
      <c r="M830" s="16">
        <f t="shared" si="103"/>
        <v>21685.374207188161</v>
      </c>
      <c r="N830" s="16">
        <f t="shared" si="103"/>
        <v>23419.824524312899</v>
      </c>
      <c r="O830" s="16">
        <f t="shared" si="103"/>
        <v>-22649.010570824528</v>
      </c>
    </row>
    <row r="831" spans="1:15">
      <c r="A831" t="s">
        <v>405</v>
      </c>
      <c r="B831">
        <v>4911</v>
      </c>
      <c r="C831" t="s">
        <v>367</v>
      </c>
      <c r="D831" t="s">
        <v>195</v>
      </c>
      <c r="E831" s="17">
        <v>457</v>
      </c>
      <c r="F831" s="17">
        <v>7700.7039999999997</v>
      </c>
      <c r="G831" s="17">
        <v>407.74900000000002</v>
      </c>
      <c r="H831" s="17">
        <v>8827.6050000000014</v>
      </c>
      <c r="I831" s="17">
        <f t="shared" si="100"/>
        <v>9235.3540000000012</v>
      </c>
      <c r="J831" s="17">
        <f t="shared" si="101"/>
        <v>-1534.6500000000015</v>
      </c>
      <c r="K831" s="17">
        <f t="shared" si="103"/>
        <v>16850.555798687088</v>
      </c>
      <c r="L831" s="17">
        <f t="shared" si="103"/>
        <v>892.22975929978122</v>
      </c>
      <c r="M831" s="17">
        <f t="shared" si="103"/>
        <v>19316.422319474837</v>
      </c>
      <c r="N831" s="17">
        <f t="shared" si="103"/>
        <v>20208.652078774619</v>
      </c>
      <c r="O831" s="17">
        <f t="shared" si="103"/>
        <v>-3358.0962800875309</v>
      </c>
    </row>
    <row r="832" spans="1:15">
      <c r="A832" s="14" t="s">
        <v>405</v>
      </c>
      <c r="B832" s="14">
        <v>5612</v>
      </c>
      <c r="C832" s="14" t="s">
        <v>368</v>
      </c>
      <c r="D832" s="14" t="s">
        <v>201</v>
      </c>
      <c r="E832" s="16">
        <v>371</v>
      </c>
      <c r="F832" s="16">
        <v>3355.1469999999999</v>
      </c>
      <c r="G832" s="16"/>
      <c r="H832" s="16">
        <v>28783.581999999999</v>
      </c>
      <c r="I832" s="16">
        <f t="shared" si="100"/>
        <v>28783.581999999999</v>
      </c>
      <c r="J832" s="16">
        <f t="shared" si="101"/>
        <v>-25428.434999999998</v>
      </c>
      <c r="K832" s="16">
        <f t="shared" si="103"/>
        <v>9043.5229110512118</v>
      </c>
      <c r="L832" s="16">
        <f t="shared" si="103"/>
        <v>0</v>
      </c>
      <c r="M832" s="16">
        <f t="shared" si="103"/>
        <v>77583.778975741239</v>
      </c>
      <c r="N832" s="16">
        <f t="shared" si="103"/>
        <v>77583.778975741239</v>
      </c>
      <c r="O832" s="16">
        <f t="shared" si="103"/>
        <v>-68540.256064690024</v>
      </c>
    </row>
    <row r="833" spans="1:15">
      <c r="A833" t="s">
        <v>405</v>
      </c>
      <c r="B833">
        <v>6602</v>
      </c>
      <c r="C833" t="s">
        <v>369</v>
      </c>
      <c r="D833" t="s">
        <v>210</v>
      </c>
      <c r="E833" s="17">
        <v>370</v>
      </c>
      <c r="F833" s="17">
        <v>2918.2170000000001</v>
      </c>
      <c r="G833" s="17">
        <v>1129.9690000000001</v>
      </c>
      <c r="H833" s="17">
        <v>6835.6720000000005</v>
      </c>
      <c r="I833" s="17">
        <f t="shared" si="100"/>
        <v>7965.6410000000005</v>
      </c>
      <c r="J833" s="17">
        <f t="shared" si="101"/>
        <v>-5047.4240000000009</v>
      </c>
      <c r="K833" s="17">
        <f t="shared" si="103"/>
        <v>7887.0729729729728</v>
      </c>
      <c r="L833" s="17">
        <f t="shared" si="103"/>
        <v>3053.9702702702702</v>
      </c>
      <c r="M833" s="17">
        <f t="shared" si="103"/>
        <v>18474.789189189192</v>
      </c>
      <c r="N833" s="17">
        <f t="shared" si="103"/>
        <v>21528.759459459463</v>
      </c>
      <c r="O833" s="17">
        <f t="shared" si="103"/>
        <v>-13641.686486486489</v>
      </c>
    </row>
    <row r="834" spans="1:15">
      <c r="A834" s="14" t="s">
        <v>405</v>
      </c>
      <c r="B834" s="14">
        <v>4502</v>
      </c>
      <c r="C834" s="14" t="s">
        <v>370</v>
      </c>
      <c r="D834" s="14" t="s">
        <v>189</v>
      </c>
      <c r="E834" s="16">
        <v>262</v>
      </c>
      <c r="F834" s="16">
        <v>2258.1350000000002</v>
      </c>
      <c r="G834" s="16">
        <v>158.52200000000002</v>
      </c>
      <c r="H834" s="16">
        <v>11281.592000000001</v>
      </c>
      <c r="I834" s="16">
        <f t="shared" si="100"/>
        <v>11440.114000000001</v>
      </c>
      <c r="J834" s="16">
        <f t="shared" si="101"/>
        <v>-9181.9790000000012</v>
      </c>
      <c r="K834" s="16">
        <f t="shared" si="103"/>
        <v>8618.8358778625952</v>
      </c>
      <c r="L834" s="16">
        <f t="shared" si="103"/>
        <v>605.04580152671758</v>
      </c>
      <c r="M834" s="16">
        <f t="shared" si="103"/>
        <v>43059.511450381688</v>
      </c>
      <c r="N834" s="16">
        <f t="shared" si="103"/>
        <v>43664.557251908409</v>
      </c>
      <c r="O834" s="16">
        <f t="shared" si="103"/>
        <v>-35045.721374045803</v>
      </c>
    </row>
    <row r="835" spans="1:15">
      <c r="A835" t="s">
        <v>405</v>
      </c>
      <c r="B835">
        <v>4604</v>
      </c>
      <c r="C835" t="s">
        <v>371</v>
      </c>
      <c r="D835" t="s">
        <v>190</v>
      </c>
      <c r="E835" s="17">
        <v>251</v>
      </c>
      <c r="F835" s="17">
        <v>8250.0040000000008</v>
      </c>
      <c r="G835" s="17">
        <v>2124.3020000000001</v>
      </c>
      <c r="H835" s="17">
        <v>6301.7839999999997</v>
      </c>
      <c r="I835" s="17">
        <f t="shared" si="100"/>
        <v>8426.0859999999993</v>
      </c>
      <c r="J835" s="17">
        <f t="shared" si="101"/>
        <v>-176.08199999999852</v>
      </c>
      <c r="K835" s="17">
        <f t="shared" si="103"/>
        <v>32868.541832669333</v>
      </c>
      <c r="L835" s="17">
        <f t="shared" si="103"/>
        <v>8463.3545816733076</v>
      </c>
      <c r="M835" s="17">
        <f t="shared" si="103"/>
        <v>25106.709163346612</v>
      </c>
      <c r="N835" s="17">
        <f t="shared" si="103"/>
        <v>33570.063745019914</v>
      </c>
      <c r="O835" s="17">
        <f t="shared" si="103"/>
        <v>-701.52191235059172</v>
      </c>
    </row>
    <row r="836" spans="1:15">
      <c r="A836" s="14" t="s">
        <v>405</v>
      </c>
      <c r="B836" s="14">
        <v>8610</v>
      </c>
      <c r="C836" s="14" t="s">
        <v>372</v>
      </c>
      <c r="D836" s="14" t="s">
        <v>228</v>
      </c>
      <c r="E836" s="16">
        <v>251</v>
      </c>
      <c r="F836" s="16">
        <v>3389.79</v>
      </c>
      <c r="G836" s="16">
        <v>2225.7759999999998</v>
      </c>
      <c r="H836" s="16">
        <v>13311.63</v>
      </c>
      <c r="I836" s="16">
        <f t="shared" si="100"/>
        <v>15537.405999999999</v>
      </c>
      <c r="J836" s="16">
        <f t="shared" si="101"/>
        <v>-12147.615999999998</v>
      </c>
      <c r="K836" s="16">
        <f t="shared" si="103"/>
        <v>13505.139442231077</v>
      </c>
      <c r="L836" s="16">
        <f t="shared" si="103"/>
        <v>8867.6334661354576</v>
      </c>
      <c r="M836" s="16">
        <f t="shared" si="103"/>
        <v>53034.382470119519</v>
      </c>
      <c r="N836" s="16">
        <f t="shared" si="103"/>
        <v>61902.015936254975</v>
      </c>
      <c r="O836" s="16">
        <f t="shared" si="103"/>
        <v>-48396.876494023898</v>
      </c>
    </row>
    <row r="837" spans="1:15">
      <c r="A837" t="s">
        <v>405</v>
      </c>
      <c r="B837">
        <v>1606</v>
      </c>
      <c r="C837" t="s">
        <v>373</v>
      </c>
      <c r="D837" t="s">
        <v>172</v>
      </c>
      <c r="E837" s="17">
        <v>245</v>
      </c>
      <c r="F837" s="17">
        <v>0</v>
      </c>
      <c r="G837" s="17"/>
      <c r="H837" s="17"/>
      <c r="I837" s="17">
        <f t="shared" si="100"/>
        <v>0</v>
      </c>
      <c r="J837" s="17">
        <f t="shared" si="101"/>
        <v>0</v>
      </c>
      <c r="K837" s="17"/>
      <c r="L837" s="17"/>
      <c r="M837" s="17"/>
      <c r="N837" s="17"/>
      <c r="O837" s="17"/>
    </row>
    <row r="838" spans="1:15">
      <c r="A838" s="14" t="s">
        <v>405</v>
      </c>
      <c r="B838" s="14">
        <v>4803</v>
      </c>
      <c r="C838" s="14" t="s">
        <v>374</v>
      </c>
      <c r="D838" s="14" t="s">
        <v>192</v>
      </c>
      <c r="E838" s="16">
        <v>208</v>
      </c>
      <c r="F838" s="16">
        <v>1084.654</v>
      </c>
      <c r="G838" s="16">
        <v>621.04</v>
      </c>
      <c r="H838" s="16">
        <v>4311.5160000000005</v>
      </c>
      <c r="I838" s="16">
        <f t="shared" si="100"/>
        <v>4932.5560000000005</v>
      </c>
      <c r="J838" s="16">
        <f t="shared" si="101"/>
        <v>-3847.9020000000005</v>
      </c>
      <c r="K838" s="16">
        <f t="shared" ref="K838:O849" si="104">(F838/$E838)*1000</f>
        <v>5214.6826923076915</v>
      </c>
      <c r="L838" s="16">
        <f t="shared" si="104"/>
        <v>2985.7692307692309</v>
      </c>
      <c r="M838" s="16">
        <f t="shared" si="104"/>
        <v>20728.442307692312</v>
      </c>
      <c r="N838" s="16">
        <f t="shared" si="104"/>
        <v>23714.211538461539</v>
      </c>
      <c r="O838" s="16">
        <f t="shared" si="104"/>
        <v>-18499.528846153848</v>
      </c>
    </row>
    <row r="839" spans="1:15">
      <c r="A839" t="s">
        <v>405</v>
      </c>
      <c r="B839">
        <v>5706</v>
      </c>
      <c r="C839" t="s">
        <v>375</v>
      </c>
      <c r="D839" t="s">
        <v>202</v>
      </c>
      <c r="E839" s="17">
        <v>205</v>
      </c>
      <c r="F839" s="17">
        <v>0</v>
      </c>
      <c r="G839" s="17"/>
      <c r="H839" s="17">
        <v>3090</v>
      </c>
      <c r="I839" s="17">
        <f t="shared" si="100"/>
        <v>3090</v>
      </c>
      <c r="J839" s="17">
        <f t="shared" si="101"/>
        <v>-3090</v>
      </c>
      <c r="K839" s="17">
        <f t="shared" si="104"/>
        <v>0</v>
      </c>
      <c r="L839" s="17">
        <f t="shared" si="104"/>
        <v>0</v>
      </c>
      <c r="M839" s="17">
        <f t="shared" si="104"/>
        <v>15073.170731707316</v>
      </c>
      <c r="N839" s="17">
        <f t="shared" si="104"/>
        <v>15073.170731707316</v>
      </c>
      <c r="O839" s="17">
        <f t="shared" si="104"/>
        <v>-15073.170731707316</v>
      </c>
    </row>
    <row r="840" spans="1:15">
      <c r="A840" s="14" t="s">
        <v>405</v>
      </c>
      <c r="B840" s="14">
        <v>3713</v>
      </c>
      <c r="C840" s="14" t="s">
        <v>376</v>
      </c>
      <c r="D840" s="14" t="s">
        <v>184</v>
      </c>
      <c r="E840" s="16">
        <v>124</v>
      </c>
      <c r="F840" s="16">
        <v>0</v>
      </c>
      <c r="G840" s="16">
        <v>55</v>
      </c>
      <c r="H840" s="16">
        <v>40</v>
      </c>
      <c r="I840" s="16">
        <f t="shared" si="100"/>
        <v>95</v>
      </c>
      <c r="J840" s="16">
        <f t="shared" si="101"/>
        <v>-95</v>
      </c>
      <c r="K840" s="16">
        <f t="shared" si="104"/>
        <v>0</v>
      </c>
      <c r="L840" s="16">
        <f t="shared" si="104"/>
        <v>443.54838709677421</v>
      </c>
      <c r="M840" s="16">
        <f t="shared" si="104"/>
        <v>322.58064516129031</v>
      </c>
      <c r="N840" s="16">
        <f t="shared" si="104"/>
        <v>766.12903225806451</v>
      </c>
      <c r="O840" s="16">
        <f t="shared" si="104"/>
        <v>-766.12903225806451</v>
      </c>
    </row>
    <row r="841" spans="1:15">
      <c r="A841" t="s">
        <v>405</v>
      </c>
      <c r="B841">
        <v>7509</v>
      </c>
      <c r="C841" t="s">
        <v>377</v>
      </c>
      <c r="D841" t="s">
        <v>220</v>
      </c>
      <c r="E841" s="17">
        <v>122</v>
      </c>
      <c r="F841" s="17">
        <v>7578</v>
      </c>
      <c r="G841" s="17">
        <v>43</v>
      </c>
      <c r="H841" s="17">
        <v>14612</v>
      </c>
      <c r="I841" s="17">
        <f t="shared" si="100"/>
        <v>14655</v>
      </c>
      <c r="J841" s="17">
        <f t="shared" si="101"/>
        <v>-7077</v>
      </c>
      <c r="K841" s="17">
        <f t="shared" si="104"/>
        <v>62114.75409836066</v>
      </c>
      <c r="L841" s="17">
        <f t="shared" si="104"/>
        <v>352.45901639344265</v>
      </c>
      <c r="M841" s="17">
        <f t="shared" si="104"/>
        <v>119770.49180327868</v>
      </c>
      <c r="N841" s="17">
        <f t="shared" si="104"/>
        <v>120122.95081967213</v>
      </c>
      <c r="O841" s="17">
        <f t="shared" si="104"/>
        <v>-58008.196721311477</v>
      </c>
    </row>
    <row r="842" spans="1:15">
      <c r="A842" s="14" t="s">
        <v>405</v>
      </c>
      <c r="B842" s="14">
        <v>4902</v>
      </c>
      <c r="C842" s="14" t="s">
        <v>378</v>
      </c>
      <c r="D842" s="14" t="s">
        <v>194</v>
      </c>
      <c r="E842" s="16">
        <v>109</v>
      </c>
      <c r="F842" s="16">
        <v>58</v>
      </c>
      <c r="G842" s="16">
        <v>13.1</v>
      </c>
      <c r="H842" s="16"/>
      <c r="I842" s="16">
        <f t="shared" ref="I842:I849" si="105">G842+H842</f>
        <v>13.1</v>
      </c>
      <c r="J842" s="16">
        <f t="shared" ref="J842:J849" si="106">F842-I842</f>
        <v>44.9</v>
      </c>
      <c r="K842" s="16">
        <f t="shared" si="104"/>
        <v>532.11009174311926</v>
      </c>
      <c r="L842" s="16">
        <f t="shared" si="104"/>
        <v>120.1834862385321</v>
      </c>
      <c r="M842" s="16">
        <f t="shared" si="104"/>
        <v>0</v>
      </c>
      <c r="N842" s="16">
        <f t="shared" si="104"/>
        <v>120.1834862385321</v>
      </c>
      <c r="O842" s="16">
        <f t="shared" si="104"/>
        <v>411.92660550458714</v>
      </c>
    </row>
    <row r="843" spans="1:15">
      <c r="A843" t="s">
        <v>405</v>
      </c>
      <c r="B843">
        <v>6706</v>
      </c>
      <c r="C843" t="s">
        <v>379</v>
      </c>
      <c r="D843" t="s">
        <v>214</v>
      </c>
      <c r="E843" s="17">
        <v>93</v>
      </c>
      <c r="F843" s="17">
        <v>481</v>
      </c>
      <c r="G843" s="17"/>
      <c r="H843" s="17">
        <v>315</v>
      </c>
      <c r="I843" s="17">
        <f t="shared" si="105"/>
        <v>315</v>
      </c>
      <c r="J843" s="17">
        <f t="shared" si="106"/>
        <v>166</v>
      </c>
      <c r="K843" s="17">
        <f t="shared" si="104"/>
        <v>5172.0430107526881</v>
      </c>
      <c r="L843" s="17">
        <f t="shared" si="104"/>
        <v>0</v>
      </c>
      <c r="M843" s="17">
        <f t="shared" si="104"/>
        <v>3387.0967741935483</v>
      </c>
      <c r="N843" s="17">
        <f t="shared" si="104"/>
        <v>3387.0967741935483</v>
      </c>
      <c r="O843" s="17">
        <f t="shared" si="104"/>
        <v>1784.9462365591398</v>
      </c>
    </row>
    <row r="844" spans="1:15">
      <c r="A844" s="14" t="s">
        <v>405</v>
      </c>
      <c r="B844" s="14">
        <v>5611</v>
      </c>
      <c r="C844" s="14" t="s">
        <v>380</v>
      </c>
      <c r="D844" s="14" t="s">
        <v>200</v>
      </c>
      <c r="E844" s="16">
        <v>90</v>
      </c>
      <c r="F844" s="16">
        <v>600</v>
      </c>
      <c r="G844" s="16"/>
      <c r="H844" s="16">
        <v>6091</v>
      </c>
      <c r="I844" s="16">
        <f t="shared" si="105"/>
        <v>6091</v>
      </c>
      <c r="J844" s="16">
        <f t="shared" si="106"/>
        <v>-5491</v>
      </c>
      <c r="K844" s="16">
        <f t="shared" si="104"/>
        <v>6666.666666666667</v>
      </c>
      <c r="L844" s="16">
        <f t="shared" si="104"/>
        <v>0</v>
      </c>
      <c r="M844" s="16">
        <f t="shared" si="104"/>
        <v>67677.777777777781</v>
      </c>
      <c r="N844" s="16">
        <f t="shared" si="104"/>
        <v>67677.777777777781</v>
      </c>
      <c r="O844" s="16">
        <f t="shared" si="104"/>
        <v>-61011.111111111109</v>
      </c>
    </row>
    <row r="845" spans="1:15">
      <c r="A845" t="s">
        <v>405</v>
      </c>
      <c r="B845">
        <v>7505</v>
      </c>
      <c r="C845" t="s">
        <v>381</v>
      </c>
      <c r="D845" t="s">
        <v>219</v>
      </c>
      <c r="E845" s="17">
        <v>86</v>
      </c>
      <c r="F845" s="17">
        <v>0</v>
      </c>
      <c r="G845" s="17">
        <v>2642</v>
      </c>
      <c r="H845" s="17">
        <v>101273</v>
      </c>
      <c r="I845" s="17">
        <f t="shared" si="105"/>
        <v>103915</v>
      </c>
      <c r="J845" s="17">
        <f t="shared" si="106"/>
        <v>-103915</v>
      </c>
      <c r="K845" s="17">
        <f t="shared" si="104"/>
        <v>0</v>
      </c>
      <c r="L845" s="17">
        <f t="shared" si="104"/>
        <v>30720.930232558138</v>
      </c>
      <c r="M845" s="17">
        <f t="shared" si="104"/>
        <v>1177593.0232558139</v>
      </c>
      <c r="N845" s="17">
        <f t="shared" si="104"/>
        <v>1208313.953488372</v>
      </c>
      <c r="O845" s="17">
        <f t="shared" si="104"/>
        <v>-1208313.953488372</v>
      </c>
    </row>
    <row r="846" spans="1:15">
      <c r="A846" s="14" t="s">
        <v>405</v>
      </c>
      <c r="B846" s="14">
        <v>3506</v>
      </c>
      <c r="C846" s="14" t="s">
        <v>382</v>
      </c>
      <c r="D846" s="14" t="s">
        <v>178</v>
      </c>
      <c r="E846" s="16">
        <v>65</v>
      </c>
      <c r="F846" s="16">
        <v>0</v>
      </c>
      <c r="G846" s="16">
        <v>83.298000000000002</v>
      </c>
      <c r="H846" s="16">
        <v>27.064</v>
      </c>
      <c r="I846" s="16">
        <f t="shared" si="105"/>
        <v>110.36199999999999</v>
      </c>
      <c r="J846" s="16">
        <f t="shared" si="106"/>
        <v>-110.36199999999999</v>
      </c>
      <c r="K846" s="16">
        <f t="shared" si="104"/>
        <v>0</v>
      </c>
      <c r="L846" s="16">
        <f t="shared" si="104"/>
        <v>1281.5076923076922</v>
      </c>
      <c r="M846" s="16">
        <f t="shared" si="104"/>
        <v>416.3692307692308</v>
      </c>
      <c r="N846" s="16">
        <f t="shared" si="104"/>
        <v>1697.876923076923</v>
      </c>
      <c r="O846" s="16">
        <f t="shared" si="104"/>
        <v>-1697.876923076923</v>
      </c>
    </row>
    <row r="847" spans="1:15">
      <c r="A847" t="s">
        <v>405</v>
      </c>
      <c r="B847">
        <v>3710</v>
      </c>
      <c r="C847" t="s">
        <v>383</v>
      </c>
      <c r="D847" t="s">
        <v>182</v>
      </c>
      <c r="E847" s="17">
        <v>64</v>
      </c>
      <c r="F847" s="17">
        <v>0</v>
      </c>
      <c r="G847" s="17"/>
      <c r="H847" s="17"/>
      <c r="I847" s="17">
        <f t="shared" si="105"/>
        <v>0</v>
      </c>
      <c r="J847" s="17">
        <f t="shared" si="106"/>
        <v>0</v>
      </c>
      <c r="K847" s="17">
        <f t="shared" si="104"/>
        <v>0</v>
      </c>
      <c r="L847" s="17">
        <f t="shared" si="104"/>
        <v>0</v>
      </c>
      <c r="M847" s="17">
        <f t="shared" si="104"/>
        <v>0</v>
      </c>
      <c r="N847" s="17">
        <f t="shared" si="104"/>
        <v>0</v>
      </c>
      <c r="O847" s="17">
        <f t="shared" si="104"/>
        <v>0</v>
      </c>
    </row>
    <row r="848" spans="1:15">
      <c r="A848" s="14" t="s">
        <v>405</v>
      </c>
      <c r="B848" s="14">
        <v>6611</v>
      </c>
      <c r="C848" s="14" t="s">
        <v>384</v>
      </c>
      <c r="D848" s="14" t="s">
        <v>212</v>
      </c>
      <c r="E848" s="16">
        <v>54</v>
      </c>
      <c r="F848" s="16">
        <v>0</v>
      </c>
      <c r="G848" s="16"/>
      <c r="H848" s="16">
        <v>324.01899337768555</v>
      </c>
      <c r="I848" s="16">
        <f t="shared" si="105"/>
        <v>324.01899337768555</v>
      </c>
      <c r="J848" s="16">
        <f t="shared" si="106"/>
        <v>-324.01899337768555</v>
      </c>
      <c r="K848" s="16">
        <f t="shared" si="104"/>
        <v>0</v>
      </c>
      <c r="L848" s="16">
        <f t="shared" si="104"/>
        <v>0</v>
      </c>
      <c r="M848" s="16">
        <f t="shared" si="104"/>
        <v>6000.3517292163988</v>
      </c>
      <c r="N848" s="16">
        <f t="shared" si="104"/>
        <v>6000.3517292163988</v>
      </c>
      <c r="O848" s="16">
        <f t="shared" si="104"/>
        <v>-6000.3517292163988</v>
      </c>
    </row>
    <row r="849" spans="1:15">
      <c r="A849" t="s">
        <v>405</v>
      </c>
      <c r="B849">
        <v>4901</v>
      </c>
      <c r="C849" t="s">
        <v>385</v>
      </c>
      <c r="D849" t="s">
        <v>193</v>
      </c>
      <c r="E849" s="17">
        <v>43</v>
      </c>
      <c r="F849" s="17">
        <v>0</v>
      </c>
      <c r="G849" s="17"/>
      <c r="H849" s="17">
        <v>1000</v>
      </c>
      <c r="I849" s="17">
        <f t="shared" si="105"/>
        <v>1000</v>
      </c>
      <c r="J849" s="17">
        <f t="shared" si="106"/>
        <v>-1000</v>
      </c>
      <c r="K849" s="17">
        <f t="shared" si="104"/>
        <v>0</v>
      </c>
      <c r="L849" s="17">
        <f t="shared" si="104"/>
        <v>0</v>
      </c>
      <c r="M849" s="17">
        <f t="shared" si="104"/>
        <v>23255.81395348837</v>
      </c>
      <c r="N849" s="17">
        <f t="shared" si="104"/>
        <v>23255.81395348837</v>
      </c>
      <c r="O849" s="17">
        <f t="shared" si="104"/>
        <v>-23255.81395348837</v>
      </c>
    </row>
    <row r="850" spans="1:15"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</row>
    <row r="851" spans="1:15" s="23" customFormat="1">
      <c r="B851" s="23" t="s">
        <v>393</v>
      </c>
      <c r="E851" s="24">
        <v>364134</v>
      </c>
      <c r="F851" s="24">
        <v>613347.58000000019</v>
      </c>
      <c r="G851" s="24">
        <v>426094.26199999993</v>
      </c>
      <c r="H851" s="24">
        <v>1973063.8729933777</v>
      </c>
      <c r="I851" s="24">
        <f t="shared" ref="I851" si="107">G851+H851</f>
        <v>2399158.1349933776</v>
      </c>
      <c r="J851" s="24">
        <f t="shared" ref="J851" si="108">F851-I851</f>
        <v>-1785810.5549933775</v>
      </c>
      <c r="K851" s="24">
        <f t="shared" ref="K851:O851" si="109">(F851/$E851)*1000</f>
        <v>1684.4007425837747</v>
      </c>
      <c r="L851" s="24">
        <f t="shared" si="109"/>
        <v>1170.157859469316</v>
      </c>
      <c r="M851" s="24">
        <f t="shared" si="109"/>
        <v>5418.5104192230829</v>
      </c>
      <c r="N851" s="24">
        <f t="shared" si="109"/>
        <v>6588.6682786923984</v>
      </c>
      <c r="O851" s="24">
        <f t="shared" si="109"/>
        <v>-4904.2675361086231</v>
      </c>
    </row>
    <row r="852" spans="1:15"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</row>
    <row r="853" spans="1:15">
      <c r="D853" s="109" t="s">
        <v>95</v>
      </c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</row>
    <row r="854" spans="1:15">
      <c r="D854" s="127" t="s">
        <v>300</v>
      </c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</row>
    <row r="855" spans="1:15">
      <c r="A855" s="14" t="s">
        <v>406</v>
      </c>
      <c r="B855" s="14">
        <v>0</v>
      </c>
      <c r="C855" s="14" t="s">
        <v>314</v>
      </c>
      <c r="D855" s="14" t="s">
        <v>19</v>
      </c>
      <c r="E855" s="16">
        <v>131136</v>
      </c>
      <c r="F855" s="16">
        <v>1274966.9659999998</v>
      </c>
      <c r="G855" s="16">
        <v>4456584.716</v>
      </c>
      <c r="H855" s="16">
        <v>4238215.6740000006</v>
      </c>
      <c r="I855" s="16">
        <f t="shared" ref="I855:I918" si="110">G855+H855</f>
        <v>8694800.3900000006</v>
      </c>
      <c r="J855" s="16">
        <f t="shared" ref="J855:J918" si="111">F855-I855</f>
        <v>-7419833.4240000006</v>
      </c>
      <c r="K855" s="16">
        <f t="shared" ref="K855:O886" si="112">(F855/$E855)*1000</f>
        <v>9722.4786938750585</v>
      </c>
      <c r="L855" s="16">
        <f t="shared" si="112"/>
        <v>33984.449091020011</v>
      </c>
      <c r="M855" s="16">
        <f t="shared" si="112"/>
        <v>32319.238607247444</v>
      </c>
      <c r="N855" s="16">
        <f t="shared" si="112"/>
        <v>66303.687698267458</v>
      </c>
      <c r="O855" s="16">
        <f t="shared" si="112"/>
        <v>-56581.209004392389</v>
      </c>
    </row>
    <row r="856" spans="1:15">
      <c r="A856" t="s">
        <v>406</v>
      </c>
      <c r="B856">
        <v>1000</v>
      </c>
      <c r="C856" t="s">
        <v>315</v>
      </c>
      <c r="D856" t="s">
        <v>167</v>
      </c>
      <c r="E856" s="17">
        <v>37959</v>
      </c>
      <c r="F856" s="17">
        <v>813263.43599999987</v>
      </c>
      <c r="G856" s="17">
        <v>1616903.7770000002</v>
      </c>
      <c r="H856" s="17">
        <v>994817.77700000012</v>
      </c>
      <c r="I856" s="17">
        <f t="shared" si="110"/>
        <v>2611721.5540000005</v>
      </c>
      <c r="J856" s="17">
        <f t="shared" si="111"/>
        <v>-1798458.1180000007</v>
      </c>
      <c r="K856" s="17">
        <f t="shared" si="112"/>
        <v>21424.785584446374</v>
      </c>
      <c r="L856" s="17">
        <f t="shared" si="112"/>
        <v>42596.058299744473</v>
      </c>
      <c r="M856" s="17">
        <f t="shared" si="112"/>
        <v>26207.691904423198</v>
      </c>
      <c r="N856" s="17">
        <f t="shared" si="112"/>
        <v>68803.750204167663</v>
      </c>
      <c r="O856" s="17">
        <f t="shared" si="112"/>
        <v>-47378.964619721293</v>
      </c>
    </row>
    <row r="857" spans="1:15">
      <c r="A857" s="14" t="s">
        <v>406</v>
      </c>
      <c r="B857" s="14">
        <v>1400</v>
      </c>
      <c r="C857" s="14" t="s">
        <v>316</v>
      </c>
      <c r="D857" s="14" t="s">
        <v>170</v>
      </c>
      <c r="E857" s="16">
        <v>29971</v>
      </c>
      <c r="F857" s="16">
        <v>74294.876000000004</v>
      </c>
      <c r="G857" s="16">
        <v>627265.05199999991</v>
      </c>
      <c r="H857" s="16">
        <v>699606.52899999998</v>
      </c>
      <c r="I857" s="16">
        <f t="shared" si="110"/>
        <v>1326871.5809999998</v>
      </c>
      <c r="J857" s="16">
        <f t="shared" si="111"/>
        <v>-1252576.7049999998</v>
      </c>
      <c r="K857" s="16">
        <f t="shared" si="112"/>
        <v>2478.8921290580897</v>
      </c>
      <c r="L857" s="16">
        <f t="shared" si="112"/>
        <v>20929.066497614356</v>
      </c>
      <c r="M857" s="16">
        <f t="shared" si="112"/>
        <v>23342.782322912146</v>
      </c>
      <c r="N857" s="16">
        <f t="shared" si="112"/>
        <v>44271.848820526502</v>
      </c>
      <c r="O857" s="16">
        <f t="shared" si="112"/>
        <v>-41792.956691468411</v>
      </c>
    </row>
    <row r="858" spans="1:15">
      <c r="A858" t="s">
        <v>406</v>
      </c>
      <c r="B858">
        <v>2000</v>
      </c>
      <c r="C858" t="s">
        <v>317</v>
      </c>
      <c r="D858" t="s">
        <v>173</v>
      </c>
      <c r="E858" s="17">
        <v>19421</v>
      </c>
      <c r="F858" s="17">
        <v>127523.37599999999</v>
      </c>
      <c r="G858" s="17">
        <v>500908.4929999999</v>
      </c>
      <c r="H858" s="17">
        <v>455787.11800000002</v>
      </c>
      <c r="I858" s="17">
        <f t="shared" si="110"/>
        <v>956695.61099999992</v>
      </c>
      <c r="J858" s="17">
        <f t="shared" si="111"/>
        <v>-829172.23499999987</v>
      </c>
      <c r="K858" s="17">
        <f t="shared" si="112"/>
        <v>6566.2620874311306</v>
      </c>
      <c r="L858" s="17">
        <f t="shared" si="112"/>
        <v>25792.106122238809</v>
      </c>
      <c r="M858" s="17">
        <f t="shared" si="112"/>
        <v>23468.776993975596</v>
      </c>
      <c r="N858" s="17">
        <f t="shared" si="112"/>
        <v>49260.883116214398</v>
      </c>
      <c r="O858" s="17">
        <f t="shared" si="112"/>
        <v>-42694.621028783266</v>
      </c>
    </row>
    <row r="859" spans="1:15">
      <c r="A859" s="14" t="s">
        <v>406</v>
      </c>
      <c r="B859" s="14">
        <v>6000</v>
      </c>
      <c r="C859" s="14" t="s">
        <v>318</v>
      </c>
      <c r="D859" s="14" t="s">
        <v>203</v>
      </c>
      <c r="E859" s="16">
        <v>19025</v>
      </c>
      <c r="F859" s="16">
        <v>276974.08500000002</v>
      </c>
      <c r="G859" s="16">
        <v>592766.19500000007</v>
      </c>
      <c r="H859" s="16">
        <v>483974.70900000003</v>
      </c>
      <c r="I859" s="16">
        <f t="shared" si="110"/>
        <v>1076740.9040000001</v>
      </c>
      <c r="J859" s="16">
        <f t="shared" si="111"/>
        <v>-799766.81900000013</v>
      </c>
      <c r="K859" s="16">
        <f t="shared" si="112"/>
        <v>14558.427595269384</v>
      </c>
      <c r="L859" s="16">
        <f t="shared" si="112"/>
        <v>31157.224441524315</v>
      </c>
      <c r="M859" s="16">
        <f t="shared" si="112"/>
        <v>25438.880893561105</v>
      </c>
      <c r="N859" s="16">
        <f t="shared" si="112"/>
        <v>56596.10533508542</v>
      </c>
      <c r="O859" s="16">
        <f t="shared" si="112"/>
        <v>-42037.677739816041</v>
      </c>
    </row>
    <row r="860" spans="1:15">
      <c r="A860" t="s">
        <v>406</v>
      </c>
      <c r="B860">
        <v>1300</v>
      </c>
      <c r="C860" t="s">
        <v>319</v>
      </c>
      <c r="D860" t="s">
        <v>169</v>
      </c>
      <c r="E860" s="17">
        <v>16924</v>
      </c>
      <c r="F860" s="17">
        <v>257538.74900000001</v>
      </c>
      <c r="G860" s="17">
        <v>484086.13799999998</v>
      </c>
      <c r="H860" s="17">
        <v>478032.49200000003</v>
      </c>
      <c r="I860" s="17">
        <f t="shared" si="110"/>
        <v>962118.63</v>
      </c>
      <c r="J860" s="17">
        <f t="shared" si="111"/>
        <v>-704579.88100000005</v>
      </c>
      <c r="K860" s="17">
        <f t="shared" si="112"/>
        <v>15217.368766249114</v>
      </c>
      <c r="L860" s="17">
        <f t="shared" si="112"/>
        <v>28603.529780193807</v>
      </c>
      <c r="M860" s="17">
        <f t="shared" si="112"/>
        <v>28245.833845426612</v>
      </c>
      <c r="N860" s="17">
        <f t="shared" si="112"/>
        <v>56849.363625620419</v>
      </c>
      <c r="O860" s="17">
        <f t="shared" si="112"/>
        <v>-41631.994859371312</v>
      </c>
    </row>
    <row r="861" spans="1:15">
      <c r="A861" s="14" t="s">
        <v>406</v>
      </c>
      <c r="B861" s="14">
        <v>1604</v>
      </c>
      <c r="C861" s="14" t="s">
        <v>320</v>
      </c>
      <c r="D861" s="14" t="s">
        <v>171</v>
      </c>
      <c r="E861" s="16">
        <v>12073</v>
      </c>
      <c r="F861" s="16">
        <v>91925.997000000003</v>
      </c>
      <c r="G861" s="16">
        <v>353405.23399999994</v>
      </c>
      <c r="H861" s="16">
        <v>288575.08299999998</v>
      </c>
      <c r="I861" s="16">
        <f t="shared" si="110"/>
        <v>641980.31699999992</v>
      </c>
      <c r="J861" s="16">
        <f t="shared" si="111"/>
        <v>-550054.31999999995</v>
      </c>
      <c r="K861" s="16">
        <f t="shared" si="112"/>
        <v>7614.1801540627848</v>
      </c>
      <c r="L861" s="16">
        <f t="shared" si="112"/>
        <v>29272.362627350278</v>
      </c>
      <c r="M861" s="16">
        <f t="shared" si="112"/>
        <v>23902.516607305559</v>
      </c>
      <c r="N861" s="16">
        <f t="shared" si="112"/>
        <v>53174.87923465584</v>
      </c>
      <c r="O861" s="16">
        <f t="shared" si="112"/>
        <v>-45560.699080593055</v>
      </c>
    </row>
    <row r="862" spans="1:15">
      <c r="A862" t="s">
        <v>406</v>
      </c>
      <c r="B862">
        <v>8200</v>
      </c>
      <c r="C862" t="s">
        <v>321</v>
      </c>
      <c r="D862" t="s">
        <v>225</v>
      </c>
      <c r="E862" s="17">
        <v>10055</v>
      </c>
      <c r="F862" s="17">
        <v>177875.889</v>
      </c>
      <c r="G862" s="17">
        <v>265359.304</v>
      </c>
      <c r="H862" s="17">
        <v>329993.29599999997</v>
      </c>
      <c r="I862" s="17">
        <f t="shared" si="110"/>
        <v>595352.6</v>
      </c>
      <c r="J862" s="17">
        <f t="shared" si="111"/>
        <v>-417476.71100000001</v>
      </c>
      <c r="K862" s="17">
        <f t="shared" si="112"/>
        <v>17690.292292391845</v>
      </c>
      <c r="L862" s="17">
        <f t="shared" si="112"/>
        <v>26390.781103928395</v>
      </c>
      <c r="M862" s="17">
        <f t="shared" si="112"/>
        <v>32818.826056688209</v>
      </c>
      <c r="N862" s="17">
        <f t="shared" si="112"/>
        <v>59209.607160616608</v>
      </c>
      <c r="O862" s="17">
        <f t="shared" si="112"/>
        <v>-41519.31486822477</v>
      </c>
    </row>
    <row r="863" spans="1:15">
      <c r="A863" s="14" t="s">
        <v>406</v>
      </c>
      <c r="B863" s="14">
        <v>3000</v>
      </c>
      <c r="C863" s="14" t="s">
        <v>322</v>
      </c>
      <c r="D863" s="14" t="s">
        <v>177</v>
      </c>
      <c r="E863" s="16">
        <v>7534</v>
      </c>
      <c r="F863" s="16">
        <v>49427.491000000002</v>
      </c>
      <c r="G863" s="16">
        <v>263823.641</v>
      </c>
      <c r="H863" s="16">
        <v>209285.179</v>
      </c>
      <c r="I863" s="16">
        <f t="shared" si="110"/>
        <v>473108.82</v>
      </c>
      <c r="J863" s="16">
        <f t="shared" si="111"/>
        <v>-423681.32900000003</v>
      </c>
      <c r="K863" s="16">
        <f t="shared" si="112"/>
        <v>6560.5907884258031</v>
      </c>
      <c r="L863" s="16">
        <f t="shared" si="112"/>
        <v>35017.738385983539</v>
      </c>
      <c r="M863" s="16">
        <f t="shared" si="112"/>
        <v>27778.760153968677</v>
      </c>
      <c r="N863" s="16">
        <f t="shared" si="112"/>
        <v>62796.498539952219</v>
      </c>
      <c r="O863" s="16">
        <f t="shared" si="112"/>
        <v>-56235.907751526422</v>
      </c>
    </row>
    <row r="864" spans="1:15">
      <c r="A864" t="s">
        <v>406</v>
      </c>
      <c r="B864">
        <v>7300</v>
      </c>
      <c r="C864" t="s">
        <v>323</v>
      </c>
      <c r="D864" t="s">
        <v>217</v>
      </c>
      <c r="E864" s="17">
        <v>5072</v>
      </c>
      <c r="F864" s="17">
        <v>173848.12400000001</v>
      </c>
      <c r="G864" s="17">
        <v>233380.22899999999</v>
      </c>
      <c r="H864" s="17">
        <v>180808.94</v>
      </c>
      <c r="I864" s="17">
        <f t="shared" si="110"/>
        <v>414189.16899999999</v>
      </c>
      <c r="J864" s="17">
        <f t="shared" si="111"/>
        <v>-240341.04499999998</v>
      </c>
      <c r="K864" s="17">
        <f t="shared" si="112"/>
        <v>34276.049684542595</v>
      </c>
      <c r="L864" s="17">
        <f t="shared" si="112"/>
        <v>46013.45208990536</v>
      </c>
      <c r="M864" s="17">
        <f t="shared" si="112"/>
        <v>35648.450315457419</v>
      </c>
      <c r="N864" s="17">
        <f t="shared" si="112"/>
        <v>81661.90240536278</v>
      </c>
      <c r="O864" s="17">
        <f t="shared" si="112"/>
        <v>-47385.852720820192</v>
      </c>
    </row>
    <row r="865" spans="1:15">
      <c r="A865" s="14" t="s">
        <v>406</v>
      </c>
      <c r="B865" s="14">
        <v>1100</v>
      </c>
      <c r="C865" s="14" t="s">
        <v>324</v>
      </c>
      <c r="D865" s="14" t="s">
        <v>294</v>
      </c>
      <c r="E865" s="16">
        <v>4726</v>
      </c>
      <c r="F865" s="16">
        <v>140015.076</v>
      </c>
      <c r="G865" s="16">
        <v>177137.10300000003</v>
      </c>
      <c r="H865" s="16">
        <v>191671.16199999998</v>
      </c>
      <c r="I865" s="16">
        <f t="shared" si="110"/>
        <v>368808.26500000001</v>
      </c>
      <c r="J865" s="16">
        <f t="shared" si="111"/>
        <v>-228793.18900000001</v>
      </c>
      <c r="K865" s="16">
        <f t="shared" si="112"/>
        <v>29626.550148116803</v>
      </c>
      <c r="L865" s="16">
        <f t="shared" si="112"/>
        <v>37481.401396529844</v>
      </c>
      <c r="M865" s="16">
        <f t="shared" si="112"/>
        <v>40556.741853575957</v>
      </c>
      <c r="N865" s="16">
        <f t="shared" si="112"/>
        <v>78038.143250105801</v>
      </c>
      <c r="O865" s="16">
        <f t="shared" si="112"/>
        <v>-48411.593101988998</v>
      </c>
    </row>
    <row r="866" spans="1:15">
      <c r="A866" t="s">
        <v>406</v>
      </c>
      <c r="B866">
        <v>8000</v>
      </c>
      <c r="C866" t="s">
        <v>325</v>
      </c>
      <c r="D866" t="s">
        <v>224</v>
      </c>
      <c r="E866" s="17">
        <v>4355</v>
      </c>
      <c r="F866" s="17">
        <v>27758.971000000001</v>
      </c>
      <c r="G866" s="17">
        <v>182682.27299999999</v>
      </c>
      <c r="H866" s="17">
        <v>98334.697000000015</v>
      </c>
      <c r="I866" s="17">
        <f t="shared" si="110"/>
        <v>281016.96999999997</v>
      </c>
      <c r="J866" s="17">
        <f t="shared" si="111"/>
        <v>-253257.99899999998</v>
      </c>
      <c r="K866" s="17">
        <f t="shared" si="112"/>
        <v>6374.0461538461541</v>
      </c>
      <c r="L866" s="17">
        <f t="shared" si="112"/>
        <v>41947.709070034442</v>
      </c>
      <c r="M866" s="17">
        <f t="shared" si="112"/>
        <v>22579.723765786453</v>
      </c>
      <c r="N866" s="17">
        <f t="shared" si="112"/>
        <v>64527.432835820888</v>
      </c>
      <c r="O866" s="17">
        <f t="shared" si="112"/>
        <v>-58153.386681974735</v>
      </c>
    </row>
    <row r="867" spans="1:15">
      <c r="A867" s="14" t="s">
        <v>406</v>
      </c>
      <c r="B867" s="14">
        <v>5200</v>
      </c>
      <c r="C867" s="14" t="s">
        <v>326</v>
      </c>
      <c r="D867" s="14" t="s">
        <v>196</v>
      </c>
      <c r="E867" s="16">
        <v>4034</v>
      </c>
      <c r="F867" s="16">
        <v>37306.450000000004</v>
      </c>
      <c r="G867" s="16">
        <v>181364.22799999997</v>
      </c>
      <c r="H867" s="16">
        <v>138024.96000000002</v>
      </c>
      <c r="I867" s="16">
        <f t="shared" si="110"/>
        <v>319389.18799999997</v>
      </c>
      <c r="J867" s="16">
        <f t="shared" si="111"/>
        <v>-282082.73799999995</v>
      </c>
      <c r="K867" s="16">
        <f t="shared" si="112"/>
        <v>9248.0044620723856</v>
      </c>
      <c r="L867" s="16">
        <f t="shared" si="112"/>
        <v>44958.906296479916</v>
      </c>
      <c r="M867" s="16">
        <f t="shared" si="112"/>
        <v>34215.409023301938</v>
      </c>
      <c r="N867" s="16">
        <f t="shared" si="112"/>
        <v>79174.315319781846</v>
      </c>
      <c r="O867" s="16">
        <f t="shared" si="112"/>
        <v>-69926.310857709454</v>
      </c>
    </row>
    <row r="868" spans="1:15">
      <c r="A868" t="s">
        <v>406</v>
      </c>
      <c r="B868">
        <v>3609</v>
      </c>
      <c r="C868" t="s">
        <v>327</v>
      </c>
      <c r="D868" t="s">
        <v>180</v>
      </c>
      <c r="E868" s="17">
        <v>3852</v>
      </c>
      <c r="F868" s="17">
        <v>12083.246000000003</v>
      </c>
      <c r="G868" s="17">
        <v>144268.00699999998</v>
      </c>
      <c r="H868" s="17">
        <v>143005.49300000002</v>
      </c>
      <c r="I868" s="17">
        <f t="shared" si="110"/>
        <v>287273.5</v>
      </c>
      <c r="J868" s="17">
        <f t="shared" si="111"/>
        <v>-275190.25400000002</v>
      </c>
      <c r="K868" s="17">
        <f t="shared" si="112"/>
        <v>3136.8759086188998</v>
      </c>
      <c r="L868" s="17">
        <f t="shared" si="112"/>
        <v>37452.753634475594</v>
      </c>
      <c r="M868" s="17">
        <f t="shared" si="112"/>
        <v>37124.998182762203</v>
      </c>
      <c r="N868" s="17">
        <f t="shared" si="112"/>
        <v>74577.75181723779</v>
      </c>
      <c r="O868" s="17">
        <f t="shared" si="112"/>
        <v>-71440.875908618909</v>
      </c>
    </row>
    <row r="869" spans="1:15">
      <c r="A869" s="14" t="s">
        <v>406</v>
      </c>
      <c r="B869" s="14">
        <v>4200</v>
      </c>
      <c r="C869" s="14" t="s">
        <v>328</v>
      </c>
      <c r="D869" s="14" t="s">
        <v>188</v>
      </c>
      <c r="E869" s="16">
        <v>3809</v>
      </c>
      <c r="F869" s="16">
        <v>151817.00000000003</v>
      </c>
      <c r="G869" s="16">
        <v>216962.67300000001</v>
      </c>
      <c r="H869" s="16">
        <v>210873.07899999997</v>
      </c>
      <c r="I869" s="16">
        <f t="shared" si="110"/>
        <v>427835.75199999998</v>
      </c>
      <c r="J869" s="16">
        <f t="shared" si="111"/>
        <v>-276018.75199999998</v>
      </c>
      <c r="K869" s="16">
        <f t="shared" si="112"/>
        <v>39857.442898398542</v>
      </c>
      <c r="L869" s="16">
        <f t="shared" si="112"/>
        <v>56960.53373588869</v>
      </c>
      <c r="M869" s="16">
        <f t="shared" si="112"/>
        <v>55361.795484379094</v>
      </c>
      <c r="N869" s="16">
        <f t="shared" si="112"/>
        <v>112322.32922026777</v>
      </c>
      <c r="O869" s="16">
        <f t="shared" si="112"/>
        <v>-72464.886321869257</v>
      </c>
    </row>
    <row r="870" spans="1:15">
      <c r="A870" t="s">
        <v>406</v>
      </c>
      <c r="B870">
        <v>7620</v>
      </c>
      <c r="C870" t="s">
        <v>329</v>
      </c>
      <c r="D870" t="s">
        <v>222</v>
      </c>
      <c r="E870" s="17">
        <v>3619</v>
      </c>
      <c r="F870" s="17">
        <v>93937.834000000003</v>
      </c>
      <c r="G870" s="17">
        <v>160086.592</v>
      </c>
      <c r="H870" s="17">
        <v>165239.185</v>
      </c>
      <c r="I870" s="17">
        <f t="shared" si="110"/>
        <v>325325.777</v>
      </c>
      <c r="J870" s="17">
        <f t="shared" si="111"/>
        <v>-231387.943</v>
      </c>
      <c r="K870" s="17">
        <f t="shared" si="112"/>
        <v>25956.848300635535</v>
      </c>
      <c r="L870" s="17">
        <f t="shared" si="112"/>
        <v>44235.035092567006</v>
      </c>
      <c r="M870" s="17">
        <f t="shared" si="112"/>
        <v>45658.796628903016</v>
      </c>
      <c r="N870" s="17">
        <f t="shared" si="112"/>
        <v>89893.831721470022</v>
      </c>
      <c r="O870" s="17">
        <f t="shared" si="112"/>
        <v>-63936.983420834484</v>
      </c>
    </row>
    <row r="871" spans="1:15">
      <c r="A871" s="14" t="s">
        <v>406</v>
      </c>
      <c r="B871" s="14">
        <v>2510</v>
      </c>
      <c r="C871" s="14" t="s">
        <v>330</v>
      </c>
      <c r="D871" s="14" t="s">
        <v>176</v>
      </c>
      <c r="E871" s="16">
        <v>3588</v>
      </c>
      <c r="F871" s="16">
        <v>7004.8069999999998</v>
      </c>
      <c r="G871" s="16">
        <v>167810.601</v>
      </c>
      <c r="H871" s="16">
        <v>116703.234</v>
      </c>
      <c r="I871" s="16">
        <f t="shared" si="110"/>
        <v>284513.83499999996</v>
      </c>
      <c r="J871" s="16">
        <f t="shared" si="111"/>
        <v>-277509.02799999999</v>
      </c>
      <c r="K871" s="16">
        <f t="shared" si="112"/>
        <v>1952.2873467112595</v>
      </c>
      <c r="L871" s="16">
        <f t="shared" si="112"/>
        <v>46769.955685618726</v>
      </c>
      <c r="M871" s="16">
        <f t="shared" si="112"/>
        <v>32525.984949832775</v>
      </c>
      <c r="N871" s="16">
        <f t="shared" si="112"/>
        <v>79295.940635451494</v>
      </c>
      <c r="O871" s="16">
        <f t="shared" si="112"/>
        <v>-77343.653288740243</v>
      </c>
    </row>
    <row r="872" spans="1:15">
      <c r="A872" t="s">
        <v>406</v>
      </c>
      <c r="B872">
        <v>2300</v>
      </c>
      <c r="C872" t="s">
        <v>331</v>
      </c>
      <c r="D872" t="s">
        <v>174</v>
      </c>
      <c r="E872" s="17">
        <v>3512</v>
      </c>
      <c r="F872" s="17">
        <v>0</v>
      </c>
      <c r="G872" s="17">
        <v>147450.492</v>
      </c>
      <c r="H872" s="17">
        <v>98848.162999999986</v>
      </c>
      <c r="I872" s="17">
        <f t="shared" si="110"/>
        <v>246298.65499999997</v>
      </c>
      <c r="J872" s="17">
        <f t="shared" si="111"/>
        <v>-246298.65499999997</v>
      </c>
      <c r="K872" s="17">
        <f t="shared" si="112"/>
        <v>0</v>
      </c>
      <c r="L872" s="17">
        <f t="shared" si="112"/>
        <v>41984.764236902054</v>
      </c>
      <c r="M872" s="17">
        <f t="shared" si="112"/>
        <v>28145.832289293845</v>
      </c>
      <c r="N872" s="17">
        <f t="shared" si="112"/>
        <v>70130.596526195892</v>
      </c>
      <c r="O872" s="17">
        <f t="shared" si="112"/>
        <v>-70130.596526195892</v>
      </c>
    </row>
    <row r="873" spans="1:15">
      <c r="A873" s="14" t="s">
        <v>406</v>
      </c>
      <c r="B873" s="14">
        <v>6100</v>
      </c>
      <c r="C873" s="14" t="s">
        <v>332</v>
      </c>
      <c r="D873" s="14" t="s">
        <v>204</v>
      </c>
      <c r="E873" s="16">
        <v>3115</v>
      </c>
      <c r="F873" s="16">
        <v>60187.832000000002</v>
      </c>
      <c r="G873" s="16">
        <v>193609.47500000001</v>
      </c>
      <c r="H873" s="16">
        <v>132549.89600000001</v>
      </c>
      <c r="I873" s="16">
        <f t="shared" si="110"/>
        <v>326159.37100000004</v>
      </c>
      <c r="J873" s="16">
        <f t="shared" si="111"/>
        <v>-265971.53900000005</v>
      </c>
      <c r="K873" s="16">
        <f t="shared" si="112"/>
        <v>19321.936436597112</v>
      </c>
      <c r="L873" s="16">
        <f t="shared" si="112"/>
        <v>62153.924558587481</v>
      </c>
      <c r="M873" s="16">
        <f t="shared" si="112"/>
        <v>42552.133547351528</v>
      </c>
      <c r="N873" s="16">
        <f t="shared" si="112"/>
        <v>104706.05810593902</v>
      </c>
      <c r="O873" s="16">
        <f t="shared" si="112"/>
        <v>-85384.121669341912</v>
      </c>
    </row>
    <row r="874" spans="1:15">
      <c r="A874" t="s">
        <v>406</v>
      </c>
      <c r="B874">
        <v>8716</v>
      </c>
      <c r="C874" t="s">
        <v>333</v>
      </c>
      <c r="D874" t="s">
        <v>232</v>
      </c>
      <c r="E874" s="17">
        <v>2699</v>
      </c>
      <c r="F874" s="17">
        <v>42301.995999999999</v>
      </c>
      <c r="G874" s="17">
        <v>85326.188999999998</v>
      </c>
      <c r="H874" s="17">
        <v>84898.699000000008</v>
      </c>
      <c r="I874" s="17">
        <f t="shared" si="110"/>
        <v>170224.88800000001</v>
      </c>
      <c r="J874" s="17">
        <f t="shared" si="111"/>
        <v>-127922.89200000001</v>
      </c>
      <c r="K874" s="17">
        <f t="shared" si="112"/>
        <v>15673.210818821784</v>
      </c>
      <c r="L874" s="17">
        <f t="shared" si="112"/>
        <v>31614.001111522786</v>
      </c>
      <c r="M874" s="17">
        <f t="shared" si="112"/>
        <v>31455.612819562804</v>
      </c>
      <c r="N874" s="17">
        <f t="shared" si="112"/>
        <v>63069.613931085594</v>
      </c>
      <c r="O874" s="17">
        <f t="shared" si="112"/>
        <v>-47396.403112263804</v>
      </c>
    </row>
    <row r="875" spans="1:15">
      <c r="A875" s="14" t="s">
        <v>406</v>
      </c>
      <c r="B875" s="14">
        <v>7708</v>
      </c>
      <c r="C875" s="14" t="s">
        <v>334</v>
      </c>
      <c r="D875" s="14" t="s">
        <v>223</v>
      </c>
      <c r="E875" s="16">
        <v>2434</v>
      </c>
      <c r="F875" s="16">
        <v>21789.279999999999</v>
      </c>
      <c r="G875" s="16">
        <v>122682.636</v>
      </c>
      <c r="H875" s="16">
        <v>112983.03</v>
      </c>
      <c r="I875" s="16">
        <f t="shared" si="110"/>
        <v>235665.666</v>
      </c>
      <c r="J875" s="16">
        <f t="shared" si="111"/>
        <v>-213876.386</v>
      </c>
      <c r="K875" s="16">
        <f t="shared" si="112"/>
        <v>8952.0460147904687</v>
      </c>
      <c r="L875" s="16">
        <f t="shared" si="112"/>
        <v>50403.712407559571</v>
      </c>
      <c r="M875" s="16">
        <f t="shared" si="112"/>
        <v>46418.66474938373</v>
      </c>
      <c r="N875" s="16">
        <f t="shared" si="112"/>
        <v>96822.377156943301</v>
      </c>
      <c r="O875" s="16">
        <f t="shared" si="112"/>
        <v>-87870.331142152834</v>
      </c>
    </row>
    <row r="876" spans="1:15">
      <c r="A876" t="s">
        <v>406</v>
      </c>
      <c r="B876">
        <v>8717</v>
      </c>
      <c r="C876" t="s">
        <v>335</v>
      </c>
      <c r="D876" t="s">
        <v>233</v>
      </c>
      <c r="E876" s="17">
        <v>2276</v>
      </c>
      <c r="F876" s="17">
        <v>17447.714</v>
      </c>
      <c r="G876" s="17">
        <v>87789.131999999998</v>
      </c>
      <c r="H876" s="17">
        <v>62137.456000000006</v>
      </c>
      <c r="I876" s="17">
        <f t="shared" si="110"/>
        <v>149926.58799999999</v>
      </c>
      <c r="J876" s="17">
        <f t="shared" si="111"/>
        <v>-132478.87399999998</v>
      </c>
      <c r="K876" s="17">
        <f t="shared" si="112"/>
        <v>7665.9551845342712</v>
      </c>
      <c r="L876" s="17">
        <f t="shared" si="112"/>
        <v>38571.674868189803</v>
      </c>
      <c r="M876" s="17">
        <f t="shared" si="112"/>
        <v>27301.166959578211</v>
      </c>
      <c r="N876" s="17">
        <f t="shared" si="112"/>
        <v>65872.841827768018</v>
      </c>
      <c r="O876" s="17">
        <f t="shared" si="112"/>
        <v>-58206.886643233738</v>
      </c>
    </row>
    <row r="877" spans="1:15">
      <c r="A877" s="14" t="s">
        <v>406</v>
      </c>
      <c r="B877" s="14">
        <v>6250</v>
      </c>
      <c r="C877" s="14" t="s">
        <v>336</v>
      </c>
      <c r="D877" s="14" t="s">
        <v>205</v>
      </c>
      <c r="E877" s="16">
        <v>2006</v>
      </c>
      <c r="F877" s="16">
        <v>35503.995999999999</v>
      </c>
      <c r="G877" s="16">
        <v>126699.93700000001</v>
      </c>
      <c r="H877" s="16">
        <v>98206.451000000015</v>
      </c>
      <c r="I877" s="16">
        <f t="shared" si="110"/>
        <v>224906.38800000004</v>
      </c>
      <c r="J877" s="16">
        <f t="shared" si="111"/>
        <v>-189402.39200000005</v>
      </c>
      <c r="K877" s="16">
        <f t="shared" si="112"/>
        <v>17698.901296111664</v>
      </c>
      <c r="L877" s="16">
        <f t="shared" si="112"/>
        <v>63160.487038883351</v>
      </c>
      <c r="M877" s="16">
        <f t="shared" si="112"/>
        <v>48956.356430707885</v>
      </c>
      <c r="N877" s="16">
        <f t="shared" si="112"/>
        <v>112116.84346959124</v>
      </c>
      <c r="O877" s="16">
        <f t="shared" si="112"/>
        <v>-94417.942173479591</v>
      </c>
    </row>
    <row r="878" spans="1:15">
      <c r="A878" t="s">
        <v>406</v>
      </c>
      <c r="B878">
        <v>8613</v>
      </c>
      <c r="C878" t="s">
        <v>337</v>
      </c>
      <c r="D878" t="s">
        <v>229</v>
      </c>
      <c r="E878" s="17">
        <v>1961</v>
      </c>
      <c r="F878" s="17">
        <v>9759.5669999999991</v>
      </c>
      <c r="G878" s="17">
        <v>120950.727</v>
      </c>
      <c r="H878" s="17">
        <v>83557.073999999993</v>
      </c>
      <c r="I878" s="17">
        <f t="shared" si="110"/>
        <v>204507.80099999998</v>
      </c>
      <c r="J878" s="17">
        <f t="shared" si="111"/>
        <v>-194748.23399999997</v>
      </c>
      <c r="K878" s="17">
        <f t="shared" si="112"/>
        <v>4976.8317185109636</v>
      </c>
      <c r="L878" s="17">
        <f t="shared" si="112"/>
        <v>61678.086180520142</v>
      </c>
      <c r="M878" s="17">
        <f t="shared" si="112"/>
        <v>42609.420703722586</v>
      </c>
      <c r="N878" s="17">
        <f t="shared" si="112"/>
        <v>104287.50688424271</v>
      </c>
      <c r="O878" s="17">
        <f t="shared" si="112"/>
        <v>-99310.675165731751</v>
      </c>
    </row>
    <row r="879" spans="1:15">
      <c r="A879" s="14" t="s">
        <v>406</v>
      </c>
      <c r="B879" s="14">
        <v>6400</v>
      </c>
      <c r="C879" s="14" t="s">
        <v>338</v>
      </c>
      <c r="D879" s="14" t="s">
        <v>206</v>
      </c>
      <c r="E879" s="16">
        <v>1903</v>
      </c>
      <c r="F879" s="16">
        <v>62241.127000000008</v>
      </c>
      <c r="G879" s="16">
        <v>110024.66899999999</v>
      </c>
      <c r="H879" s="16">
        <v>71225.996000000014</v>
      </c>
      <c r="I879" s="16">
        <f t="shared" si="110"/>
        <v>181250.66500000001</v>
      </c>
      <c r="J879" s="16">
        <f t="shared" si="111"/>
        <v>-119009.538</v>
      </c>
      <c r="K879" s="16">
        <f t="shared" si="112"/>
        <v>32706.845507094065</v>
      </c>
      <c r="L879" s="16">
        <f t="shared" si="112"/>
        <v>57816.431424067261</v>
      </c>
      <c r="M879" s="16">
        <f t="shared" si="112"/>
        <v>37428.269048870214</v>
      </c>
      <c r="N879" s="16">
        <f t="shared" si="112"/>
        <v>95244.70047293746</v>
      </c>
      <c r="O879" s="16">
        <f t="shared" si="112"/>
        <v>-62537.854965843406</v>
      </c>
    </row>
    <row r="880" spans="1:15">
      <c r="A880" t="s">
        <v>406</v>
      </c>
      <c r="B880">
        <v>8614</v>
      </c>
      <c r="C880" t="s">
        <v>339</v>
      </c>
      <c r="D880" t="s">
        <v>230</v>
      </c>
      <c r="E880" s="17">
        <v>1682</v>
      </c>
      <c r="F880" s="17">
        <v>25330.487000000001</v>
      </c>
      <c r="G880" s="17">
        <v>99850.487000000008</v>
      </c>
      <c r="H880" s="17">
        <v>62647.894</v>
      </c>
      <c r="I880" s="17">
        <f t="shared" si="110"/>
        <v>162498.38099999999</v>
      </c>
      <c r="J880" s="17">
        <f t="shared" si="111"/>
        <v>-137167.894</v>
      </c>
      <c r="K880" s="17">
        <f t="shared" si="112"/>
        <v>15059.742568370988</v>
      </c>
      <c r="L880" s="17">
        <f t="shared" si="112"/>
        <v>59364.142092746733</v>
      </c>
      <c r="M880" s="17">
        <f t="shared" si="112"/>
        <v>37246.072532699167</v>
      </c>
      <c r="N880" s="17">
        <f t="shared" si="112"/>
        <v>96610.214625445893</v>
      </c>
      <c r="O880" s="17">
        <f t="shared" si="112"/>
        <v>-81550.47205707492</v>
      </c>
    </row>
    <row r="881" spans="1:15">
      <c r="A881" s="14" t="s">
        <v>406</v>
      </c>
      <c r="B881" s="14">
        <v>3714</v>
      </c>
      <c r="C881" s="14" t="s">
        <v>340</v>
      </c>
      <c r="D881" s="14" t="s">
        <v>185</v>
      </c>
      <c r="E881" s="16">
        <v>1674</v>
      </c>
      <c r="F881" s="16">
        <v>30819.491000000002</v>
      </c>
      <c r="G881" s="16">
        <v>85217.294000000009</v>
      </c>
      <c r="H881" s="16">
        <v>77439.754000000015</v>
      </c>
      <c r="I881" s="16">
        <f t="shared" si="110"/>
        <v>162657.04800000001</v>
      </c>
      <c r="J881" s="16">
        <f t="shared" si="111"/>
        <v>-131837.557</v>
      </c>
      <c r="K881" s="16">
        <f t="shared" si="112"/>
        <v>18410.687574671447</v>
      </c>
      <c r="L881" s="16">
        <f t="shared" si="112"/>
        <v>50906.388291517331</v>
      </c>
      <c r="M881" s="16">
        <f t="shared" si="112"/>
        <v>46260.307048984483</v>
      </c>
      <c r="N881" s="16">
        <f t="shared" si="112"/>
        <v>97166.695340501799</v>
      </c>
      <c r="O881" s="16">
        <f t="shared" si="112"/>
        <v>-78756.007765830349</v>
      </c>
    </row>
    <row r="882" spans="1:15">
      <c r="A882" t="s">
        <v>406</v>
      </c>
      <c r="B882">
        <v>2506</v>
      </c>
      <c r="C882" t="s">
        <v>341</v>
      </c>
      <c r="D882" t="s">
        <v>175</v>
      </c>
      <c r="E882" s="17">
        <v>1308</v>
      </c>
      <c r="F882" s="17">
        <v>1392.6480000000001</v>
      </c>
      <c r="G882" s="17">
        <v>95952.661999999997</v>
      </c>
      <c r="H882" s="17">
        <v>48898.170000000006</v>
      </c>
      <c r="I882" s="17">
        <f t="shared" si="110"/>
        <v>144850.83199999999</v>
      </c>
      <c r="J882" s="17">
        <f t="shared" si="111"/>
        <v>-143458.18400000001</v>
      </c>
      <c r="K882" s="17">
        <f t="shared" si="112"/>
        <v>1064.7155963302753</v>
      </c>
      <c r="L882" s="17">
        <f t="shared" si="112"/>
        <v>73358.304281345569</v>
      </c>
      <c r="M882" s="17">
        <f t="shared" si="112"/>
        <v>37383.922018348625</v>
      </c>
      <c r="N882" s="17">
        <f t="shared" si="112"/>
        <v>110742.22629969419</v>
      </c>
      <c r="O882" s="17">
        <f t="shared" si="112"/>
        <v>-109677.51070336392</v>
      </c>
    </row>
    <row r="883" spans="1:15">
      <c r="A883" s="14" t="s">
        <v>406</v>
      </c>
      <c r="B883" s="14">
        <v>5508</v>
      </c>
      <c r="C883" s="14" t="s">
        <v>342</v>
      </c>
      <c r="D883" s="14" t="s">
        <v>197</v>
      </c>
      <c r="E883" s="16">
        <v>1211</v>
      </c>
      <c r="F883" s="16">
        <v>41988.498</v>
      </c>
      <c r="G883" s="16">
        <v>91657.678</v>
      </c>
      <c r="H883" s="16">
        <v>55981.953000000009</v>
      </c>
      <c r="I883" s="16">
        <f t="shared" si="110"/>
        <v>147639.63099999999</v>
      </c>
      <c r="J883" s="16">
        <f t="shared" si="111"/>
        <v>-105651.133</v>
      </c>
      <c r="K883" s="16">
        <f t="shared" si="112"/>
        <v>34672.582989265065</v>
      </c>
      <c r="L883" s="16">
        <f t="shared" si="112"/>
        <v>75687.595375722536</v>
      </c>
      <c r="M883" s="16">
        <f t="shared" si="112"/>
        <v>46227.872006606121</v>
      </c>
      <c r="N883" s="16">
        <f t="shared" si="112"/>
        <v>121915.46738232864</v>
      </c>
      <c r="O883" s="16">
        <f t="shared" si="112"/>
        <v>-87242.884393063592</v>
      </c>
    </row>
    <row r="884" spans="1:15">
      <c r="A884" t="s">
        <v>406</v>
      </c>
      <c r="B884">
        <v>3711</v>
      </c>
      <c r="C884" t="s">
        <v>343</v>
      </c>
      <c r="D884" t="s">
        <v>183</v>
      </c>
      <c r="E884" s="17">
        <v>1209</v>
      </c>
      <c r="F884" s="17">
        <v>69203.315999999992</v>
      </c>
      <c r="G884" s="17">
        <v>98057.880999999994</v>
      </c>
      <c r="H884" s="17">
        <v>90634.277999999991</v>
      </c>
      <c r="I884" s="17">
        <f t="shared" si="110"/>
        <v>188692.15899999999</v>
      </c>
      <c r="J884" s="17">
        <f t="shared" si="111"/>
        <v>-119488.84299999999</v>
      </c>
      <c r="K884" s="17">
        <f t="shared" si="112"/>
        <v>57240.129032258061</v>
      </c>
      <c r="L884" s="17">
        <f t="shared" si="112"/>
        <v>81106.601323407769</v>
      </c>
      <c r="M884" s="17">
        <f t="shared" si="112"/>
        <v>74966.317617865992</v>
      </c>
      <c r="N884" s="17">
        <f t="shared" si="112"/>
        <v>156072.91894127376</v>
      </c>
      <c r="O884" s="17">
        <f t="shared" si="112"/>
        <v>-98832.789909015715</v>
      </c>
    </row>
    <row r="885" spans="1:15">
      <c r="A885" s="14" t="s">
        <v>406</v>
      </c>
      <c r="B885" s="14">
        <v>8721</v>
      </c>
      <c r="C885" s="14" t="s">
        <v>344</v>
      </c>
      <c r="D885" s="14" t="s">
        <v>236</v>
      </c>
      <c r="E885" s="16">
        <v>1163</v>
      </c>
      <c r="F885" s="16">
        <v>28435.732</v>
      </c>
      <c r="G885" s="16">
        <v>81367.296999999991</v>
      </c>
      <c r="H885" s="16">
        <v>57500.757999999994</v>
      </c>
      <c r="I885" s="16">
        <f t="shared" si="110"/>
        <v>138868.05499999999</v>
      </c>
      <c r="J885" s="16">
        <f t="shared" si="111"/>
        <v>-110432.32299999999</v>
      </c>
      <c r="K885" s="16">
        <f t="shared" si="112"/>
        <v>24450.328460877041</v>
      </c>
      <c r="L885" s="16">
        <f t="shared" si="112"/>
        <v>69963.282029234731</v>
      </c>
      <c r="M885" s="16">
        <f t="shared" si="112"/>
        <v>49441.752364574371</v>
      </c>
      <c r="N885" s="16">
        <f t="shared" si="112"/>
        <v>119405.03439380911</v>
      </c>
      <c r="O885" s="16">
        <f t="shared" si="112"/>
        <v>-94954.705932932062</v>
      </c>
    </row>
    <row r="886" spans="1:15">
      <c r="A886" t="s">
        <v>406</v>
      </c>
      <c r="B886">
        <v>6513</v>
      </c>
      <c r="C886" t="s">
        <v>345</v>
      </c>
      <c r="D886" t="s">
        <v>207</v>
      </c>
      <c r="E886" s="17">
        <v>1077</v>
      </c>
      <c r="F886" s="17">
        <v>7233.4210000000003</v>
      </c>
      <c r="G886" s="17">
        <v>66668.748000000007</v>
      </c>
      <c r="H886" s="17">
        <v>36250.514999999999</v>
      </c>
      <c r="I886" s="17">
        <f t="shared" si="110"/>
        <v>102919.26300000001</v>
      </c>
      <c r="J886" s="17">
        <f t="shared" si="111"/>
        <v>-95685.842000000004</v>
      </c>
      <c r="K886" s="17">
        <f t="shared" si="112"/>
        <v>6716.2683379758591</v>
      </c>
      <c r="L886" s="17">
        <f t="shared" si="112"/>
        <v>61902.272980501402</v>
      </c>
      <c r="M886" s="17">
        <f t="shared" si="112"/>
        <v>33658.788300835651</v>
      </c>
      <c r="N886" s="17">
        <f t="shared" si="112"/>
        <v>95561.061281337054</v>
      </c>
      <c r="O886" s="17">
        <f t="shared" si="112"/>
        <v>-88844.792943361201</v>
      </c>
    </row>
    <row r="887" spans="1:15">
      <c r="A887" s="14" t="s">
        <v>406</v>
      </c>
      <c r="B887" s="14">
        <v>4607</v>
      </c>
      <c r="C887" s="14" t="s">
        <v>346</v>
      </c>
      <c r="D887" s="14" t="s">
        <v>191</v>
      </c>
      <c r="E887" s="16">
        <v>1021</v>
      </c>
      <c r="F887" s="16">
        <v>15137.878000000001</v>
      </c>
      <c r="G887" s="16">
        <v>104566.495</v>
      </c>
      <c r="H887" s="16">
        <v>67542.917000000001</v>
      </c>
      <c r="I887" s="16">
        <f t="shared" si="110"/>
        <v>172109.41200000001</v>
      </c>
      <c r="J887" s="16">
        <f t="shared" si="111"/>
        <v>-156971.53400000001</v>
      </c>
      <c r="K887" s="16">
        <f t="shared" ref="K887:O913" si="113">(F887/$E887)*1000</f>
        <v>14826.521057786484</v>
      </c>
      <c r="L887" s="16">
        <f t="shared" si="113"/>
        <v>102415.76395690499</v>
      </c>
      <c r="M887" s="16">
        <f t="shared" si="113"/>
        <v>66153.689520078362</v>
      </c>
      <c r="N887" s="16">
        <f t="shared" si="113"/>
        <v>168569.45347698336</v>
      </c>
      <c r="O887" s="16">
        <f t="shared" si="113"/>
        <v>-153742.93241919688</v>
      </c>
    </row>
    <row r="888" spans="1:15">
      <c r="A888" t="s">
        <v>406</v>
      </c>
      <c r="B888">
        <v>4100</v>
      </c>
      <c r="C888" t="s">
        <v>347</v>
      </c>
      <c r="D888" t="s">
        <v>187</v>
      </c>
      <c r="E888" s="17">
        <v>955</v>
      </c>
      <c r="F888" s="17">
        <v>30077.835999999999</v>
      </c>
      <c r="G888" s="17">
        <v>94632.3</v>
      </c>
      <c r="H888" s="17">
        <v>73894.675999999992</v>
      </c>
      <c r="I888" s="17">
        <f t="shared" si="110"/>
        <v>168526.976</v>
      </c>
      <c r="J888" s="17">
        <f t="shared" si="111"/>
        <v>-138449.13999999998</v>
      </c>
      <c r="K888" s="17">
        <f t="shared" si="113"/>
        <v>31495.116230366493</v>
      </c>
      <c r="L888" s="17">
        <f t="shared" si="113"/>
        <v>99091.413612565448</v>
      </c>
      <c r="M888" s="17">
        <f t="shared" si="113"/>
        <v>77376.624083769624</v>
      </c>
      <c r="N888" s="17">
        <f t="shared" si="113"/>
        <v>176468.03769633509</v>
      </c>
      <c r="O888" s="17">
        <f t="shared" si="113"/>
        <v>-144972.92146596857</v>
      </c>
    </row>
    <row r="889" spans="1:15">
      <c r="A889" s="14" t="s">
        <v>406</v>
      </c>
      <c r="B889" s="14">
        <v>5604</v>
      </c>
      <c r="C889" s="14" t="s">
        <v>348</v>
      </c>
      <c r="D889" s="14" t="s">
        <v>198</v>
      </c>
      <c r="E889" s="16">
        <v>938</v>
      </c>
      <c r="F889" s="16">
        <v>22782.81</v>
      </c>
      <c r="G889" s="16">
        <v>66404.298999999999</v>
      </c>
      <c r="H889" s="16">
        <v>42441.184999999998</v>
      </c>
      <c r="I889" s="16">
        <f t="shared" si="110"/>
        <v>108845.484</v>
      </c>
      <c r="J889" s="16">
        <f t="shared" si="111"/>
        <v>-86062.673999999999</v>
      </c>
      <c r="K889" s="16">
        <f t="shared" si="113"/>
        <v>24288.710021321964</v>
      </c>
      <c r="L889" s="16">
        <f t="shared" si="113"/>
        <v>70793.495735607677</v>
      </c>
      <c r="M889" s="16">
        <f t="shared" si="113"/>
        <v>45246.465884861405</v>
      </c>
      <c r="N889" s="16">
        <f t="shared" si="113"/>
        <v>116039.96162046908</v>
      </c>
      <c r="O889" s="16">
        <f t="shared" si="113"/>
        <v>-91751.25159914713</v>
      </c>
    </row>
    <row r="890" spans="1:15">
      <c r="A890" t="s">
        <v>406</v>
      </c>
      <c r="B890">
        <v>3709</v>
      </c>
      <c r="C890" t="s">
        <v>349</v>
      </c>
      <c r="D890" t="s">
        <v>181</v>
      </c>
      <c r="E890" s="17">
        <v>876</v>
      </c>
      <c r="F890" s="17">
        <v>22368.99</v>
      </c>
      <c r="G890" s="17">
        <v>82082.46699999999</v>
      </c>
      <c r="H890" s="17">
        <v>51826.330999999998</v>
      </c>
      <c r="I890" s="17">
        <f t="shared" si="110"/>
        <v>133908.79799999998</v>
      </c>
      <c r="J890" s="17">
        <f t="shared" si="111"/>
        <v>-111539.80799999998</v>
      </c>
      <c r="K890" s="17">
        <f t="shared" si="113"/>
        <v>25535.376712328769</v>
      </c>
      <c r="L890" s="17">
        <f t="shared" si="113"/>
        <v>93701.446347031946</v>
      </c>
      <c r="M890" s="17">
        <f t="shared" si="113"/>
        <v>59162.47831050228</v>
      </c>
      <c r="N890" s="17">
        <f t="shared" si="113"/>
        <v>152863.92465753423</v>
      </c>
      <c r="O890" s="17">
        <f t="shared" si="113"/>
        <v>-127328.54794520546</v>
      </c>
    </row>
    <row r="891" spans="1:15">
      <c r="A891" s="14" t="s">
        <v>406</v>
      </c>
      <c r="B891" s="14">
        <v>6612</v>
      </c>
      <c r="C891" s="14" t="s">
        <v>350</v>
      </c>
      <c r="D891" s="14" t="s">
        <v>213</v>
      </c>
      <c r="E891" s="16">
        <v>862</v>
      </c>
      <c r="F891" s="16">
        <v>20745</v>
      </c>
      <c r="G891" s="16">
        <v>77163</v>
      </c>
      <c r="H891" s="16">
        <v>45350</v>
      </c>
      <c r="I891" s="16">
        <f t="shared" si="110"/>
        <v>122513</v>
      </c>
      <c r="J891" s="16">
        <f t="shared" si="111"/>
        <v>-101768</v>
      </c>
      <c r="K891" s="16">
        <f t="shared" si="113"/>
        <v>24066.125290023203</v>
      </c>
      <c r="L891" s="16">
        <f t="shared" si="113"/>
        <v>89516.241299303947</v>
      </c>
      <c r="M891" s="16">
        <f t="shared" si="113"/>
        <v>52610.208816705337</v>
      </c>
      <c r="N891" s="16">
        <f t="shared" si="113"/>
        <v>142126.45011600931</v>
      </c>
      <c r="O891" s="16">
        <f t="shared" si="113"/>
        <v>-118060.32482598607</v>
      </c>
    </row>
    <row r="892" spans="1:15">
      <c r="A892" t="s">
        <v>406</v>
      </c>
      <c r="B892">
        <v>8710</v>
      </c>
      <c r="C892" t="s">
        <v>351</v>
      </c>
      <c r="D892" t="s">
        <v>231</v>
      </c>
      <c r="E892" s="17">
        <v>818</v>
      </c>
      <c r="F892" s="17">
        <v>5695.482</v>
      </c>
      <c r="G892" s="17">
        <v>52237.163</v>
      </c>
      <c r="H892" s="17">
        <v>31596.637000000002</v>
      </c>
      <c r="I892" s="17">
        <f t="shared" si="110"/>
        <v>83833.8</v>
      </c>
      <c r="J892" s="17">
        <f t="shared" si="111"/>
        <v>-78138.317999999999</v>
      </c>
      <c r="K892" s="17">
        <f t="shared" si="113"/>
        <v>6962.691931540342</v>
      </c>
      <c r="L892" s="17">
        <f t="shared" si="113"/>
        <v>63859.612469437649</v>
      </c>
      <c r="M892" s="17">
        <f t="shared" si="113"/>
        <v>38626.695599022009</v>
      </c>
      <c r="N892" s="17">
        <f t="shared" si="113"/>
        <v>102486.30806845966</v>
      </c>
      <c r="O892" s="17">
        <f t="shared" si="113"/>
        <v>-95523.616136919314</v>
      </c>
    </row>
    <row r="893" spans="1:15">
      <c r="A893" s="14" t="s">
        <v>406</v>
      </c>
      <c r="B893" s="14">
        <v>8508</v>
      </c>
      <c r="C893" s="14" t="s">
        <v>352</v>
      </c>
      <c r="D893" s="14" t="s">
        <v>226</v>
      </c>
      <c r="E893" s="16">
        <v>719</v>
      </c>
      <c r="F893" s="16">
        <v>0</v>
      </c>
      <c r="G893" s="16">
        <v>54979.17</v>
      </c>
      <c r="H893" s="16">
        <v>39898.819000000003</v>
      </c>
      <c r="I893" s="16">
        <f t="shared" si="110"/>
        <v>94877.989000000001</v>
      </c>
      <c r="J893" s="16">
        <f t="shared" si="111"/>
        <v>-94877.989000000001</v>
      </c>
      <c r="K893" s="16">
        <f t="shared" si="113"/>
        <v>0</v>
      </c>
      <c r="L893" s="16">
        <f t="shared" si="113"/>
        <v>76466.16133518776</v>
      </c>
      <c r="M893" s="16">
        <f t="shared" si="113"/>
        <v>55492.098748261473</v>
      </c>
      <c r="N893" s="16">
        <f t="shared" si="113"/>
        <v>131958.26008344922</v>
      </c>
      <c r="O893" s="16">
        <f t="shared" si="113"/>
        <v>-131958.26008344922</v>
      </c>
    </row>
    <row r="894" spans="1:15">
      <c r="A894" t="s">
        <v>406</v>
      </c>
      <c r="B894">
        <v>8722</v>
      </c>
      <c r="C894" t="s">
        <v>353</v>
      </c>
      <c r="D894" t="s">
        <v>237</v>
      </c>
      <c r="E894" s="17">
        <v>687</v>
      </c>
      <c r="F894" s="17">
        <v>11346.187000000002</v>
      </c>
      <c r="G894" s="17">
        <v>53971.845999999998</v>
      </c>
      <c r="H894" s="17">
        <v>23606.323000000004</v>
      </c>
      <c r="I894" s="17">
        <f t="shared" si="110"/>
        <v>77578.168999999994</v>
      </c>
      <c r="J894" s="17">
        <f t="shared" si="111"/>
        <v>-66231.981999999989</v>
      </c>
      <c r="K894" s="17">
        <f t="shared" si="113"/>
        <v>16515.556040756917</v>
      </c>
      <c r="L894" s="17">
        <f t="shared" si="113"/>
        <v>78561.639010189232</v>
      </c>
      <c r="M894" s="17">
        <f t="shared" si="113"/>
        <v>34361.459970887918</v>
      </c>
      <c r="N894" s="17">
        <f t="shared" si="113"/>
        <v>112923.09898107713</v>
      </c>
      <c r="O894" s="17">
        <f t="shared" si="113"/>
        <v>-96407.542940320214</v>
      </c>
    </row>
    <row r="895" spans="1:15">
      <c r="A895" s="14" t="s">
        <v>406</v>
      </c>
      <c r="B895" s="14">
        <v>7000</v>
      </c>
      <c r="C895" s="14" t="s">
        <v>354</v>
      </c>
      <c r="D895" s="14" t="s">
        <v>216</v>
      </c>
      <c r="E895" s="16">
        <v>680</v>
      </c>
      <c r="F895" s="16">
        <v>18046.830999999998</v>
      </c>
      <c r="G895" s="16">
        <v>49329.39</v>
      </c>
      <c r="H895" s="16">
        <v>50912.656000000003</v>
      </c>
      <c r="I895" s="16">
        <f t="shared" si="110"/>
        <v>100242.046</v>
      </c>
      <c r="J895" s="16">
        <f t="shared" si="111"/>
        <v>-82195.214999999997</v>
      </c>
      <c r="K895" s="16">
        <f t="shared" si="113"/>
        <v>26539.457352941175</v>
      </c>
      <c r="L895" s="16">
        <f t="shared" si="113"/>
        <v>72543.220588235301</v>
      </c>
      <c r="M895" s="16">
        <f t="shared" si="113"/>
        <v>74871.552941176473</v>
      </c>
      <c r="N895" s="16">
        <f t="shared" si="113"/>
        <v>147414.77352941179</v>
      </c>
      <c r="O895" s="16">
        <f t="shared" si="113"/>
        <v>-120875.31617647057</v>
      </c>
    </row>
    <row r="896" spans="1:15">
      <c r="A896" t="s">
        <v>406</v>
      </c>
      <c r="B896">
        <v>7502</v>
      </c>
      <c r="C896" t="s">
        <v>355</v>
      </c>
      <c r="D896" t="s">
        <v>218</v>
      </c>
      <c r="E896" s="17">
        <v>659</v>
      </c>
      <c r="F896" s="17">
        <v>33056.998</v>
      </c>
      <c r="G896" s="17">
        <v>125371.12</v>
      </c>
      <c r="H896" s="17">
        <v>59605.667999999998</v>
      </c>
      <c r="I896" s="17">
        <f t="shared" si="110"/>
        <v>184976.788</v>
      </c>
      <c r="J896" s="17">
        <f t="shared" si="111"/>
        <v>-151919.79</v>
      </c>
      <c r="K896" s="17">
        <f t="shared" si="113"/>
        <v>50162.364188163883</v>
      </c>
      <c r="L896" s="17">
        <f t="shared" si="113"/>
        <v>190244.49165402123</v>
      </c>
      <c r="M896" s="17">
        <f t="shared" si="113"/>
        <v>90448.661608497714</v>
      </c>
      <c r="N896" s="17">
        <f t="shared" si="113"/>
        <v>280693.15326251899</v>
      </c>
      <c r="O896" s="17">
        <f t="shared" si="113"/>
        <v>-230530.7890743551</v>
      </c>
    </row>
    <row r="897" spans="1:15">
      <c r="A897" s="14" t="s">
        <v>406</v>
      </c>
      <c r="B897" s="14">
        <v>3811</v>
      </c>
      <c r="C897" s="14" t="s">
        <v>356</v>
      </c>
      <c r="D897" s="14" t="s">
        <v>186</v>
      </c>
      <c r="E897" s="16">
        <v>639</v>
      </c>
      <c r="F897" s="16">
        <v>7419.5450000000001</v>
      </c>
      <c r="G897" s="16">
        <v>56814.858999999997</v>
      </c>
      <c r="H897" s="16">
        <v>45231.495999999999</v>
      </c>
      <c r="I897" s="16">
        <f t="shared" si="110"/>
        <v>102046.355</v>
      </c>
      <c r="J897" s="16">
        <f t="shared" si="111"/>
        <v>-94626.81</v>
      </c>
      <c r="K897" s="16">
        <f t="shared" si="113"/>
        <v>11611.181533646322</v>
      </c>
      <c r="L897" s="16">
        <f t="shared" si="113"/>
        <v>88912.142410015644</v>
      </c>
      <c r="M897" s="16">
        <f t="shared" si="113"/>
        <v>70784.813771517991</v>
      </c>
      <c r="N897" s="16">
        <f t="shared" si="113"/>
        <v>159696.95618153363</v>
      </c>
      <c r="O897" s="16">
        <f t="shared" si="113"/>
        <v>-148085.77464788733</v>
      </c>
    </row>
    <row r="898" spans="1:15">
      <c r="A898" t="s">
        <v>406</v>
      </c>
      <c r="B898">
        <v>8509</v>
      </c>
      <c r="C898" t="s">
        <v>357</v>
      </c>
      <c r="D898" t="s">
        <v>227</v>
      </c>
      <c r="E898" s="17">
        <v>627</v>
      </c>
      <c r="F898" s="17">
        <v>12875.489000000001</v>
      </c>
      <c r="G898" s="17">
        <v>44769.849000000002</v>
      </c>
      <c r="H898" s="17">
        <v>35561.819000000003</v>
      </c>
      <c r="I898" s="17">
        <f t="shared" si="110"/>
        <v>80331.668000000005</v>
      </c>
      <c r="J898" s="17">
        <f t="shared" si="111"/>
        <v>-67456.179000000004</v>
      </c>
      <c r="K898" s="17">
        <f t="shared" si="113"/>
        <v>20535.070175438599</v>
      </c>
      <c r="L898" s="17">
        <f t="shared" si="113"/>
        <v>71403.267942583741</v>
      </c>
      <c r="M898" s="17">
        <f t="shared" si="113"/>
        <v>56717.41467304626</v>
      </c>
      <c r="N898" s="17">
        <f t="shared" si="113"/>
        <v>128120.68261562999</v>
      </c>
      <c r="O898" s="17">
        <f t="shared" si="113"/>
        <v>-107585.6124401914</v>
      </c>
    </row>
    <row r="899" spans="1:15">
      <c r="A899" s="14" t="s">
        <v>406</v>
      </c>
      <c r="B899" s="14">
        <v>3511</v>
      </c>
      <c r="C899" s="14" t="s">
        <v>358</v>
      </c>
      <c r="D899" s="14" t="s">
        <v>179</v>
      </c>
      <c r="E899" s="16">
        <v>625</v>
      </c>
      <c r="F899" s="16">
        <v>33720.517</v>
      </c>
      <c r="G899" s="16">
        <v>65915.877000000008</v>
      </c>
      <c r="H899" s="16">
        <v>70233.752999999997</v>
      </c>
      <c r="I899" s="16">
        <f t="shared" si="110"/>
        <v>136149.63</v>
      </c>
      <c r="J899" s="16">
        <f t="shared" si="111"/>
        <v>-102429.11300000001</v>
      </c>
      <c r="K899" s="16">
        <f t="shared" si="113"/>
        <v>53952.8272</v>
      </c>
      <c r="L899" s="16">
        <f t="shared" si="113"/>
        <v>105465.40320000002</v>
      </c>
      <c r="M899" s="16">
        <f t="shared" si="113"/>
        <v>112374.0048</v>
      </c>
      <c r="N899" s="16">
        <f t="shared" si="113"/>
        <v>217839.40800000002</v>
      </c>
      <c r="O899" s="16">
        <f t="shared" si="113"/>
        <v>-163886.58080000003</v>
      </c>
    </row>
    <row r="900" spans="1:15">
      <c r="A900" t="s">
        <v>406</v>
      </c>
      <c r="B900">
        <v>6515</v>
      </c>
      <c r="C900" t="s">
        <v>359</v>
      </c>
      <c r="D900" t="s">
        <v>208</v>
      </c>
      <c r="E900" s="17">
        <v>623</v>
      </c>
      <c r="F900" s="17">
        <v>4014.8609999999999</v>
      </c>
      <c r="G900" s="17">
        <v>36763.557999999997</v>
      </c>
      <c r="H900" s="17">
        <v>26011.516</v>
      </c>
      <c r="I900" s="17">
        <f t="shared" si="110"/>
        <v>62775.073999999993</v>
      </c>
      <c r="J900" s="17">
        <f t="shared" si="111"/>
        <v>-58760.212999999996</v>
      </c>
      <c r="K900" s="17">
        <f t="shared" si="113"/>
        <v>6444.3996789727125</v>
      </c>
      <c r="L900" s="17">
        <f t="shared" si="113"/>
        <v>59010.526484751193</v>
      </c>
      <c r="M900" s="17">
        <f t="shared" si="113"/>
        <v>41752.032102728735</v>
      </c>
      <c r="N900" s="17">
        <f t="shared" si="113"/>
        <v>100762.55858747993</v>
      </c>
      <c r="O900" s="17">
        <f t="shared" si="113"/>
        <v>-94318.158908507219</v>
      </c>
    </row>
    <row r="901" spans="1:15">
      <c r="A901" s="14" t="s">
        <v>406</v>
      </c>
      <c r="B901" s="14">
        <v>8720</v>
      </c>
      <c r="C901" s="14" t="s">
        <v>360</v>
      </c>
      <c r="D901" s="14" t="s">
        <v>235</v>
      </c>
      <c r="E901" s="16">
        <v>609</v>
      </c>
      <c r="F901" s="16">
        <v>2129.0239999999999</v>
      </c>
      <c r="G901" s="16">
        <v>57798.160999999993</v>
      </c>
      <c r="H901" s="16">
        <v>36344.672999999995</v>
      </c>
      <c r="I901" s="16">
        <f t="shared" si="110"/>
        <v>94142.833999999988</v>
      </c>
      <c r="J901" s="16">
        <f t="shared" si="111"/>
        <v>-92013.809999999983</v>
      </c>
      <c r="K901" s="16">
        <f t="shared" si="113"/>
        <v>3495.9343185550083</v>
      </c>
      <c r="L901" s="16">
        <f t="shared" si="113"/>
        <v>94906.668308702778</v>
      </c>
      <c r="M901" s="16">
        <f t="shared" si="113"/>
        <v>59679.266009852203</v>
      </c>
      <c r="N901" s="16">
        <f t="shared" si="113"/>
        <v>154585.934318555</v>
      </c>
      <c r="O901" s="16">
        <f t="shared" si="113"/>
        <v>-151089.99999999997</v>
      </c>
    </row>
    <row r="902" spans="1:15">
      <c r="A902" t="s">
        <v>406</v>
      </c>
      <c r="B902">
        <v>6607</v>
      </c>
      <c r="C902" t="s">
        <v>361</v>
      </c>
      <c r="D902" t="s">
        <v>211</v>
      </c>
      <c r="E902" s="17">
        <v>507</v>
      </c>
      <c r="F902" s="17">
        <v>5354.5309999999999</v>
      </c>
      <c r="G902" s="17">
        <v>54043.462</v>
      </c>
      <c r="H902" s="17">
        <v>36085.119999999995</v>
      </c>
      <c r="I902" s="17">
        <f t="shared" si="110"/>
        <v>90128.581999999995</v>
      </c>
      <c r="J902" s="17">
        <f t="shared" si="111"/>
        <v>-84774.050999999992</v>
      </c>
      <c r="K902" s="17">
        <f t="shared" si="113"/>
        <v>10561.205128205127</v>
      </c>
      <c r="L902" s="17">
        <f t="shared" si="113"/>
        <v>106594.59960552269</v>
      </c>
      <c r="M902" s="17">
        <f t="shared" si="113"/>
        <v>71173.806706114396</v>
      </c>
      <c r="N902" s="17">
        <f t="shared" si="113"/>
        <v>177768.40631163708</v>
      </c>
      <c r="O902" s="17">
        <f t="shared" si="113"/>
        <v>-167207.20118343196</v>
      </c>
    </row>
    <row r="903" spans="1:15">
      <c r="A903" s="14" t="s">
        <v>406</v>
      </c>
      <c r="B903" s="14">
        <v>7617</v>
      </c>
      <c r="C903" s="14" t="s">
        <v>362</v>
      </c>
      <c r="D903" s="14" t="s">
        <v>221</v>
      </c>
      <c r="E903" s="16">
        <v>501</v>
      </c>
      <c r="F903" s="16">
        <v>13210.188</v>
      </c>
      <c r="G903" s="16">
        <v>42952.787999999993</v>
      </c>
      <c r="H903" s="16">
        <v>33924.707000000002</v>
      </c>
      <c r="I903" s="16">
        <f t="shared" si="110"/>
        <v>76877.494999999995</v>
      </c>
      <c r="J903" s="16">
        <f t="shared" si="111"/>
        <v>-63667.306999999993</v>
      </c>
      <c r="K903" s="16">
        <f t="shared" si="113"/>
        <v>26367.640718562874</v>
      </c>
      <c r="L903" s="16">
        <f t="shared" si="113"/>
        <v>85734.107784431122</v>
      </c>
      <c r="M903" s="16">
        <f t="shared" si="113"/>
        <v>67713.98602794412</v>
      </c>
      <c r="N903" s="16">
        <f t="shared" si="113"/>
        <v>153448.09381237524</v>
      </c>
      <c r="O903" s="16">
        <f t="shared" si="113"/>
        <v>-127080.45309381236</v>
      </c>
    </row>
    <row r="904" spans="1:15">
      <c r="A904" t="s">
        <v>406</v>
      </c>
      <c r="B904">
        <v>8719</v>
      </c>
      <c r="C904" t="s">
        <v>363</v>
      </c>
      <c r="D904" t="s">
        <v>234</v>
      </c>
      <c r="E904" s="17">
        <v>497</v>
      </c>
      <c r="F904" s="17">
        <v>8073.0019999999995</v>
      </c>
      <c r="G904" s="17">
        <v>74634.335999999996</v>
      </c>
      <c r="H904" s="17">
        <v>57542.740999999995</v>
      </c>
      <c r="I904" s="17">
        <f t="shared" si="110"/>
        <v>132177.07699999999</v>
      </c>
      <c r="J904" s="17">
        <f t="shared" si="111"/>
        <v>-124104.075</v>
      </c>
      <c r="K904" s="17">
        <f t="shared" si="113"/>
        <v>16243.464788732392</v>
      </c>
      <c r="L904" s="17">
        <f t="shared" si="113"/>
        <v>150169.69014084505</v>
      </c>
      <c r="M904" s="17">
        <f t="shared" si="113"/>
        <v>115780.16297786719</v>
      </c>
      <c r="N904" s="17">
        <f t="shared" si="113"/>
        <v>265949.85311871226</v>
      </c>
      <c r="O904" s="17">
        <f t="shared" si="113"/>
        <v>-249706.38832997988</v>
      </c>
    </row>
    <row r="905" spans="1:15">
      <c r="A905" s="14" t="s">
        <v>406</v>
      </c>
      <c r="B905" s="14">
        <v>6601</v>
      </c>
      <c r="C905" s="14" t="s">
        <v>364</v>
      </c>
      <c r="D905" s="14" t="s">
        <v>209</v>
      </c>
      <c r="E905" s="16">
        <v>483</v>
      </c>
      <c r="F905" s="16">
        <v>3591.3450000000003</v>
      </c>
      <c r="G905" s="16">
        <v>35834.699000000001</v>
      </c>
      <c r="H905" s="16">
        <v>19212.184999999998</v>
      </c>
      <c r="I905" s="16">
        <f t="shared" si="110"/>
        <v>55046.883999999998</v>
      </c>
      <c r="J905" s="16">
        <f t="shared" si="111"/>
        <v>-51455.538999999997</v>
      </c>
      <c r="K905" s="16">
        <f t="shared" si="113"/>
        <v>7435.4968944099382</v>
      </c>
      <c r="L905" s="16">
        <f t="shared" si="113"/>
        <v>74191.923395445134</v>
      </c>
      <c r="M905" s="16">
        <f t="shared" si="113"/>
        <v>39776.780538302279</v>
      </c>
      <c r="N905" s="16">
        <f t="shared" si="113"/>
        <v>113968.70393374741</v>
      </c>
      <c r="O905" s="16">
        <f t="shared" si="113"/>
        <v>-106533.20703933747</v>
      </c>
    </row>
    <row r="906" spans="1:15">
      <c r="A906" t="s">
        <v>406</v>
      </c>
      <c r="B906">
        <v>6709</v>
      </c>
      <c r="C906" t="s">
        <v>365</v>
      </c>
      <c r="D906" t="s">
        <v>215</v>
      </c>
      <c r="E906" s="17">
        <v>482</v>
      </c>
      <c r="F906" s="17">
        <v>25674.192000000003</v>
      </c>
      <c r="G906" s="17">
        <v>58693.694000000003</v>
      </c>
      <c r="H906" s="17">
        <v>49619.830999999998</v>
      </c>
      <c r="I906" s="17">
        <f t="shared" si="110"/>
        <v>108313.52499999999</v>
      </c>
      <c r="J906" s="17">
        <f t="shared" si="111"/>
        <v>-82639.332999999984</v>
      </c>
      <c r="K906" s="17">
        <f t="shared" si="113"/>
        <v>53265.958506224073</v>
      </c>
      <c r="L906" s="17">
        <f t="shared" si="113"/>
        <v>121771.14937759336</v>
      </c>
      <c r="M906" s="17">
        <f t="shared" si="113"/>
        <v>102945.70746887966</v>
      </c>
      <c r="N906" s="17">
        <f t="shared" si="113"/>
        <v>224716.85684647301</v>
      </c>
      <c r="O906" s="17">
        <f t="shared" si="113"/>
        <v>-171450.89834024894</v>
      </c>
    </row>
    <row r="907" spans="1:15">
      <c r="A907" s="14" t="s">
        <v>406</v>
      </c>
      <c r="B907" s="14">
        <v>5609</v>
      </c>
      <c r="C907" s="14" t="s">
        <v>366</v>
      </c>
      <c r="D907" s="14" t="s">
        <v>199</v>
      </c>
      <c r="E907" s="16">
        <v>473</v>
      </c>
      <c r="F907" s="16">
        <v>7827.3079999999991</v>
      </c>
      <c r="G907" s="16">
        <v>66669.148000000001</v>
      </c>
      <c r="H907" s="16">
        <v>26733.542999999998</v>
      </c>
      <c r="I907" s="16">
        <f t="shared" si="110"/>
        <v>93402.690999999992</v>
      </c>
      <c r="J907" s="16">
        <f t="shared" si="111"/>
        <v>-85575.382999999987</v>
      </c>
      <c r="K907" s="16">
        <f t="shared" si="113"/>
        <v>16548.219873150101</v>
      </c>
      <c r="L907" s="16">
        <f t="shared" si="113"/>
        <v>140949.57293868921</v>
      </c>
      <c r="M907" s="16">
        <f t="shared" si="113"/>
        <v>56519.118393234668</v>
      </c>
      <c r="N907" s="16">
        <f t="shared" si="113"/>
        <v>197468.69133192388</v>
      </c>
      <c r="O907" s="16">
        <f t="shared" si="113"/>
        <v>-180920.47145877377</v>
      </c>
    </row>
    <row r="908" spans="1:15">
      <c r="A908" t="s">
        <v>406</v>
      </c>
      <c r="B908">
        <v>4911</v>
      </c>
      <c r="C908" t="s">
        <v>367</v>
      </c>
      <c r="D908" t="s">
        <v>195</v>
      </c>
      <c r="E908" s="17">
        <v>457</v>
      </c>
      <c r="F908" s="17">
        <v>7790.384</v>
      </c>
      <c r="G908" s="17">
        <v>42127.008000000002</v>
      </c>
      <c r="H908" s="17">
        <v>29773.777000000002</v>
      </c>
      <c r="I908" s="17">
        <f t="shared" si="110"/>
        <v>71900.785000000003</v>
      </c>
      <c r="J908" s="17">
        <f t="shared" si="111"/>
        <v>-64110.401000000005</v>
      </c>
      <c r="K908" s="17">
        <f t="shared" si="113"/>
        <v>17046.792122538292</v>
      </c>
      <c r="L908" s="17">
        <f t="shared" si="113"/>
        <v>92181.636761487971</v>
      </c>
      <c r="M908" s="17">
        <f t="shared" si="113"/>
        <v>65150.496717724294</v>
      </c>
      <c r="N908" s="17">
        <f t="shared" si="113"/>
        <v>157332.13347921227</v>
      </c>
      <c r="O908" s="17">
        <f t="shared" si="113"/>
        <v>-140285.34135667398</v>
      </c>
    </row>
    <row r="909" spans="1:15">
      <c r="A909" s="14" t="s">
        <v>406</v>
      </c>
      <c r="B909" s="14">
        <v>5612</v>
      </c>
      <c r="C909" s="14" t="s">
        <v>368</v>
      </c>
      <c r="D909" s="14" t="s">
        <v>201</v>
      </c>
      <c r="E909" s="16">
        <v>371</v>
      </c>
      <c r="F909" s="16">
        <v>1766</v>
      </c>
      <c r="G909" s="16">
        <v>35814.304000000004</v>
      </c>
      <c r="H909" s="16">
        <v>37517.946999999993</v>
      </c>
      <c r="I909" s="16">
        <f t="shared" si="110"/>
        <v>73332.250999999989</v>
      </c>
      <c r="J909" s="16">
        <f t="shared" si="111"/>
        <v>-71566.250999999989</v>
      </c>
      <c r="K909" s="16">
        <f t="shared" si="113"/>
        <v>4760.1078167115902</v>
      </c>
      <c r="L909" s="16">
        <f t="shared" si="113"/>
        <v>96534.512129380062</v>
      </c>
      <c r="M909" s="16">
        <f t="shared" si="113"/>
        <v>101126.54177897572</v>
      </c>
      <c r="N909" s="16">
        <f t="shared" si="113"/>
        <v>197661.05390835577</v>
      </c>
      <c r="O909" s="16">
        <f t="shared" si="113"/>
        <v>-192900.94609164417</v>
      </c>
    </row>
    <row r="910" spans="1:15">
      <c r="A910" t="s">
        <v>406</v>
      </c>
      <c r="B910">
        <v>6602</v>
      </c>
      <c r="C910" t="s">
        <v>369</v>
      </c>
      <c r="D910" t="s">
        <v>210</v>
      </c>
      <c r="E910" s="17">
        <v>370</v>
      </c>
      <c r="F910" s="17">
        <v>14411</v>
      </c>
      <c r="G910" s="17">
        <v>37034.519999999997</v>
      </c>
      <c r="H910" s="17">
        <v>20516.205999999998</v>
      </c>
      <c r="I910" s="17">
        <f t="shared" si="110"/>
        <v>57550.725999999995</v>
      </c>
      <c r="J910" s="17">
        <f t="shared" si="111"/>
        <v>-43139.725999999995</v>
      </c>
      <c r="K910" s="17">
        <f t="shared" si="113"/>
        <v>38948.648648648646</v>
      </c>
      <c r="L910" s="17">
        <f t="shared" si="113"/>
        <v>100093.29729729728</v>
      </c>
      <c r="M910" s="17">
        <f t="shared" si="113"/>
        <v>55449.205405405402</v>
      </c>
      <c r="N910" s="17">
        <f t="shared" si="113"/>
        <v>155542.50270270268</v>
      </c>
      <c r="O910" s="17">
        <f t="shared" si="113"/>
        <v>-116593.85405405404</v>
      </c>
    </row>
    <row r="911" spans="1:15">
      <c r="A911" s="14" t="s">
        <v>406</v>
      </c>
      <c r="B911" s="14">
        <v>4502</v>
      </c>
      <c r="C911" s="14" t="s">
        <v>370</v>
      </c>
      <c r="D911" s="14" t="s">
        <v>189</v>
      </c>
      <c r="E911" s="16">
        <v>262</v>
      </c>
      <c r="F911" s="16">
        <v>12935.263999999999</v>
      </c>
      <c r="G911" s="16">
        <v>39520.285000000003</v>
      </c>
      <c r="H911" s="16">
        <v>23116.334999999999</v>
      </c>
      <c r="I911" s="16">
        <f t="shared" si="110"/>
        <v>62636.62</v>
      </c>
      <c r="J911" s="16">
        <f t="shared" si="111"/>
        <v>-49701.356</v>
      </c>
      <c r="K911" s="16">
        <f t="shared" si="113"/>
        <v>49371.236641221374</v>
      </c>
      <c r="L911" s="16">
        <f t="shared" si="113"/>
        <v>150840.78244274808</v>
      </c>
      <c r="M911" s="16">
        <f t="shared" si="113"/>
        <v>88230.286259541987</v>
      </c>
      <c r="N911" s="16">
        <f t="shared" si="113"/>
        <v>239071.0687022901</v>
      </c>
      <c r="O911" s="16">
        <f t="shared" si="113"/>
        <v>-189699.83206106868</v>
      </c>
    </row>
    <row r="912" spans="1:15">
      <c r="A912" t="s">
        <v>406</v>
      </c>
      <c r="B912">
        <v>4604</v>
      </c>
      <c r="C912" t="s">
        <v>371</v>
      </c>
      <c r="D912" t="s">
        <v>190</v>
      </c>
      <c r="E912" s="17">
        <v>251</v>
      </c>
      <c r="F912" s="17">
        <v>1892.682</v>
      </c>
      <c r="G912" s="17">
        <v>32354.256999999998</v>
      </c>
      <c r="H912" s="17">
        <v>24074.252</v>
      </c>
      <c r="I912" s="17">
        <f t="shared" si="110"/>
        <v>56428.508999999998</v>
      </c>
      <c r="J912" s="17">
        <f t="shared" si="111"/>
        <v>-54535.826999999997</v>
      </c>
      <c r="K912" s="17">
        <f t="shared" si="113"/>
        <v>7540.5657370517929</v>
      </c>
      <c r="L912" s="17">
        <f t="shared" si="113"/>
        <v>128901.42231075697</v>
      </c>
      <c r="M912" s="17">
        <f t="shared" si="113"/>
        <v>95913.354581673309</v>
      </c>
      <c r="N912" s="17">
        <f t="shared" si="113"/>
        <v>224814.77689243027</v>
      </c>
      <c r="O912" s="17">
        <f t="shared" si="113"/>
        <v>-217274.21115537849</v>
      </c>
    </row>
    <row r="913" spans="1:15">
      <c r="A913" s="14" t="s">
        <v>406</v>
      </c>
      <c r="B913" s="14">
        <v>8610</v>
      </c>
      <c r="C913" s="14" t="s">
        <v>372</v>
      </c>
      <c r="D913" s="14" t="s">
        <v>228</v>
      </c>
      <c r="E913" s="16">
        <v>251</v>
      </c>
      <c r="F913" s="16">
        <v>545.15300000000002</v>
      </c>
      <c r="G913" s="16">
        <v>27074.277000000002</v>
      </c>
      <c r="H913" s="16">
        <v>21868.505000000001</v>
      </c>
      <c r="I913" s="16">
        <f t="shared" si="110"/>
        <v>48942.782000000007</v>
      </c>
      <c r="J913" s="16">
        <f t="shared" si="111"/>
        <v>-48397.629000000008</v>
      </c>
      <c r="K913" s="16">
        <f t="shared" si="113"/>
        <v>2171.9243027888447</v>
      </c>
      <c r="L913" s="16">
        <f t="shared" si="113"/>
        <v>107865.64541832671</v>
      </c>
      <c r="M913" s="16">
        <f t="shared" si="113"/>
        <v>87125.517928286848</v>
      </c>
      <c r="N913" s="16">
        <f t="shared" si="113"/>
        <v>194991.16334661358</v>
      </c>
      <c r="O913" s="16">
        <f t="shared" si="113"/>
        <v>-192819.23904382472</v>
      </c>
    </row>
    <row r="914" spans="1:15">
      <c r="A914" t="s">
        <v>406</v>
      </c>
      <c r="B914">
        <v>1606</v>
      </c>
      <c r="C914" t="s">
        <v>373</v>
      </c>
      <c r="D914" t="s">
        <v>172</v>
      </c>
      <c r="E914" s="17">
        <v>245</v>
      </c>
      <c r="F914" s="17">
        <v>0</v>
      </c>
      <c r="G914" s="17"/>
      <c r="H914" s="17"/>
      <c r="I914" s="17">
        <f t="shared" si="110"/>
        <v>0</v>
      </c>
      <c r="J914" s="17">
        <f t="shared" si="111"/>
        <v>0</v>
      </c>
      <c r="K914" s="17"/>
      <c r="L914" s="17"/>
      <c r="M914" s="17"/>
      <c r="N914" s="17"/>
      <c r="O914" s="17"/>
    </row>
    <row r="915" spans="1:15">
      <c r="A915" s="14" t="s">
        <v>406</v>
      </c>
      <c r="B915" s="14">
        <v>4803</v>
      </c>
      <c r="C915" s="14" t="s">
        <v>374</v>
      </c>
      <c r="D915" s="14" t="s">
        <v>192</v>
      </c>
      <c r="E915" s="16">
        <v>208</v>
      </c>
      <c r="F915" s="16">
        <v>11528.521000000001</v>
      </c>
      <c r="G915" s="16">
        <v>43048.681000000011</v>
      </c>
      <c r="H915" s="16">
        <v>19837.768999999997</v>
      </c>
      <c r="I915" s="16">
        <f t="shared" si="110"/>
        <v>62886.450000000012</v>
      </c>
      <c r="J915" s="16">
        <f t="shared" si="111"/>
        <v>-51357.929000000011</v>
      </c>
      <c r="K915" s="16">
        <f t="shared" ref="K915:O926" si="114">(F915/$E915)*1000</f>
        <v>55425.581730769234</v>
      </c>
      <c r="L915" s="16">
        <f t="shared" si="114"/>
        <v>206964.81250000006</v>
      </c>
      <c r="M915" s="16">
        <f t="shared" si="114"/>
        <v>95373.889423076907</v>
      </c>
      <c r="N915" s="16">
        <f t="shared" si="114"/>
        <v>302338.70192307699</v>
      </c>
      <c r="O915" s="16">
        <f t="shared" si="114"/>
        <v>-246913.12019230775</v>
      </c>
    </row>
    <row r="916" spans="1:15">
      <c r="A916" t="s">
        <v>406</v>
      </c>
      <c r="B916">
        <v>5706</v>
      </c>
      <c r="C916" t="s">
        <v>375</v>
      </c>
      <c r="D916" t="s">
        <v>202</v>
      </c>
      <c r="E916" s="17">
        <v>205</v>
      </c>
      <c r="F916" s="17">
        <v>0</v>
      </c>
      <c r="G916" s="17">
        <v>6542</v>
      </c>
      <c r="H916" s="17">
        <v>11633</v>
      </c>
      <c r="I916" s="17">
        <f t="shared" si="110"/>
        <v>18175</v>
      </c>
      <c r="J916" s="17">
        <f t="shared" si="111"/>
        <v>-18175</v>
      </c>
      <c r="K916" s="17">
        <f t="shared" si="114"/>
        <v>0</v>
      </c>
      <c r="L916" s="17">
        <f t="shared" si="114"/>
        <v>31912.195121951223</v>
      </c>
      <c r="M916" s="17">
        <f t="shared" si="114"/>
        <v>56746.341463414639</v>
      </c>
      <c r="N916" s="17">
        <f t="shared" si="114"/>
        <v>88658.536585365859</v>
      </c>
      <c r="O916" s="17">
        <f t="shared" si="114"/>
        <v>-88658.536585365859</v>
      </c>
    </row>
    <row r="917" spans="1:15">
      <c r="A917" s="14" t="s">
        <v>406</v>
      </c>
      <c r="B917" s="14">
        <v>3713</v>
      </c>
      <c r="C917" s="14" t="s">
        <v>376</v>
      </c>
      <c r="D917" s="14" t="s">
        <v>184</v>
      </c>
      <c r="E917" s="16">
        <v>124</v>
      </c>
      <c r="F917" s="16">
        <v>0</v>
      </c>
      <c r="G917" s="16">
        <v>7208</v>
      </c>
      <c r="H917" s="16">
        <v>11543</v>
      </c>
      <c r="I917" s="16">
        <f t="shared" si="110"/>
        <v>18751</v>
      </c>
      <c r="J917" s="16">
        <f t="shared" si="111"/>
        <v>-18751</v>
      </c>
      <c r="K917" s="16">
        <f t="shared" si="114"/>
        <v>0</v>
      </c>
      <c r="L917" s="16">
        <f t="shared" si="114"/>
        <v>58129.032258064522</v>
      </c>
      <c r="M917" s="16">
        <f t="shared" si="114"/>
        <v>93088.709677419363</v>
      </c>
      <c r="N917" s="16">
        <f t="shared" si="114"/>
        <v>151217.74193548388</v>
      </c>
      <c r="O917" s="16">
        <f t="shared" si="114"/>
        <v>-151217.74193548388</v>
      </c>
    </row>
    <row r="918" spans="1:15">
      <c r="A918" t="s">
        <v>406</v>
      </c>
      <c r="B918">
        <v>7509</v>
      </c>
      <c r="C918" t="s">
        <v>377</v>
      </c>
      <c r="D918" t="s">
        <v>220</v>
      </c>
      <c r="E918" s="17">
        <v>122</v>
      </c>
      <c r="F918" s="17">
        <v>6872</v>
      </c>
      <c r="G918" s="17">
        <v>14665</v>
      </c>
      <c r="H918" s="17">
        <v>11659</v>
      </c>
      <c r="I918" s="17">
        <f t="shared" si="110"/>
        <v>26324</v>
      </c>
      <c r="J918" s="17">
        <f t="shared" si="111"/>
        <v>-19452</v>
      </c>
      <c r="K918" s="17">
        <f t="shared" si="114"/>
        <v>56327.868852459018</v>
      </c>
      <c r="L918" s="17">
        <f t="shared" si="114"/>
        <v>120204.91803278688</v>
      </c>
      <c r="M918" s="17">
        <f t="shared" si="114"/>
        <v>95565.573770491814</v>
      </c>
      <c r="N918" s="17">
        <f t="shared" si="114"/>
        <v>215770.49180327871</v>
      </c>
      <c r="O918" s="17">
        <f t="shared" si="114"/>
        <v>-159442.62295081967</v>
      </c>
    </row>
    <row r="919" spans="1:15">
      <c r="A919" s="14" t="s">
        <v>406</v>
      </c>
      <c r="B919" s="14">
        <v>4902</v>
      </c>
      <c r="C919" s="14" t="s">
        <v>378</v>
      </c>
      <c r="D919" s="14" t="s">
        <v>194</v>
      </c>
      <c r="E919" s="16">
        <v>109</v>
      </c>
      <c r="F919" s="16">
        <v>5907.52</v>
      </c>
      <c r="G919" s="16">
        <v>17716.310000000001</v>
      </c>
      <c r="H919" s="16">
        <v>10586.071999999998</v>
      </c>
      <c r="I919" s="16">
        <f t="shared" ref="I919:I926" si="115">G919+H919</f>
        <v>28302.381999999998</v>
      </c>
      <c r="J919" s="16">
        <f t="shared" ref="J919:J926" si="116">F919-I919</f>
        <v>-22394.861999999997</v>
      </c>
      <c r="K919" s="16">
        <f t="shared" si="114"/>
        <v>54197.431192660551</v>
      </c>
      <c r="L919" s="16">
        <f t="shared" si="114"/>
        <v>162534.95412844038</v>
      </c>
      <c r="M919" s="16">
        <f t="shared" si="114"/>
        <v>97119.926605504574</v>
      </c>
      <c r="N919" s="16">
        <f t="shared" si="114"/>
        <v>259654.88073394494</v>
      </c>
      <c r="O919" s="16">
        <f t="shared" si="114"/>
        <v>-205457.44954128438</v>
      </c>
    </row>
    <row r="920" spans="1:15">
      <c r="A920" t="s">
        <v>406</v>
      </c>
      <c r="B920">
        <v>6706</v>
      </c>
      <c r="C920" t="s">
        <v>379</v>
      </c>
      <c r="D920" t="s">
        <v>214</v>
      </c>
      <c r="E920" s="17">
        <v>93</v>
      </c>
      <c r="F920" s="17">
        <v>0</v>
      </c>
      <c r="G920" s="17">
        <v>3000</v>
      </c>
      <c r="H920" s="17">
        <v>6535</v>
      </c>
      <c r="I920" s="17">
        <f t="shared" si="115"/>
        <v>9535</v>
      </c>
      <c r="J920" s="17">
        <f t="shared" si="116"/>
        <v>-9535</v>
      </c>
      <c r="K920" s="17">
        <f t="shared" si="114"/>
        <v>0</v>
      </c>
      <c r="L920" s="17">
        <f t="shared" si="114"/>
        <v>32258.06451612903</v>
      </c>
      <c r="M920" s="17">
        <f t="shared" si="114"/>
        <v>70268.817204301071</v>
      </c>
      <c r="N920" s="17">
        <f t="shared" si="114"/>
        <v>102526.88172043012</v>
      </c>
      <c r="O920" s="17">
        <f t="shared" si="114"/>
        <v>-102526.88172043012</v>
      </c>
    </row>
    <row r="921" spans="1:15">
      <c r="A921" s="14" t="s">
        <v>406</v>
      </c>
      <c r="B921" s="14">
        <v>5611</v>
      </c>
      <c r="C921" s="14" t="s">
        <v>380</v>
      </c>
      <c r="D921" s="14" t="s">
        <v>200</v>
      </c>
      <c r="E921" s="16">
        <v>90</v>
      </c>
      <c r="F921" s="16">
        <v>190</v>
      </c>
      <c r="G921" s="16">
        <v>6704</v>
      </c>
      <c r="H921" s="16">
        <v>5894</v>
      </c>
      <c r="I921" s="16">
        <f t="shared" si="115"/>
        <v>12598</v>
      </c>
      <c r="J921" s="16">
        <f t="shared" si="116"/>
        <v>-12408</v>
      </c>
      <c r="K921" s="16">
        <f t="shared" si="114"/>
        <v>2111.1111111111113</v>
      </c>
      <c r="L921" s="16">
        <f t="shared" si="114"/>
        <v>74488.888888888891</v>
      </c>
      <c r="M921" s="16">
        <f t="shared" si="114"/>
        <v>65488.888888888898</v>
      </c>
      <c r="N921" s="16">
        <f t="shared" si="114"/>
        <v>139977.77777777778</v>
      </c>
      <c r="O921" s="16">
        <f t="shared" si="114"/>
        <v>-137866.66666666669</v>
      </c>
    </row>
    <row r="922" spans="1:15">
      <c r="A922" t="s">
        <v>406</v>
      </c>
      <c r="B922">
        <v>7505</v>
      </c>
      <c r="C922" t="s">
        <v>381</v>
      </c>
      <c r="D922" t="s">
        <v>219</v>
      </c>
      <c r="E922" s="17">
        <v>86</v>
      </c>
      <c r="F922" s="17">
        <v>0</v>
      </c>
      <c r="G922" s="17">
        <v>21736</v>
      </c>
      <c r="H922" s="17">
        <v>13274</v>
      </c>
      <c r="I922" s="17">
        <f t="shared" si="115"/>
        <v>35010</v>
      </c>
      <c r="J922" s="17">
        <f t="shared" si="116"/>
        <v>-35010</v>
      </c>
      <c r="K922" s="17">
        <f t="shared" si="114"/>
        <v>0</v>
      </c>
      <c r="L922" s="17">
        <f t="shared" si="114"/>
        <v>252744.18604651163</v>
      </c>
      <c r="M922" s="17">
        <f t="shared" si="114"/>
        <v>154348.83720930232</v>
      </c>
      <c r="N922" s="17">
        <f t="shared" si="114"/>
        <v>407093.02325581393</v>
      </c>
      <c r="O922" s="17">
        <f t="shared" si="114"/>
        <v>-407093.02325581393</v>
      </c>
    </row>
    <row r="923" spans="1:15">
      <c r="A923" s="14" t="s">
        <v>406</v>
      </c>
      <c r="B923" s="14">
        <v>3506</v>
      </c>
      <c r="C923" s="14" t="s">
        <v>382</v>
      </c>
      <c r="D923" s="14" t="s">
        <v>178</v>
      </c>
      <c r="E923" s="16">
        <v>65</v>
      </c>
      <c r="F923" s="16">
        <v>0</v>
      </c>
      <c r="G923" s="16">
        <v>17602.623</v>
      </c>
      <c r="H923" s="16">
        <v>18481.019999999997</v>
      </c>
      <c r="I923" s="16">
        <f t="shared" si="115"/>
        <v>36083.642999999996</v>
      </c>
      <c r="J923" s="16">
        <f t="shared" si="116"/>
        <v>-36083.642999999996</v>
      </c>
      <c r="K923" s="16">
        <f t="shared" si="114"/>
        <v>0</v>
      </c>
      <c r="L923" s="16">
        <f t="shared" si="114"/>
        <v>270809.58461538464</v>
      </c>
      <c r="M923" s="16">
        <f t="shared" si="114"/>
        <v>284323.38461538457</v>
      </c>
      <c r="N923" s="16">
        <f t="shared" si="114"/>
        <v>555132.9692307692</v>
      </c>
      <c r="O923" s="16">
        <f t="shared" si="114"/>
        <v>-555132.9692307692</v>
      </c>
    </row>
    <row r="924" spans="1:15">
      <c r="A924" t="s">
        <v>406</v>
      </c>
      <c r="B924">
        <v>3710</v>
      </c>
      <c r="C924" t="s">
        <v>383</v>
      </c>
      <c r="D924" t="s">
        <v>182</v>
      </c>
      <c r="E924" s="17">
        <v>64</v>
      </c>
      <c r="F924" s="17">
        <v>89</v>
      </c>
      <c r="G924" s="17">
        <v>5115</v>
      </c>
      <c r="H924" s="17">
        <v>3342</v>
      </c>
      <c r="I924" s="17">
        <f t="shared" si="115"/>
        <v>8457</v>
      </c>
      <c r="J924" s="17">
        <f t="shared" si="116"/>
        <v>-8368</v>
      </c>
      <c r="K924" s="17">
        <f t="shared" si="114"/>
        <v>1390.625</v>
      </c>
      <c r="L924" s="17">
        <f t="shared" si="114"/>
        <v>79921.875</v>
      </c>
      <c r="M924" s="17">
        <f t="shared" si="114"/>
        <v>52218.75</v>
      </c>
      <c r="N924" s="17">
        <f t="shared" si="114"/>
        <v>132140.625</v>
      </c>
      <c r="O924" s="17">
        <f t="shared" si="114"/>
        <v>-130750</v>
      </c>
    </row>
    <row r="925" spans="1:15">
      <c r="A925" s="14" t="s">
        <v>406</v>
      </c>
      <c r="B925" s="14">
        <v>6611</v>
      </c>
      <c r="C925" s="14" t="s">
        <v>384</v>
      </c>
      <c r="D925" s="14" t="s">
        <v>212</v>
      </c>
      <c r="E925" s="16">
        <v>54</v>
      </c>
      <c r="F925" s="16">
        <v>352.3280029296875</v>
      </c>
      <c r="G925" s="16">
        <v>4437.328125</v>
      </c>
      <c r="H925" s="16">
        <v>3161.2109985351563</v>
      </c>
      <c r="I925" s="16">
        <f t="shared" si="115"/>
        <v>7598.5391235351563</v>
      </c>
      <c r="J925" s="16">
        <f t="shared" si="116"/>
        <v>-7246.2111206054688</v>
      </c>
      <c r="K925" s="16">
        <f t="shared" si="114"/>
        <v>6524.5926468460648</v>
      </c>
      <c r="L925" s="16">
        <f t="shared" si="114"/>
        <v>82172.743055555562</v>
      </c>
      <c r="M925" s="16">
        <f t="shared" si="114"/>
        <v>58540.944417317711</v>
      </c>
      <c r="N925" s="16">
        <f t="shared" si="114"/>
        <v>140713.68747287325</v>
      </c>
      <c r="O925" s="16">
        <f t="shared" si="114"/>
        <v>-134189.0948260272</v>
      </c>
    </row>
    <row r="926" spans="1:15">
      <c r="A926" t="s">
        <v>406</v>
      </c>
      <c r="B926">
        <v>4901</v>
      </c>
      <c r="C926" t="s">
        <v>385</v>
      </c>
      <c r="D926" t="s">
        <v>193</v>
      </c>
      <c r="E926" s="17">
        <v>43</v>
      </c>
      <c r="F926" s="17">
        <v>118</v>
      </c>
      <c r="G926" s="17">
        <v>3900</v>
      </c>
      <c r="H926" s="17">
        <v>16477</v>
      </c>
      <c r="I926" s="17">
        <f t="shared" si="115"/>
        <v>20377</v>
      </c>
      <c r="J926" s="17">
        <f t="shared" si="116"/>
        <v>-20259</v>
      </c>
      <c r="K926" s="17">
        <f t="shared" si="114"/>
        <v>2744.1860465116279</v>
      </c>
      <c r="L926" s="17">
        <f t="shared" si="114"/>
        <v>90697.674418604642</v>
      </c>
      <c r="M926" s="17">
        <f t="shared" si="114"/>
        <v>383186.04651162791</v>
      </c>
      <c r="N926" s="17">
        <f t="shared" si="114"/>
        <v>473883.72093023261</v>
      </c>
      <c r="O926" s="17">
        <f t="shared" si="114"/>
        <v>-471139.53488372097</v>
      </c>
    </row>
    <row r="927" spans="1:15"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</row>
    <row r="928" spans="1:15" s="23" customFormat="1">
      <c r="B928" s="23" t="s">
        <v>393</v>
      </c>
      <c r="E928" s="24">
        <v>364134</v>
      </c>
      <c r="F928" s="24">
        <v>4608743.3440029304</v>
      </c>
      <c r="G928" s="24">
        <v>13959326.834124997</v>
      </c>
      <c r="H928" s="24">
        <v>11809175.383998536</v>
      </c>
      <c r="I928" s="24">
        <f t="shared" ref="I928" si="117">G928+H928</f>
        <v>25768502.218123533</v>
      </c>
      <c r="J928" s="24">
        <v>21159758.874120615</v>
      </c>
      <c r="K928" s="24">
        <f t="shared" ref="K928:O928" si="118">(F928/$E928)*1000</f>
        <v>12656.723469939447</v>
      </c>
      <c r="L928" s="24">
        <f t="shared" si="118"/>
        <v>38335.686406995766</v>
      </c>
      <c r="M928" s="24">
        <f t="shared" si="118"/>
        <v>32430.850686831043</v>
      </c>
      <c r="N928" s="24">
        <f t="shared" si="118"/>
        <v>70766.537093826817</v>
      </c>
      <c r="O928" s="24">
        <f t="shared" si="118"/>
        <v>58109.813623887407</v>
      </c>
    </row>
    <row r="929" spans="5:10">
      <c r="E929" s="17"/>
      <c r="F929" s="17"/>
      <c r="G929" s="17"/>
      <c r="H929" s="17"/>
      <c r="I929" s="17"/>
      <c r="J929" s="17"/>
    </row>
  </sheetData>
  <hyperlinks>
    <hyperlink ref="D1" location="Efnisyfirlit!A1" display="Efnisyfirlit" xr:uid="{92A708A2-7972-4E33-8153-FE2B025FB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2022-02-21T10:20:31Z</dcterms:created>
  <dcterms:modified xsi:type="dcterms:W3CDTF">2022-02-28T15:21:44Z</dcterms:modified>
</cp:coreProperties>
</file>