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Vinnugögn\Árbækur sveitarfélaga\Árbók21\"/>
    </mc:Choice>
  </mc:AlternateContent>
  <xr:revisionPtr revIDLastSave="0" documentId="13_ncr:1_{0E031B82-EFFA-4D5F-977B-8B53C5A3B322}" xr6:coauthVersionLast="47" xr6:coauthVersionMax="47" xr10:uidLastSave="{00000000-0000-0000-0000-000000000000}"/>
  <bookViews>
    <workbookView xWindow="-108" yWindow="-108" windowWidth="23256" windowHeight="13176" tabRatio="827" xr2:uid="{2EC5EA6D-B3A4-4631-8828-4584AFDEF9B2}"/>
  </bookViews>
  <sheets>
    <sheet name="Efnisyfirlit" sheetId="1" r:id="rId1"/>
    <sheet name="Tafla 1" sheetId="2" r:id="rId2"/>
    <sheet name="Tafla 2" sheetId="3" r:id="rId3"/>
    <sheet name="Tafla 3" sheetId="4" r:id="rId4"/>
    <sheet name="Tafla 4" sheetId="5" r:id="rId5"/>
    <sheet name="Tafla 5" sheetId="6" r:id="rId6"/>
    <sheet name="Tafla 6" sheetId="7" r:id="rId7"/>
    <sheet name="Tafla 7" sheetId="8" r:id="rId8"/>
    <sheet name="Tafla 8" sheetId="9" r:id="rId9"/>
    <sheet name="Tafla 9" sheetId="10" r:id="rId10"/>
    <sheet name="Tafla 10" sheetId="11" r:id="rId11"/>
    <sheet name="Tafla 11" sheetId="12" r:id="rId12"/>
    <sheet name="Tafla 12" sheetId="13" r:id="rId13"/>
    <sheet name="Tafla 13" sheetId="14" r:id="rId14"/>
    <sheet name="Tafla 14" sheetId="15" r:id="rId15"/>
    <sheet name="Tafla 15" sheetId="16" r:id="rId16"/>
    <sheet name="Tafla 16" sheetId="17" r:id="rId17"/>
    <sheet name="Tafla 17" sheetId="18" r:id="rId18"/>
    <sheet name="Tafla 18" sheetId="19" r:id="rId19"/>
    <sheet name="Tafla 19" sheetId="2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8" i="18" l="1"/>
  <c r="G68" i="18"/>
  <c r="F68" i="18"/>
  <c r="E68" i="18"/>
  <c r="D68" i="18"/>
  <c r="C68" i="18"/>
  <c r="O90" i="17"/>
  <c r="M90" i="17"/>
  <c r="K90" i="17"/>
  <c r="I90" i="17"/>
  <c r="G90" i="17"/>
  <c r="E90" i="17"/>
  <c r="C90" i="17"/>
  <c r="O89" i="17"/>
  <c r="M89" i="17"/>
  <c r="K89" i="17"/>
  <c r="I89" i="17"/>
  <c r="G89" i="17"/>
  <c r="E89" i="17"/>
  <c r="C89" i="17"/>
  <c r="O88" i="17"/>
  <c r="M88" i="17"/>
  <c r="K88" i="17"/>
  <c r="I88" i="17"/>
  <c r="G88" i="17"/>
  <c r="E88" i="17"/>
  <c r="C88" i="17"/>
  <c r="O87" i="17"/>
  <c r="M87" i="17"/>
  <c r="K87" i="17"/>
  <c r="I87" i="17"/>
  <c r="G87" i="17"/>
  <c r="E87" i="17"/>
  <c r="C87" i="17"/>
  <c r="O86" i="17"/>
  <c r="M86" i="17"/>
  <c r="K86" i="17"/>
  <c r="I86" i="17"/>
  <c r="G86" i="17"/>
  <c r="E86" i="17"/>
  <c r="C86" i="17"/>
  <c r="O85" i="17"/>
  <c r="M85" i="17"/>
  <c r="K85" i="17"/>
  <c r="I85" i="17"/>
  <c r="G85" i="17"/>
  <c r="E85" i="17"/>
  <c r="C85" i="17"/>
  <c r="O84" i="17"/>
  <c r="M84" i="17"/>
  <c r="K84" i="17"/>
  <c r="I84" i="17"/>
  <c r="G84" i="17"/>
  <c r="E84" i="17"/>
  <c r="C84" i="17"/>
  <c r="O83" i="17"/>
  <c r="M83" i="17"/>
  <c r="K83" i="17"/>
  <c r="I83" i="17"/>
  <c r="G83" i="17"/>
  <c r="E83" i="17"/>
  <c r="C83" i="17"/>
  <c r="O82" i="17"/>
  <c r="M82" i="17"/>
  <c r="K82" i="17"/>
  <c r="I82" i="17"/>
  <c r="G82" i="17"/>
  <c r="E82" i="17"/>
  <c r="C82" i="17"/>
  <c r="O81" i="17"/>
  <c r="M81" i="17"/>
  <c r="K81" i="17"/>
  <c r="I81" i="17"/>
  <c r="G81" i="17"/>
  <c r="E81" i="17"/>
  <c r="C81" i="17"/>
  <c r="O80" i="17"/>
  <c r="M80" i="17"/>
  <c r="K80" i="17"/>
  <c r="I80" i="17"/>
  <c r="G80" i="17"/>
  <c r="E80" i="17"/>
  <c r="C80" i="17"/>
  <c r="O79" i="17"/>
  <c r="M79" i="17"/>
  <c r="K79" i="17"/>
  <c r="I79" i="17"/>
  <c r="G79" i="17"/>
  <c r="E79" i="17"/>
  <c r="C79" i="17"/>
  <c r="O78" i="17"/>
  <c r="M78" i="17"/>
  <c r="K78" i="17"/>
  <c r="I78" i="17"/>
  <c r="G78" i="17"/>
  <c r="E78" i="17"/>
  <c r="C78" i="17"/>
  <c r="O77" i="17"/>
  <c r="M77" i="17"/>
  <c r="K77" i="17"/>
  <c r="I77" i="17"/>
  <c r="G77" i="17"/>
  <c r="E77" i="17"/>
  <c r="C77" i="17"/>
  <c r="O76" i="17"/>
  <c r="M76" i="17"/>
  <c r="K76" i="17"/>
  <c r="I76" i="17"/>
  <c r="G76" i="17"/>
  <c r="E76" i="17"/>
  <c r="C76" i="17"/>
  <c r="Q76" i="17" s="1"/>
  <c r="J76" i="17" s="1"/>
  <c r="O73" i="17"/>
  <c r="M73" i="17"/>
  <c r="K73" i="17"/>
  <c r="I73" i="17"/>
  <c r="G73" i="17"/>
  <c r="E73" i="17"/>
  <c r="C73" i="17"/>
  <c r="O72" i="17"/>
  <c r="M72" i="17"/>
  <c r="K72" i="17"/>
  <c r="I72" i="17"/>
  <c r="G72" i="17"/>
  <c r="E72" i="17"/>
  <c r="C72" i="17"/>
  <c r="O71" i="17"/>
  <c r="M71" i="17"/>
  <c r="K71" i="17"/>
  <c r="I71" i="17"/>
  <c r="G71" i="17"/>
  <c r="E71" i="17"/>
  <c r="C71" i="17"/>
  <c r="O70" i="17"/>
  <c r="M70" i="17"/>
  <c r="K70" i="17"/>
  <c r="I70" i="17"/>
  <c r="I74" i="17" s="1"/>
  <c r="G70" i="17"/>
  <c r="E70" i="17"/>
  <c r="C70" i="17"/>
  <c r="O67" i="17"/>
  <c r="M67" i="17"/>
  <c r="K67" i="17"/>
  <c r="I67" i="17"/>
  <c r="G67" i="17"/>
  <c r="E67" i="17"/>
  <c r="C67" i="17"/>
  <c r="O66" i="17"/>
  <c r="M66" i="17"/>
  <c r="K66" i="17"/>
  <c r="I66" i="17"/>
  <c r="G66" i="17"/>
  <c r="E66" i="17"/>
  <c r="C66" i="17"/>
  <c r="O65" i="17"/>
  <c r="M65" i="17"/>
  <c r="K65" i="17"/>
  <c r="I65" i="17"/>
  <c r="G65" i="17"/>
  <c r="E65" i="17"/>
  <c r="C65" i="17"/>
  <c r="Q65" i="17" s="1"/>
  <c r="O64" i="17"/>
  <c r="M64" i="17"/>
  <c r="K64" i="17"/>
  <c r="I64" i="17"/>
  <c r="G64" i="17"/>
  <c r="E64" i="17"/>
  <c r="C64" i="17"/>
  <c r="O63" i="17"/>
  <c r="M63" i="17"/>
  <c r="K63" i="17"/>
  <c r="I63" i="17"/>
  <c r="G63" i="17"/>
  <c r="E63" i="17"/>
  <c r="C63" i="17"/>
  <c r="O62" i="17"/>
  <c r="M62" i="17"/>
  <c r="K62" i="17"/>
  <c r="I62" i="17"/>
  <c r="G62" i="17"/>
  <c r="E62" i="17"/>
  <c r="C62" i="17"/>
  <c r="O61" i="17"/>
  <c r="M61" i="17"/>
  <c r="K61" i="17"/>
  <c r="I61" i="17"/>
  <c r="G61" i="17"/>
  <c r="E61" i="17"/>
  <c r="C61" i="17"/>
  <c r="O60" i="17"/>
  <c r="M60" i="17"/>
  <c r="K60" i="17"/>
  <c r="I60" i="17"/>
  <c r="G60" i="17"/>
  <c r="E60" i="17"/>
  <c r="C60" i="17"/>
  <c r="O59" i="17"/>
  <c r="M59" i="17"/>
  <c r="K59" i="17"/>
  <c r="I59" i="17"/>
  <c r="G59" i="17"/>
  <c r="E59" i="17"/>
  <c r="C59" i="17"/>
  <c r="O58" i="17"/>
  <c r="M58" i="17"/>
  <c r="K58" i="17"/>
  <c r="I58" i="17"/>
  <c r="G58" i="17"/>
  <c r="E58" i="17"/>
  <c r="C58" i="17"/>
  <c r="O57" i="17"/>
  <c r="M57" i="17"/>
  <c r="K57" i="17"/>
  <c r="I57" i="17"/>
  <c r="G57" i="17"/>
  <c r="E57" i="17"/>
  <c r="C57" i="17"/>
  <c r="Q57" i="17" s="1"/>
  <c r="O56" i="17"/>
  <c r="M56" i="17"/>
  <c r="K56" i="17"/>
  <c r="I56" i="17"/>
  <c r="G56" i="17"/>
  <c r="E56" i="17"/>
  <c r="C56" i="17"/>
  <c r="O55" i="17"/>
  <c r="M55" i="17"/>
  <c r="K55" i="17"/>
  <c r="K68" i="17" s="1"/>
  <c r="I55" i="17"/>
  <c r="G55" i="17"/>
  <c r="E55" i="17"/>
  <c r="C55" i="17"/>
  <c r="C68" i="17" s="1"/>
  <c r="O52" i="17"/>
  <c r="M52" i="17"/>
  <c r="K52" i="17"/>
  <c r="I52" i="17"/>
  <c r="G52" i="17"/>
  <c r="E52" i="17"/>
  <c r="C52" i="17"/>
  <c r="O51" i="17"/>
  <c r="M51" i="17"/>
  <c r="K51" i="17"/>
  <c r="I51" i="17"/>
  <c r="G51" i="17"/>
  <c r="E51" i="17"/>
  <c r="C51" i="17"/>
  <c r="O50" i="17"/>
  <c r="M50" i="17"/>
  <c r="K50" i="17"/>
  <c r="I50" i="17"/>
  <c r="G50" i="17"/>
  <c r="E50" i="17"/>
  <c r="C50" i="17"/>
  <c r="O49" i="17"/>
  <c r="M49" i="17"/>
  <c r="K49" i="17"/>
  <c r="I49" i="17"/>
  <c r="G49" i="17"/>
  <c r="E49" i="17"/>
  <c r="C49" i="17"/>
  <c r="Q49" i="17" s="1"/>
  <c r="O48" i="17"/>
  <c r="M48" i="17"/>
  <c r="K48" i="17"/>
  <c r="I48" i="17"/>
  <c r="G48" i="17"/>
  <c r="E48" i="17"/>
  <c r="C48" i="17"/>
  <c r="Q48" i="17" s="1"/>
  <c r="O47" i="17"/>
  <c r="M47" i="17"/>
  <c r="K47" i="17"/>
  <c r="I47" i="17"/>
  <c r="G47" i="17"/>
  <c r="E47" i="17"/>
  <c r="C47" i="17"/>
  <c r="O46" i="17"/>
  <c r="M46" i="17"/>
  <c r="K46" i="17"/>
  <c r="I46" i="17"/>
  <c r="G46" i="17"/>
  <c r="E46" i="17"/>
  <c r="C46" i="17"/>
  <c r="O43" i="17"/>
  <c r="M43" i="17"/>
  <c r="K43" i="17"/>
  <c r="I43" i="17"/>
  <c r="G43" i="17"/>
  <c r="E43" i="17"/>
  <c r="C43" i="17"/>
  <c r="O42" i="17"/>
  <c r="M42" i="17"/>
  <c r="K42" i="17"/>
  <c r="I42" i="17"/>
  <c r="G42" i="17"/>
  <c r="E42" i="17"/>
  <c r="C42" i="17"/>
  <c r="O41" i="17"/>
  <c r="M41" i="17"/>
  <c r="K41" i="17"/>
  <c r="I41" i="17"/>
  <c r="G41" i="17"/>
  <c r="E41" i="17"/>
  <c r="C41" i="17"/>
  <c r="O40" i="17"/>
  <c r="M40" i="17"/>
  <c r="K40" i="17"/>
  <c r="I40" i="17"/>
  <c r="G40" i="17"/>
  <c r="E40" i="17"/>
  <c r="C40" i="17"/>
  <c r="O39" i="17"/>
  <c r="M39" i="17"/>
  <c r="K39" i="17"/>
  <c r="I39" i="17"/>
  <c r="G39" i="17"/>
  <c r="E39" i="17"/>
  <c r="C39" i="17"/>
  <c r="O38" i="17"/>
  <c r="M38" i="17"/>
  <c r="K38" i="17"/>
  <c r="I38" i="17"/>
  <c r="G38" i="17"/>
  <c r="E38" i="17"/>
  <c r="C38" i="17"/>
  <c r="O37" i="17"/>
  <c r="M37" i="17"/>
  <c r="K37" i="17"/>
  <c r="I37" i="17"/>
  <c r="G37" i="17"/>
  <c r="E37" i="17"/>
  <c r="C37" i="17"/>
  <c r="O36" i="17"/>
  <c r="M36" i="17"/>
  <c r="K36" i="17"/>
  <c r="I36" i="17"/>
  <c r="G36" i="17"/>
  <c r="E36" i="17"/>
  <c r="C36" i="17"/>
  <c r="O35" i="17"/>
  <c r="M35" i="17"/>
  <c r="K35" i="17"/>
  <c r="I35" i="17"/>
  <c r="G35" i="17"/>
  <c r="E35" i="17"/>
  <c r="C35" i="17"/>
  <c r="O32" i="17"/>
  <c r="M32" i="17"/>
  <c r="K32" i="17"/>
  <c r="I32" i="17"/>
  <c r="G32" i="17"/>
  <c r="E32" i="17"/>
  <c r="C32" i="17"/>
  <c r="Q32" i="17" s="1"/>
  <c r="O31" i="17"/>
  <c r="M31" i="17"/>
  <c r="K31" i="17"/>
  <c r="I31" i="17"/>
  <c r="G31" i="17"/>
  <c r="E31" i="17"/>
  <c r="C31" i="17"/>
  <c r="O30" i="17"/>
  <c r="M30" i="17"/>
  <c r="K30" i="17"/>
  <c r="I30" i="17"/>
  <c r="Q30" i="17" s="1"/>
  <c r="G30" i="17"/>
  <c r="E30" i="17"/>
  <c r="C30" i="17"/>
  <c r="O29" i="17"/>
  <c r="M29" i="17"/>
  <c r="K29" i="17"/>
  <c r="I29" i="17"/>
  <c r="G29" i="17"/>
  <c r="E29" i="17"/>
  <c r="C29" i="17"/>
  <c r="O28" i="17"/>
  <c r="M28" i="17"/>
  <c r="K28" i="17"/>
  <c r="I28" i="17"/>
  <c r="G28" i="17"/>
  <c r="E28" i="17"/>
  <c r="C28" i="17"/>
  <c r="O27" i="17"/>
  <c r="M27" i="17"/>
  <c r="K27" i="17"/>
  <c r="I27" i="17"/>
  <c r="G27" i="17"/>
  <c r="E27" i="17"/>
  <c r="C27" i="17"/>
  <c r="Q27" i="17" s="1"/>
  <c r="F27" i="17" s="1"/>
  <c r="O26" i="17"/>
  <c r="M26" i="17"/>
  <c r="K26" i="17"/>
  <c r="I26" i="17"/>
  <c r="G26" i="17"/>
  <c r="E26" i="17"/>
  <c r="C26" i="17"/>
  <c r="O25" i="17"/>
  <c r="M25" i="17"/>
  <c r="K25" i="17"/>
  <c r="I25" i="17"/>
  <c r="G25" i="17"/>
  <c r="E25" i="17"/>
  <c r="C25" i="17"/>
  <c r="O24" i="17"/>
  <c r="M24" i="17"/>
  <c r="K24" i="17"/>
  <c r="I24" i="17"/>
  <c r="G24" i="17"/>
  <c r="E24" i="17"/>
  <c r="C24" i="17"/>
  <c r="Q24" i="17" s="1"/>
  <c r="O23" i="17"/>
  <c r="M23" i="17"/>
  <c r="K23" i="17"/>
  <c r="I23" i="17"/>
  <c r="G23" i="17"/>
  <c r="E23" i="17"/>
  <c r="C23" i="17"/>
  <c r="C33" i="17" s="1"/>
  <c r="O20" i="17"/>
  <c r="M20" i="17"/>
  <c r="K20" i="17"/>
  <c r="I20" i="17"/>
  <c r="G20" i="17"/>
  <c r="E20" i="17"/>
  <c r="C20" i="17"/>
  <c r="O19" i="17"/>
  <c r="M19" i="17"/>
  <c r="K19" i="17"/>
  <c r="I19" i="17"/>
  <c r="G19" i="17"/>
  <c r="E19" i="17"/>
  <c r="C19" i="17"/>
  <c r="O18" i="17"/>
  <c r="M18" i="17"/>
  <c r="K18" i="17"/>
  <c r="I18" i="17"/>
  <c r="G18" i="17"/>
  <c r="E18" i="17"/>
  <c r="C18" i="17"/>
  <c r="O17" i="17"/>
  <c r="M17" i="17"/>
  <c r="K17" i="17"/>
  <c r="I17" i="17"/>
  <c r="I21" i="17" s="1"/>
  <c r="G17" i="17"/>
  <c r="E17" i="17"/>
  <c r="C17" i="17"/>
  <c r="O14" i="17"/>
  <c r="M14" i="17"/>
  <c r="K14" i="17"/>
  <c r="I14" i="17"/>
  <c r="G14" i="17"/>
  <c r="E14" i="17"/>
  <c r="C14" i="17"/>
  <c r="O13" i="17"/>
  <c r="M13" i="17"/>
  <c r="K13" i="17"/>
  <c r="I13" i="17"/>
  <c r="G13" i="17"/>
  <c r="E13" i="17"/>
  <c r="C13" i="17"/>
  <c r="Q13" i="17" s="1"/>
  <c r="H13" i="17" s="1"/>
  <c r="O12" i="17"/>
  <c r="M12" i="17"/>
  <c r="K12" i="17"/>
  <c r="I12" i="17"/>
  <c r="G12" i="17"/>
  <c r="E12" i="17"/>
  <c r="C12" i="17"/>
  <c r="O11" i="17"/>
  <c r="M11" i="17"/>
  <c r="K11" i="17"/>
  <c r="I11" i="17"/>
  <c r="G11" i="17"/>
  <c r="E11" i="17"/>
  <c r="C11" i="17"/>
  <c r="O10" i="17"/>
  <c r="M10" i="17"/>
  <c r="K10" i="17"/>
  <c r="I10" i="17"/>
  <c r="G10" i="17"/>
  <c r="E10" i="17"/>
  <c r="C10" i="17"/>
  <c r="O9" i="17"/>
  <c r="M9" i="17"/>
  <c r="K9" i="17"/>
  <c r="I9" i="17"/>
  <c r="G9" i="17"/>
  <c r="E9" i="17"/>
  <c r="C9" i="17"/>
  <c r="O8" i="17"/>
  <c r="M8" i="17"/>
  <c r="K8" i="17"/>
  <c r="I8" i="17"/>
  <c r="I15" i="17" s="1"/>
  <c r="G8" i="17"/>
  <c r="E8" i="17"/>
  <c r="C8" i="17"/>
  <c r="O33" i="17" l="1"/>
  <c r="G44" i="17"/>
  <c r="H36" i="17"/>
  <c r="N40" i="17"/>
  <c r="C53" i="17"/>
  <c r="Q58" i="17"/>
  <c r="P65" i="17"/>
  <c r="Q84" i="17"/>
  <c r="P84" i="17" s="1"/>
  <c r="Q10" i="17"/>
  <c r="N10" i="17" s="1"/>
  <c r="Q11" i="17"/>
  <c r="H11" i="17" s="1"/>
  <c r="Q25" i="17"/>
  <c r="P25" i="17" s="1"/>
  <c r="I44" i="17"/>
  <c r="Q42" i="17"/>
  <c r="Q41" i="17"/>
  <c r="F41" i="17" s="1"/>
  <c r="Q66" i="17"/>
  <c r="L13" i="17"/>
  <c r="Q40" i="17"/>
  <c r="J40" i="17" s="1"/>
  <c r="I53" i="17"/>
  <c r="Q9" i="17"/>
  <c r="H9" i="17"/>
  <c r="H27" i="17"/>
  <c r="K53" i="17"/>
  <c r="Q51" i="17"/>
  <c r="J51" i="17" s="1"/>
  <c r="Q62" i="17"/>
  <c r="N62" i="17" s="1"/>
  <c r="Q80" i="17"/>
  <c r="N80" i="17" s="1"/>
  <c r="J13" i="17"/>
  <c r="J27" i="17"/>
  <c r="Q36" i="17"/>
  <c r="N36" i="17" s="1"/>
  <c r="M53" i="17"/>
  <c r="I68" i="17"/>
  <c r="N58" i="17"/>
  <c r="Q78" i="17"/>
  <c r="Q88" i="17"/>
  <c r="N88" i="17" s="1"/>
  <c r="P57" i="17"/>
  <c r="Q60" i="17"/>
  <c r="N60" i="17" s="1"/>
  <c r="P24" i="17"/>
  <c r="Q31" i="17"/>
  <c r="J31" i="17" s="1"/>
  <c r="L40" i="17"/>
  <c r="N66" i="17"/>
  <c r="Q71" i="17"/>
  <c r="N71" i="17" s="1"/>
  <c r="E91" i="17"/>
  <c r="J80" i="17"/>
  <c r="Q86" i="17"/>
  <c r="J86" i="17" s="1"/>
  <c r="P11" i="17"/>
  <c r="L11" i="17"/>
  <c r="N9" i="17"/>
  <c r="F9" i="17"/>
  <c r="J9" i="17"/>
  <c r="F10" i="17"/>
  <c r="N41" i="17"/>
  <c r="H10" i="17"/>
  <c r="J10" i="17"/>
  <c r="L10" i="17"/>
  <c r="N11" i="17"/>
  <c r="L9" i="17"/>
  <c r="P10" i="17"/>
  <c r="D12" i="17"/>
  <c r="P9" i="17"/>
  <c r="M74" i="17"/>
  <c r="P49" i="17"/>
  <c r="H49" i="17"/>
  <c r="Q50" i="17"/>
  <c r="D50" i="17" s="1"/>
  <c r="D51" i="17"/>
  <c r="D56" i="17"/>
  <c r="N57" i="17"/>
  <c r="F57" i="17"/>
  <c r="L57" i="17"/>
  <c r="D57" i="17"/>
  <c r="J60" i="17"/>
  <c r="F60" i="17"/>
  <c r="P60" i="17"/>
  <c r="L62" i="17"/>
  <c r="D62" i="17"/>
  <c r="P62" i="17"/>
  <c r="N65" i="17"/>
  <c r="F65" i="17"/>
  <c r="L65" i="17"/>
  <c r="D65" i="17"/>
  <c r="O74" i="17"/>
  <c r="P72" i="17"/>
  <c r="P51" i="17"/>
  <c r="N24" i="17"/>
  <c r="F24" i="17"/>
  <c r="H37" i="17"/>
  <c r="E53" i="17"/>
  <c r="F48" i="17"/>
  <c r="F49" i="17"/>
  <c r="F51" i="17"/>
  <c r="P58" i="17"/>
  <c r="H58" i="17"/>
  <c r="Q59" i="17"/>
  <c r="D59" i="17" s="1"/>
  <c r="D60" i="17"/>
  <c r="P66" i="17"/>
  <c r="H66" i="17"/>
  <c r="Q67" i="17"/>
  <c r="D67" i="17"/>
  <c r="L71" i="17"/>
  <c r="D71" i="17"/>
  <c r="P71" i="17"/>
  <c r="K91" i="17"/>
  <c r="L86" i="17"/>
  <c r="Q12" i="17"/>
  <c r="H12" i="17" s="1"/>
  <c r="N13" i="17"/>
  <c r="D19" i="17"/>
  <c r="G33" i="17"/>
  <c r="D24" i="17"/>
  <c r="L27" i="17"/>
  <c r="H30" i="17"/>
  <c r="D32" i="17"/>
  <c r="M44" i="17"/>
  <c r="F40" i="17"/>
  <c r="P40" i="17"/>
  <c r="L42" i="17"/>
  <c r="G53" i="17"/>
  <c r="H48" i="17"/>
  <c r="H51" i="17"/>
  <c r="F58" i="17"/>
  <c r="F62" i="17"/>
  <c r="F66" i="17"/>
  <c r="M91" i="17"/>
  <c r="N78" i="17"/>
  <c r="O91" i="17"/>
  <c r="N84" i="17"/>
  <c r="P85" i="17"/>
  <c r="N86" i="17"/>
  <c r="L48" i="17"/>
  <c r="D48" i="17"/>
  <c r="D10" i="17"/>
  <c r="K15" i="17"/>
  <c r="F11" i="17"/>
  <c r="E21" i="17"/>
  <c r="J30" i="17"/>
  <c r="H39" i="17"/>
  <c r="H60" i="17"/>
  <c r="F71" i="17"/>
  <c r="L88" i="17"/>
  <c r="N30" i="17"/>
  <c r="F30" i="17"/>
  <c r="L30" i="17"/>
  <c r="D30" i="17"/>
  <c r="O68" i="17"/>
  <c r="P55" i="17"/>
  <c r="C15" i="17"/>
  <c r="D9" i="17"/>
  <c r="M15" i="17"/>
  <c r="L37" i="17"/>
  <c r="N42" i="17"/>
  <c r="H62" i="17"/>
  <c r="P78" i="17"/>
  <c r="P80" i="17"/>
  <c r="Q83" i="17"/>
  <c r="H83" i="17" s="1"/>
  <c r="F13" i="17"/>
  <c r="P13" i="17"/>
  <c r="Q14" i="17"/>
  <c r="H14" i="17" s="1"/>
  <c r="K21" i="17"/>
  <c r="J18" i="17"/>
  <c r="G21" i="17"/>
  <c r="I33" i="17"/>
  <c r="H24" i="17"/>
  <c r="Q26" i="17"/>
  <c r="N26" i="17" s="1"/>
  <c r="D27" i="17"/>
  <c r="N27" i="17"/>
  <c r="H32" i="17"/>
  <c r="N37" i="17"/>
  <c r="H40" i="17"/>
  <c r="P42" i="17"/>
  <c r="J49" i="17"/>
  <c r="L50" i="17"/>
  <c r="J56" i="17"/>
  <c r="J57" i="17"/>
  <c r="J62" i="17"/>
  <c r="J65" i="17"/>
  <c r="J67" i="17"/>
  <c r="H71" i="17"/>
  <c r="G74" i="17"/>
  <c r="H72" i="17"/>
  <c r="P76" i="17"/>
  <c r="H76" i="17"/>
  <c r="Q77" i="17"/>
  <c r="P77" i="17" s="1"/>
  <c r="D77" i="17"/>
  <c r="D78" i="17"/>
  <c r="H84" i="17"/>
  <c r="Q85" i="17"/>
  <c r="H85" i="17" s="1"/>
  <c r="D86" i="17"/>
  <c r="D87" i="17"/>
  <c r="I91" i="17"/>
  <c r="Q8" i="17"/>
  <c r="D8" i="17" s="1"/>
  <c r="Q17" i="17"/>
  <c r="N17" i="17" s="1"/>
  <c r="C21" i="17"/>
  <c r="Q39" i="17"/>
  <c r="P39" i="17" s="1"/>
  <c r="L14" i="17"/>
  <c r="F23" i="17"/>
  <c r="P32" i="17"/>
  <c r="N32" i="17"/>
  <c r="F32" i="17"/>
  <c r="E15" i="17"/>
  <c r="J17" i="17"/>
  <c r="J48" i="17"/>
  <c r="H57" i="17"/>
  <c r="E74" i="17"/>
  <c r="L80" i="17"/>
  <c r="D80" i="17"/>
  <c r="G15" i="17"/>
  <c r="O15" i="17"/>
  <c r="D14" i="17"/>
  <c r="M21" i="17"/>
  <c r="J24" i="17"/>
  <c r="F26" i="17"/>
  <c r="P27" i="17"/>
  <c r="J32" i="17"/>
  <c r="C44" i="17"/>
  <c r="Q35" i="17"/>
  <c r="F35" i="17" s="1"/>
  <c r="D36" i="17"/>
  <c r="F42" i="17"/>
  <c r="Q43" i="17"/>
  <c r="H43" i="17" s="1"/>
  <c r="N48" i="17"/>
  <c r="L49" i="17"/>
  <c r="L51" i="17"/>
  <c r="L56" i="17"/>
  <c r="J58" i="17"/>
  <c r="J66" i="17"/>
  <c r="L67" i="17"/>
  <c r="J71" i="17"/>
  <c r="F78" i="17"/>
  <c r="F80" i="17"/>
  <c r="F84" i="17"/>
  <c r="F86" i="17"/>
  <c r="F87" i="17"/>
  <c r="F88" i="17"/>
  <c r="J87" i="17"/>
  <c r="P19" i="17"/>
  <c r="K44" i="17"/>
  <c r="P14" i="17"/>
  <c r="O44" i="17"/>
  <c r="G68" i="17"/>
  <c r="H65" i="17"/>
  <c r="P86" i="17"/>
  <c r="O21" i="17"/>
  <c r="K33" i="17"/>
  <c r="L24" i="17"/>
  <c r="Q28" i="17"/>
  <c r="P30" i="17"/>
  <c r="L32" i="17"/>
  <c r="E44" i="17"/>
  <c r="P36" i="17"/>
  <c r="N39" i="17"/>
  <c r="H42" i="17"/>
  <c r="F43" i="17"/>
  <c r="O53" i="17"/>
  <c r="P48" i="17"/>
  <c r="N49" i="17"/>
  <c r="N51" i="17"/>
  <c r="L58" i="17"/>
  <c r="L60" i="17"/>
  <c r="L66" i="17"/>
  <c r="L70" i="17"/>
  <c r="L72" i="17"/>
  <c r="H78" i="17"/>
  <c r="H80" i="17"/>
  <c r="G91" i="17"/>
  <c r="H86" i="17"/>
  <c r="H88" i="17"/>
  <c r="Q20" i="17"/>
  <c r="D20" i="17" s="1"/>
  <c r="Q29" i="17"/>
  <c r="J29" i="17" s="1"/>
  <c r="E33" i="17"/>
  <c r="M33" i="17"/>
  <c r="Q38" i="17"/>
  <c r="Q47" i="17"/>
  <c r="L47" i="17" s="1"/>
  <c r="Q56" i="17"/>
  <c r="Q64" i="17"/>
  <c r="D64" i="17" s="1"/>
  <c r="E68" i="17"/>
  <c r="M68" i="17"/>
  <c r="Q73" i="17"/>
  <c r="D73" i="17" s="1"/>
  <c r="Q82" i="17"/>
  <c r="Q90" i="17"/>
  <c r="J90" i="17" s="1"/>
  <c r="D13" i="17"/>
  <c r="Q19" i="17"/>
  <c r="J19" i="17" s="1"/>
  <c r="L23" i="17"/>
  <c r="Q37" i="17"/>
  <c r="J37" i="17" s="1"/>
  <c r="D40" i="17"/>
  <c r="Q46" i="17"/>
  <c r="P46" i="17" s="1"/>
  <c r="D49" i="17"/>
  <c r="Q55" i="17"/>
  <c r="H55" i="17" s="1"/>
  <c r="D58" i="17"/>
  <c r="Q63" i="17"/>
  <c r="J63" i="17" s="1"/>
  <c r="D66" i="17"/>
  <c r="Q72" i="17"/>
  <c r="J72" i="17" s="1"/>
  <c r="C74" i="17"/>
  <c r="K74" i="17"/>
  <c r="D76" i="17"/>
  <c r="L76" i="17"/>
  <c r="Q81" i="17"/>
  <c r="J81" i="17" s="1"/>
  <c r="D84" i="17"/>
  <c r="Q89" i="17"/>
  <c r="J89" i="17" s="1"/>
  <c r="C91" i="17"/>
  <c r="Q18" i="17"/>
  <c r="Q52" i="17"/>
  <c r="Q61" i="17"/>
  <c r="J61" i="17" s="1"/>
  <c r="Q70" i="17"/>
  <c r="N70" i="17" s="1"/>
  <c r="F76" i="17"/>
  <c r="N76" i="17"/>
  <c r="Q79" i="17"/>
  <c r="D79" i="17" s="1"/>
  <c r="Q87" i="17"/>
  <c r="L87" i="17" s="1"/>
  <c r="D55" i="17"/>
  <c r="L55" i="17"/>
  <c r="Q23" i="17"/>
  <c r="N23" i="17" s="1"/>
  <c r="F31" i="17" l="1"/>
  <c r="L46" i="17"/>
  <c r="D41" i="17"/>
  <c r="J59" i="17"/>
  <c r="F55" i="17"/>
  <c r="J25" i="17"/>
  <c r="D25" i="17"/>
  <c r="P59" i="17"/>
  <c r="N31" i="17"/>
  <c r="H61" i="17"/>
  <c r="J77" i="17"/>
  <c r="J73" i="17"/>
  <c r="L73" i="17"/>
  <c r="N55" i="17"/>
  <c r="J41" i="17"/>
  <c r="L41" i="17"/>
  <c r="H31" i="17"/>
  <c r="D85" i="17"/>
  <c r="J50" i="17"/>
  <c r="L26" i="17"/>
  <c r="N87" i="17"/>
  <c r="H25" i="17"/>
  <c r="J88" i="17"/>
  <c r="F25" i="17"/>
  <c r="D31" i="17"/>
  <c r="J11" i="17"/>
  <c r="L25" i="17"/>
  <c r="N61" i="17"/>
  <c r="L31" i="17"/>
  <c r="N25" i="17"/>
  <c r="L84" i="17"/>
  <c r="D42" i="17"/>
  <c r="J42" i="17"/>
  <c r="J84" i="17"/>
  <c r="F61" i="17"/>
  <c r="N46" i="17"/>
  <c r="L64" i="17"/>
  <c r="H41" i="17"/>
  <c r="F70" i="17"/>
  <c r="N72" i="17"/>
  <c r="P88" i="17"/>
  <c r="F19" i="17"/>
  <c r="L90" i="17"/>
  <c r="L8" i="17"/>
  <c r="D11" i="17"/>
  <c r="J78" i="17"/>
  <c r="L78" i="17"/>
  <c r="J36" i="17"/>
  <c r="L36" i="17"/>
  <c r="N63" i="17"/>
  <c r="L19" i="17"/>
  <c r="P37" i="17"/>
  <c r="Q15" i="17"/>
  <c r="I93" i="17"/>
  <c r="D88" i="17"/>
  <c r="P31" i="17"/>
  <c r="P41" i="17"/>
  <c r="F36" i="17"/>
  <c r="P89" i="17"/>
  <c r="J20" i="17"/>
  <c r="E93" i="17"/>
  <c r="F15" i="17"/>
  <c r="L29" i="17"/>
  <c r="P52" i="17"/>
  <c r="H52" i="17"/>
  <c r="Q53" i="17"/>
  <c r="J46" i="17"/>
  <c r="N38" i="17"/>
  <c r="P38" i="17"/>
  <c r="H38" i="17"/>
  <c r="F38" i="17"/>
  <c r="L28" i="17"/>
  <c r="D28" i="17"/>
  <c r="J28" i="17"/>
  <c r="J38" i="17"/>
  <c r="D46" i="17"/>
  <c r="L18" i="17"/>
  <c r="D18" i="17"/>
  <c r="F18" i="17"/>
  <c r="N18" i="17"/>
  <c r="N82" i="17"/>
  <c r="F82" i="17"/>
  <c r="H82" i="17"/>
  <c r="P82" i="17"/>
  <c r="D38" i="17"/>
  <c r="N52" i="17"/>
  <c r="D90" i="17"/>
  <c r="P61" i="17"/>
  <c r="N77" i="17"/>
  <c r="F77" i="17"/>
  <c r="J64" i="17"/>
  <c r="N8" i="17"/>
  <c r="J47" i="17"/>
  <c r="C93" i="17"/>
  <c r="D15" i="17"/>
  <c r="F28" i="17"/>
  <c r="F63" i="17"/>
  <c r="H53" i="17"/>
  <c r="D63" i="17"/>
  <c r="L79" i="17"/>
  <c r="P50" i="17"/>
  <c r="H50" i="17"/>
  <c r="N50" i="17"/>
  <c r="F50" i="17"/>
  <c r="P87" i="17"/>
  <c r="H87" i="17"/>
  <c r="N73" i="17"/>
  <c r="F73" i="17"/>
  <c r="H73" i="17"/>
  <c r="P73" i="17"/>
  <c r="H81" i="17"/>
  <c r="F72" i="17"/>
  <c r="N28" i="17"/>
  <c r="P63" i="17"/>
  <c r="F81" i="17"/>
  <c r="L39" i="17"/>
  <c r="D39" i="17"/>
  <c r="D47" i="17"/>
  <c r="N85" i="17"/>
  <c r="F85" i="17"/>
  <c r="P28" i="17"/>
  <c r="H19" i="17"/>
  <c r="F37" i="17"/>
  <c r="P43" i="17"/>
  <c r="K93" i="17"/>
  <c r="L15" i="17"/>
  <c r="N43" i="17"/>
  <c r="L12" i="17"/>
  <c r="N12" i="17"/>
  <c r="D61" i="17"/>
  <c r="N19" i="17"/>
  <c r="L77" i="17"/>
  <c r="J35" i="17"/>
  <c r="Q44" i="17"/>
  <c r="D44" i="17" s="1"/>
  <c r="P35" i="17"/>
  <c r="H35" i="17"/>
  <c r="Q91" i="17"/>
  <c r="F91" i="17" s="1"/>
  <c r="L89" i="17"/>
  <c r="L61" i="17"/>
  <c r="P68" i="17"/>
  <c r="L63" i="17"/>
  <c r="F46" i="17"/>
  <c r="L20" i="17"/>
  <c r="Q33" i="17"/>
  <c r="F33" i="17" s="1"/>
  <c r="J23" i="17"/>
  <c r="H23" i="17"/>
  <c r="P23" i="17"/>
  <c r="D23" i="17"/>
  <c r="N64" i="17"/>
  <c r="F64" i="17"/>
  <c r="H64" i="17"/>
  <c r="P64" i="17"/>
  <c r="H89" i="17"/>
  <c r="L35" i="17"/>
  <c r="F89" i="17"/>
  <c r="D35" i="17"/>
  <c r="P17" i="17"/>
  <c r="H17" i="17"/>
  <c r="Q21" i="17"/>
  <c r="J21" i="17" s="1"/>
  <c r="D81" i="17"/>
  <c r="J26" i="17"/>
  <c r="P26" i="17"/>
  <c r="H26" i="17"/>
  <c r="L17" i="17"/>
  <c r="H18" i="17"/>
  <c r="J8" i="17"/>
  <c r="N59" i="17"/>
  <c r="F59" i="17"/>
  <c r="F53" i="17"/>
  <c r="J43" i="17"/>
  <c r="J70" i="17"/>
  <c r="P70" i="17"/>
  <c r="H70" i="17"/>
  <c r="Q74" i="17"/>
  <c r="J74" i="17" s="1"/>
  <c r="Q68" i="17"/>
  <c r="J55" i="17"/>
  <c r="N56" i="17"/>
  <c r="F56" i="17"/>
  <c r="H56" i="17"/>
  <c r="P56" i="17"/>
  <c r="H77" i="17"/>
  <c r="J15" i="17"/>
  <c r="H28" i="17"/>
  <c r="L59" i="17"/>
  <c r="D43" i="17"/>
  <c r="H63" i="17"/>
  <c r="D17" i="17"/>
  <c r="D89" i="17"/>
  <c r="J39" i="17"/>
  <c r="D26" i="17"/>
  <c r="N14" i="17"/>
  <c r="F14" i="17"/>
  <c r="M93" i="17"/>
  <c r="N15" i="17"/>
  <c r="D37" i="17"/>
  <c r="D82" i="17"/>
  <c r="D72" i="17"/>
  <c r="F39" i="17"/>
  <c r="N81" i="17"/>
  <c r="P67" i="17"/>
  <c r="H67" i="17"/>
  <c r="N67" i="17"/>
  <c r="F67" i="17"/>
  <c r="L43" i="17"/>
  <c r="P12" i="17"/>
  <c r="L85" i="17"/>
  <c r="D52" i="17"/>
  <c r="F12" i="17"/>
  <c r="P79" i="17"/>
  <c r="H79" i="17"/>
  <c r="F29" i="17"/>
  <c r="N29" i="17"/>
  <c r="H29" i="17"/>
  <c r="P29" i="17"/>
  <c r="N83" i="17"/>
  <c r="F83" i="17"/>
  <c r="L83" i="17"/>
  <c r="D83" i="17"/>
  <c r="N89" i="17"/>
  <c r="F20" i="17"/>
  <c r="H20" i="17"/>
  <c r="P20" i="17"/>
  <c r="N20" i="17"/>
  <c r="F79" i="17"/>
  <c r="N47" i="17"/>
  <c r="F47" i="17"/>
  <c r="P47" i="17"/>
  <c r="H47" i="17"/>
  <c r="P8" i="17"/>
  <c r="D29" i="17"/>
  <c r="O93" i="17"/>
  <c r="P15" i="17"/>
  <c r="J79" i="17"/>
  <c r="L52" i="17"/>
  <c r="L38" i="17"/>
  <c r="H59" i="17"/>
  <c r="P18" i="17"/>
  <c r="F17" i="17"/>
  <c r="P83" i="17"/>
  <c r="D70" i="17"/>
  <c r="N35" i="17"/>
  <c r="N79" i="17"/>
  <c r="J14" i="17"/>
  <c r="L82" i="17"/>
  <c r="J85" i="17"/>
  <c r="J12" i="17"/>
  <c r="J83" i="17"/>
  <c r="N90" i="17"/>
  <c r="F90" i="17"/>
  <c r="H90" i="17"/>
  <c r="P90" i="17"/>
  <c r="H8" i="17"/>
  <c r="G93" i="17"/>
  <c r="H15" i="17"/>
  <c r="J52" i="17"/>
  <c r="P81" i="17"/>
  <c r="H46" i="17"/>
  <c r="L91" i="17"/>
  <c r="F52" i="17"/>
  <c r="L81" i="17"/>
  <c r="J82" i="17"/>
  <c r="F8" i="17"/>
  <c r="F74" i="17" l="1"/>
  <c r="P74" i="17"/>
  <c r="L21" i="17"/>
  <c r="H21" i="17"/>
  <c r="H33" i="17"/>
  <c r="J33" i="17"/>
  <c r="L74" i="17"/>
  <c r="N21" i="17"/>
  <c r="F21" i="17"/>
  <c r="N91" i="17"/>
  <c r="D21" i="17"/>
  <c r="L33" i="17"/>
  <c r="P21" i="17"/>
  <c r="J91" i="17"/>
  <c r="D74" i="17"/>
  <c r="N44" i="17"/>
  <c r="N33" i="17"/>
  <c r="H74" i="17"/>
  <c r="N74" i="17"/>
  <c r="P91" i="17"/>
  <c r="F93" i="17"/>
  <c r="L68" i="17"/>
  <c r="D68" i="17"/>
  <c r="J68" i="17"/>
  <c r="Q93" i="17"/>
  <c r="J93" i="17" s="1"/>
  <c r="J44" i="17"/>
  <c r="H44" i="17"/>
  <c r="H68" i="17"/>
  <c r="L44" i="17"/>
  <c r="N53" i="17"/>
  <c r="J53" i="17"/>
  <c r="L53" i="17"/>
  <c r="D53" i="17"/>
  <c r="P53" i="17"/>
  <c r="N93" i="17"/>
  <c r="P33" i="17"/>
  <c r="D33" i="17"/>
  <c r="F44" i="17"/>
  <c r="F68" i="17"/>
  <c r="N68" i="17"/>
  <c r="D91" i="17"/>
  <c r="P44" i="17"/>
  <c r="H91" i="17"/>
  <c r="F77" i="16"/>
  <c r="E77" i="16"/>
  <c r="G77" i="16" s="1"/>
  <c r="G75" i="16"/>
  <c r="G74" i="16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N78" i="14"/>
  <c r="M78" i="14"/>
  <c r="L78" i="14"/>
  <c r="I78" i="14"/>
  <c r="H78" i="14"/>
  <c r="G78" i="14"/>
  <c r="C78" i="14"/>
  <c r="K76" i="14"/>
  <c r="J76" i="14"/>
  <c r="J75" i="14"/>
  <c r="K75" i="14" s="1"/>
  <c r="J74" i="14"/>
  <c r="K74" i="14" s="1"/>
  <c r="J73" i="14"/>
  <c r="K73" i="14" s="1"/>
  <c r="J72" i="14"/>
  <c r="K72" i="14" s="1"/>
  <c r="J71" i="14"/>
  <c r="K71" i="14" s="1"/>
  <c r="J70" i="14"/>
  <c r="K70" i="14" s="1"/>
  <c r="J69" i="14"/>
  <c r="K69" i="14" s="1"/>
  <c r="J68" i="14"/>
  <c r="K68" i="14" s="1"/>
  <c r="J67" i="14"/>
  <c r="K67" i="14" s="1"/>
  <c r="J66" i="14"/>
  <c r="K66" i="14" s="1"/>
  <c r="J65" i="14"/>
  <c r="K65" i="14" s="1"/>
  <c r="K64" i="14"/>
  <c r="J64" i="14"/>
  <c r="J63" i="14"/>
  <c r="K63" i="14" s="1"/>
  <c r="K62" i="14"/>
  <c r="J62" i="14"/>
  <c r="J61" i="14"/>
  <c r="K61" i="14" s="1"/>
  <c r="K60" i="14"/>
  <c r="J60" i="14"/>
  <c r="J59" i="14"/>
  <c r="K59" i="14" s="1"/>
  <c r="J58" i="14"/>
  <c r="K58" i="14" s="1"/>
  <c r="J57" i="14"/>
  <c r="K57" i="14" s="1"/>
  <c r="J56" i="14"/>
  <c r="K56" i="14" s="1"/>
  <c r="J55" i="14"/>
  <c r="K55" i="14" s="1"/>
  <c r="J54" i="14"/>
  <c r="K54" i="14" s="1"/>
  <c r="J53" i="14"/>
  <c r="K53" i="14" s="1"/>
  <c r="J52" i="14"/>
  <c r="K52" i="14" s="1"/>
  <c r="J51" i="14"/>
  <c r="K51" i="14" s="1"/>
  <c r="J50" i="14"/>
  <c r="K50" i="14" s="1"/>
  <c r="J49" i="14"/>
  <c r="K49" i="14" s="1"/>
  <c r="K48" i="14"/>
  <c r="J48" i="14"/>
  <c r="J47" i="14"/>
  <c r="K47" i="14" s="1"/>
  <c r="K46" i="14"/>
  <c r="J46" i="14"/>
  <c r="J45" i="14"/>
  <c r="K45" i="14" s="1"/>
  <c r="K44" i="14"/>
  <c r="J44" i="14"/>
  <c r="J43" i="14"/>
  <c r="K43" i="14" s="1"/>
  <c r="J42" i="14"/>
  <c r="K42" i="14" s="1"/>
  <c r="J41" i="14"/>
  <c r="K41" i="14" s="1"/>
  <c r="J40" i="14"/>
  <c r="K40" i="14" s="1"/>
  <c r="J39" i="14"/>
  <c r="K39" i="14" s="1"/>
  <c r="J38" i="14"/>
  <c r="K38" i="14" s="1"/>
  <c r="J37" i="14"/>
  <c r="K37" i="14" s="1"/>
  <c r="J36" i="14"/>
  <c r="K36" i="14" s="1"/>
  <c r="J35" i="14"/>
  <c r="K35" i="14" s="1"/>
  <c r="J34" i="14"/>
  <c r="K34" i="14" s="1"/>
  <c r="J33" i="14"/>
  <c r="K33" i="14" s="1"/>
  <c r="K32" i="14"/>
  <c r="J32" i="14"/>
  <c r="J31" i="14"/>
  <c r="K31" i="14" s="1"/>
  <c r="K30" i="14"/>
  <c r="J30" i="14"/>
  <c r="J29" i="14"/>
  <c r="K29" i="14" s="1"/>
  <c r="K28" i="14"/>
  <c r="J28" i="14"/>
  <c r="J27" i="14"/>
  <c r="K27" i="14" s="1"/>
  <c r="J26" i="14"/>
  <c r="K26" i="14" s="1"/>
  <c r="J25" i="14"/>
  <c r="K25" i="14" s="1"/>
  <c r="J24" i="14"/>
  <c r="K24" i="14" s="1"/>
  <c r="J23" i="14"/>
  <c r="K23" i="14" s="1"/>
  <c r="J22" i="14"/>
  <c r="K22" i="14" s="1"/>
  <c r="J21" i="14"/>
  <c r="K21" i="14" s="1"/>
  <c r="J20" i="14"/>
  <c r="K20" i="14" s="1"/>
  <c r="J19" i="14"/>
  <c r="K19" i="14" s="1"/>
  <c r="J18" i="14"/>
  <c r="K18" i="14" s="1"/>
  <c r="J17" i="14"/>
  <c r="K17" i="14" s="1"/>
  <c r="K16" i="14"/>
  <c r="J16" i="14"/>
  <c r="J15" i="14"/>
  <c r="K15" i="14" s="1"/>
  <c r="K14" i="14"/>
  <c r="J14" i="14"/>
  <c r="J13" i="14"/>
  <c r="K13" i="14" s="1"/>
  <c r="K12" i="14"/>
  <c r="J12" i="14"/>
  <c r="J11" i="14"/>
  <c r="K11" i="14" s="1"/>
  <c r="J10" i="14"/>
  <c r="K10" i="14" s="1"/>
  <c r="J9" i="14"/>
  <c r="K9" i="14" s="1"/>
  <c r="J8" i="14"/>
  <c r="K8" i="14" s="1"/>
  <c r="J78" i="14" l="1"/>
  <c r="K78" i="14" s="1"/>
  <c r="L93" i="17"/>
  <c r="H93" i="17"/>
  <c r="D93" i="17"/>
  <c r="P93" i="17"/>
  <c r="F78" i="13"/>
  <c r="E78" i="13"/>
  <c r="C78" i="13"/>
  <c r="I76" i="13"/>
  <c r="H76" i="13"/>
  <c r="G76" i="13"/>
  <c r="I75" i="13"/>
  <c r="H75" i="13"/>
  <c r="G75" i="13"/>
  <c r="I74" i="13"/>
  <c r="H74" i="13"/>
  <c r="G74" i="13"/>
  <c r="I73" i="13"/>
  <c r="H73" i="13"/>
  <c r="G73" i="13"/>
  <c r="I72" i="13"/>
  <c r="H72" i="13"/>
  <c r="G72" i="13"/>
  <c r="I71" i="13"/>
  <c r="H71" i="13"/>
  <c r="G71" i="13"/>
  <c r="I70" i="13"/>
  <c r="H70" i="13"/>
  <c r="G70" i="13"/>
  <c r="I69" i="13"/>
  <c r="H69" i="13"/>
  <c r="G69" i="13"/>
  <c r="I68" i="13"/>
  <c r="H68" i="13"/>
  <c r="G68" i="13"/>
  <c r="I67" i="13"/>
  <c r="H67" i="13"/>
  <c r="G67" i="13"/>
  <c r="I66" i="13"/>
  <c r="H66" i="13"/>
  <c r="G66" i="13"/>
  <c r="I65" i="13"/>
  <c r="H65" i="13"/>
  <c r="G65" i="13"/>
  <c r="I64" i="13"/>
  <c r="H64" i="13"/>
  <c r="G64" i="13"/>
  <c r="I63" i="13"/>
  <c r="H63" i="13"/>
  <c r="G63" i="13"/>
  <c r="I62" i="13"/>
  <c r="H62" i="13"/>
  <c r="G62" i="13"/>
  <c r="I61" i="13"/>
  <c r="H61" i="13"/>
  <c r="G61" i="13"/>
  <c r="I60" i="13"/>
  <c r="H60" i="13"/>
  <c r="G60" i="13"/>
  <c r="I59" i="13"/>
  <c r="H59" i="13"/>
  <c r="G59" i="13"/>
  <c r="I58" i="13"/>
  <c r="H58" i="13"/>
  <c r="G58" i="13"/>
  <c r="I57" i="13"/>
  <c r="H57" i="13"/>
  <c r="G57" i="13"/>
  <c r="I56" i="13"/>
  <c r="H56" i="13"/>
  <c r="G56" i="13"/>
  <c r="I55" i="13"/>
  <c r="H55" i="13"/>
  <c r="G55" i="13"/>
  <c r="I54" i="13"/>
  <c r="H54" i="13"/>
  <c r="G54" i="13"/>
  <c r="I53" i="13"/>
  <c r="H53" i="13"/>
  <c r="G53" i="13"/>
  <c r="I52" i="13"/>
  <c r="H52" i="13"/>
  <c r="G52" i="13"/>
  <c r="I51" i="13"/>
  <c r="H51" i="13"/>
  <c r="G51" i="13"/>
  <c r="I50" i="13"/>
  <c r="H50" i="13"/>
  <c r="G50" i="13"/>
  <c r="I49" i="13"/>
  <c r="H49" i="13"/>
  <c r="G49" i="13"/>
  <c r="I48" i="13"/>
  <c r="H48" i="13"/>
  <c r="G48" i="13"/>
  <c r="I47" i="13"/>
  <c r="H47" i="13"/>
  <c r="G47" i="13"/>
  <c r="I46" i="13"/>
  <c r="H46" i="13"/>
  <c r="G46" i="13"/>
  <c r="I45" i="13"/>
  <c r="H45" i="13"/>
  <c r="G45" i="13"/>
  <c r="I44" i="13"/>
  <c r="H44" i="13"/>
  <c r="G44" i="13"/>
  <c r="I43" i="13"/>
  <c r="H43" i="13"/>
  <c r="G43" i="13"/>
  <c r="I42" i="13"/>
  <c r="H42" i="13"/>
  <c r="G42" i="13"/>
  <c r="I41" i="13"/>
  <c r="H41" i="13"/>
  <c r="G41" i="13"/>
  <c r="I40" i="13"/>
  <c r="H40" i="13"/>
  <c r="G40" i="13"/>
  <c r="I39" i="13"/>
  <c r="H39" i="13"/>
  <c r="G39" i="13"/>
  <c r="I38" i="13"/>
  <c r="H38" i="13"/>
  <c r="G38" i="13"/>
  <c r="I37" i="13"/>
  <c r="H37" i="13"/>
  <c r="G37" i="13"/>
  <c r="I36" i="13"/>
  <c r="H36" i="13"/>
  <c r="G36" i="13"/>
  <c r="I35" i="13"/>
  <c r="H35" i="13"/>
  <c r="G35" i="13"/>
  <c r="I34" i="13"/>
  <c r="H34" i="13"/>
  <c r="G34" i="13"/>
  <c r="I33" i="13"/>
  <c r="H33" i="13"/>
  <c r="G33" i="13"/>
  <c r="I32" i="13"/>
  <c r="H32" i="13"/>
  <c r="G32" i="13"/>
  <c r="I31" i="13"/>
  <c r="H31" i="13"/>
  <c r="G31" i="13"/>
  <c r="I30" i="13"/>
  <c r="H30" i="13"/>
  <c r="G30" i="13"/>
  <c r="I29" i="13"/>
  <c r="H29" i="13"/>
  <c r="G29" i="13"/>
  <c r="I28" i="13"/>
  <c r="H28" i="13"/>
  <c r="G28" i="13"/>
  <c r="I27" i="13"/>
  <c r="H27" i="13"/>
  <c r="G27" i="13"/>
  <c r="I26" i="13"/>
  <c r="H26" i="13"/>
  <c r="G26" i="13"/>
  <c r="I25" i="13"/>
  <c r="H25" i="13"/>
  <c r="G25" i="13"/>
  <c r="I24" i="13"/>
  <c r="H24" i="13"/>
  <c r="G24" i="13"/>
  <c r="I23" i="13"/>
  <c r="H23" i="13"/>
  <c r="G23" i="13"/>
  <c r="I22" i="13"/>
  <c r="H22" i="13"/>
  <c r="G22" i="13"/>
  <c r="I21" i="13"/>
  <c r="H21" i="13"/>
  <c r="G21" i="13"/>
  <c r="I20" i="13"/>
  <c r="H20" i="13"/>
  <c r="G20" i="13"/>
  <c r="I19" i="13"/>
  <c r="H19" i="13"/>
  <c r="G19" i="13"/>
  <c r="I18" i="13"/>
  <c r="H18" i="13"/>
  <c r="G18" i="13"/>
  <c r="I17" i="13"/>
  <c r="H17" i="13"/>
  <c r="G17" i="13"/>
  <c r="I16" i="13"/>
  <c r="H16" i="13"/>
  <c r="G16" i="13"/>
  <c r="I15" i="13"/>
  <c r="H15" i="13"/>
  <c r="G15" i="13"/>
  <c r="I14" i="13"/>
  <c r="H14" i="13"/>
  <c r="G14" i="13"/>
  <c r="I13" i="13"/>
  <c r="H13" i="13"/>
  <c r="G13" i="13"/>
  <c r="I12" i="13"/>
  <c r="H12" i="13"/>
  <c r="G12" i="13"/>
  <c r="I11" i="13"/>
  <c r="H11" i="13"/>
  <c r="G11" i="13"/>
  <c r="I10" i="13"/>
  <c r="H10" i="13"/>
  <c r="G10" i="13"/>
  <c r="I9" i="13"/>
  <c r="H9" i="13"/>
  <c r="G9" i="13"/>
  <c r="I8" i="13"/>
  <c r="H8" i="13"/>
  <c r="G8" i="13"/>
  <c r="G78" i="13" l="1"/>
  <c r="H78" i="13"/>
  <c r="I78" i="13"/>
  <c r="V78" i="12"/>
  <c r="U78" i="12"/>
  <c r="T78" i="12"/>
  <c r="S78" i="12"/>
  <c r="R78" i="12"/>
  <c r="Q78" i="12"/>
  <c r="P78" i="12"/>
  <c r="O78" i="12"/>
  <c r="N78" i="12"/>
  <c r="M78" i="12"/>
  <c r="V76" i="12"/>
  <c r="U76" i="12"/>
  <c r="T76" i="12"/>
  <c r="S76" i="12"/>
  <c r="R76" i="12"/>
  <c r="Q76" i="12"/>
  <c r="P76" i="12"/>
  <c r="O76" i="12"/>
  <c r="N76" i="12"/>
  <c r="M76" i="12"/>
  <c r="V75" i="12"/>
  <c r="U75" i="12"/>
  <c r="T75" i="12"/>
  <c r="S75" i="12"/>
  <c r="R75" i="12"/>
  <c r="Q75" i="12"/>
  <c r="P75" i="12"/>
  <c r="O75" i="12"/>
  <c r="N75" i="12"/>
  <c r="M75" i="12"/>
  <c r="V74" i="12"/>
  <c r="U74" i="12"/>
  <c r="T74" i="12"/>
  <c r="S74" i="12"/>
  <c r="R74" i="12"/>
  <c r="Q74" i="12"/>
  <c r="P74" i="12"/>
  <c r="O74" i="12"/>
  <c r="N74" i="12"/>
  <c r="M74" i="12"/>
  <c r="V73" i="12"/>
  <c r="U73" i="12"/>
  <c r="T73" i="12"/>
  <c r="S73" i="12"/>
  <c r="R73" i="12"/>
  <c r="Q73" i="12"/>
  <c r="P73" i="12"/>
  <c r="O73" i="12"/>
  <c r="N73" i="12"/>
  <c r="M73" i="12"/>
  <c r="V72" i="12"/>
  <c r="U72" i="12"/>
  <c r="T72" i="12"/>
  <c r="S72" i="12"/>
  <c r="R72" i="12"/>
  <c r="Q72" i="12"/>
  <c r="P72" i="12"/>
  <c r="O72" i="12"/>
  <c r="N72" i="12"/>
  <c r="M72" i="12"/>
  <c r="V71" i="12"/>
  <c r="U71" i="12"/>
  <c r="T71" i="12"/>
  <c r="S71" i="12"/>
  <c r="R71" i="12"/>
  <c r="Q71" i="12"/>
  <c r="P71" i="12"/>
  <c r="O71" i="12"/>
  <c r="N71" i="12"/>
  <c r="M71" i="12"/>
  <c r="V70" i="12"/>
  <c r="U70" i="12"/>
  <c r="T70" i="12"/>
  <c r="S70" i="12"/>
  <c r="R70" i="12"/>
  <c r="Q70" i="12"/>
  <c r="P70" i="12"/>
  <c r="O70" i="12"/>
  <c r="N70" i="12"/>
  <c r="M70" i="12"/>
  <c r="V69" i="12"/>
  <c r="U69" i="12"/>
  <c r="T69" i="12"/>
  <c r="S69" i="12"/>
  <c r="R69" i="12"/>
  <c r="Q69" i="12"/>
  <c r="P69" i="12"/>
  <c r="O69" i="12"/>
  <c r="N69" i="12"/>
  <c r="M69" i="12"/>
  <c r="V68" i="12"/>
  <c r="U68" i="12"/>
  <c r="T68" i="12"/>
  <c r="S68" i="12"/>
  <c r="R68" i="12"/>
  <c r="Q68" i="12"/>
  <c r="P68" i="12"/>
  <c r="O68" i="12"/>
  <c r="N68" i="12"/>
  <c r="M68" i="12"/>
  <c r="V67" i="12"/>
  <c r="U67" i="12"/>
  <c r="T67" i="12"/>
  <c r="S67" i="12"/>
  <c r="R67" i="12"/>
  <c r="Q67" i="12"/>
  <c r="P67" i="12"/>
  <c r="O67" i="12"/>
  <c r="N67" i="12"/>
  <c r="M67" i="12"/>
  <c r="V66" i="12"/>
  <c r="U66" i="12"/>
  <c r="T66" i="12"/>
  <c r="S66" i="12"/>
  <c r="R66" i="12"/>
  <c r="Q66" i="12"/>
  <c r="P66" i="12"/>
  <c r="O66" i="12"/>
  <c r="N66" i="12"/>
  <c r="M66" i="12"/>
  <c r="V65" i="12"/>
  <c r="U65" i="12"/>
  <c r="T65" i="12"/>
  <c r="S65" i="12"/>
  <c r="R65" i="12"/>
  <c r="Q65" i="12"/>
  <c r="P65" i="12"/>
  <c r="O65" i="12"/>
  <c r="N65" i="12"/>
  <c r="M65" i="12"/>
  <c r="V64" i="12"/>
  <c r="U64" i="12"/>
  <c r="T64" i="12"/>
  <c r="S64" i="12"/>
  <c r="R64" i="12"/>
  <c r="Q64" i="12"/>
  <c r="P64" i="12"/>
  <c r="O64" i="12"/>
  <c r="N64" i="12"/>
  <c r="M64" i="12"/>
  <c r="V63" i="12"/>
  <c r="U63" i="12"/>
  <c r="T63" i="12"/>
  <c r="S63" i="12"/>
  <c r="R63" i="12"/>
  <c r="Q63" i="12"/>
  <c r="P63" i="12"/>
  <c r="O63" i="12"/>
  <c r="N63" i="12"/>
  <c r="M63" i="12"/>
  <c r="V62" i="12"/>
  <c r="U62" i="12"/>
  <c r="T62" i="12"/>
  <c r="S62" i="12"/>
  <c r="R62" i="12"/>
  <c r="Q62" i="12"/>
  <c r="P62" i="12"/>
  <c r="O62" i="12"/>
  <c r="N62" i="12"/>
  <c r="M62" i="12"/>
  <c r="V61" i="12"/>
  <c r="U61" i="12"/>
  <c r="T61" i="12"/>
  <c r="S61" i="12"/>
  <c r="R61" i="12"/>
  <c r="Q61" i="12"/>
  <c r="P61" i="12"/>
  <c r="O61" i="12"/>
  <c r="N61" i="12"/>
  <c r="M61" i="12"/>
  <c r="V60" i="12"/>
  <c r="U60" i="12"/>
  <c r="T60" i="12"/>
  <c r="S60" i="12"/>
  <c r="R60" i="12"/>
  <c r="Q60" i="12"/>
  <c r="P60" i="12"/>
  <c r="O60" i="12"/>
  <c r="N60" i="12"/>
  <c r="M60" i="12"/>
  <c r="V59" i="12"/>
  <c r="U59" i="12"/>
  <c r="T59" i="12"/>
  <c r="S59" i="12"/>
  <c r="R59" i="12"/>
  <c r="Q59" i="12"/>
  <c r="P59" i="12"/>
  <c r="O59" i="12"/>
  <c r="N59" i="12"/>
  <c r="M59" i="12"/>
  <c r="V58" i="12"/>
  <c r="U58" i="12"/>
  <c r="T58" i="12"/>
  <c r="S58" i="12"/>
  <c r="R58" i="12"/>
  <c r="Q58" i="12"/>
  <c r="P58" i="12"/>
  <c r="O58" i="12"/>
  <c r="N58" i="12"/>
  <c r="M58" i="12"/>
  <c r="V57" i="12"/>
  <c r="U57" i="12"/>
  <c r="T57" i="12"/>
  <c r="S57" i="12"/>
  <c r="R57" i="12"/>
  <c r="Q57" i="12"/>
  <c r="P57" i="12"/>
  <c r="O57" i="12"/>
  <c r="N57" i="12"/>
  <c r="M57" i="12"/>
  <c r="V56" i="12"/>
  <c r="U56" i="12"/>
  <c r="T56" i="12"/>
  <c r="S56" i="12"/>
  <c r="R56" i="12"/>
  <c r="Q56" i="12"/>
  <c r="P56" i="12"/>
  <c r="O56" i="12"/>
  <c r="N56" i="12"/>
  <c r="M56" i="12"/>
  <c r="V55" i="12"/>
  <c r="U55" i="12"/>
  <c r="T55" i="12"/>
  <c r="S55" i="12"/>
  <c r="R55" i="12"/>
  <c r="Q55" i="12"/>
  <c r="P55" i="12"/>
  <c r="O55" i="12"/>
  <c r="N55" i="12"/>
  <c r="M55" i="12"/>
  <c r="V54" i="12"/>
  <c r="U54" i="12"/>
  <c r="T54" i="12"/>
  <c r="S54" i="12"/>
  <c r="R54" i="12"/>
  <c r="Q54" i="12"/>
  <c r="P54" i="12"/>
  <c r="O54" i="12"/>
  <c r="N54" i="12"/>
  <c r="M54" i="12"/>
  <c r="V53" i="12"/>
  <c r="U53" i="12"/>
  <c r="T53" i="12"/>
  <c r="S53" i="12"/>
  <c r="R53" i="12"/>
  <c r="Q53" i="12"/>
  <c r="P53" i="12"/>
  <c r="O53" i="12"/>
  <c r="N53" i="12"/>
  <c r="M53" i="12"/>
  <c r="V52" i="12"/>
  <c r="U52" i="12"/>
  <c r="T52" i="12"/>
  <c r="S52" i="12"/>
  <c r="R52" i="12"/>
  <c r="Q52" i="12"/>
  <c r="P52" i="12"/>
  <c r="O52" i="12"/>
  <c r="N52" i="12"/>
  <c r="M52" i="12"/>
  <c r="V51" i="12"/>
  <c r="U51" i="12"/>
  <c r="T51" i="12"/>
  <c r="S51" i="12"/>
  <c r="R51" i="12"/>
  <c r="Q51" i="12"/>
  <c r="P51" i="12"/>
  <c r="O51" i="12"/>
  <c r="N51" i="12"/>
  <c r="M51" i="12"/>
  <c r="V50" i="12"/>
  <c r="U50" i="12"/>
  <c r="T50" i="12"/>
  <c r="S50" i="12"/>
  <c r="R50" i="12"/>
  <c r="Q50" i="12"/>
  <c r="P50" i="12"/>
  <c r="O50" i="12"/>
  <c r="N50" i="12"/>
  <c r="M50" i="12"/>
  <c r="V49" i="12"/>
  <c r="U49" i="12"/>
  <c r="T49" i="12"/>
  <c r="S49" i="12"/>
  <c r="R49" i="12"/>
  <c r="Q49" i="12"/>
  <c r="P49" i="12"/>
  <c r="O49" i="12"/>
  <c r="N49" i="12"/>
  <c r="M49" i="12"/>
  <c r="V48" i="12"/>
  <c r="U48" i="12"/>
  <c r="T48" i="12"/>
  <c r="S48" i="12"/>
  <c r="R48" i="12"/>
  <c r="Q48" i="12"/>
  <c r="P48" i="12"/>
  <c r="O48" i="12"/>
  <c r="N48" i="12"/>
  <c r="M48" i="12"/>
  <c r="V47" i="12"/>
  <c r="U47" i="12"/>
  <c r="T47" i="12"/>
  <c r="S47" i="12"/>
  <c r="R47" i="12"/>
  <c r="Q47" i="12"/>
  <c r="P47" i="12"/>
  <c r="O47" i="12"/>
  <c r="N47" i="12"/>
  <c r="M47" i="12"/>
  <c r="V46" i="12"/>
  <c r="U46" i="12"/>
  <c r="T46" i="12"/>
  <c r="S46" i="12"/>
  <c r="R46" i="12"/>
  <c r="Q46" i="12"/>
  <c r="P46" i="12"/>
  <c r="O46" i="12"/>
  <c r="N46" i="12"/>
  <c r="M46" i="12"/>
  <c r="V45" i="12"/>
  <c r="U45" i="12"/>
  <c r="T45" i="12"/>
  <c r="S45" i="12"/>
  <c r="R45" i="12"/>
  <c r="Q45" i="12"/>
  <c r="P45" i="12"/>
  <c r="O45" i="12"/>
  <c r="N45" i="12"/>
  <c r="M45" i="12"/>
  <c r="V44" i="12"/>
  <c r="U44" i="12"/>
  <c r="T44" i="12"/>
  <c r="S44" i="12"/>
  <c r="R44" i="12"/>
  <c r="Q44" i="12"/>
  <c r="P44" i="12"/>
  <c r="O44" i="12"/>
  <c r="N44" i="12"/>
  <c r="M44" i="12"/>
  <c r="V43" i="12"/>
  <c r="U43" i="12"/>
  <c r="T43" i="12"/>
  <c r="S43" i="12"/>
  <c r="R43" i="12"/>
  <c r="Q43" i="12"/>
  <c r="P43" i="12"/>
  <c r="O43" i="12"/>
  <c r="N43" i="12"/>
  <c r="M43" i="12"/>
  <c r="V42" i="12"/>
  <c r="U42" i="12"/>
  <c r="T42" i="12"/>
  <c r="S42" i="12"/>
  <c r="R42" i="12"/>
  <c r="Q42" i="12"/>
  <c r="P42" i="12"/>
  <c r="O42" i="12"/>
  <c r="N42" i="12"/>
  <c r="M42" i="12"/>
  <c r="V41" i="12"/>
  <c r="U41" i="12"/>
  <c r="T41" i="12"/>
  <c r="S41" i="12"/>
  <c r="R41" i="12"/>
  <c r="Q41" i="12"/>
  <c r="P41" i="12"/>
  <c r="O41" i="12"/>
  <c r="N41" i="12"/>
  <c r="M41" i="12"/>
  <c r="V40" i="12"/>
  <c r="U40" i="12"/>
  <c r="T40" i="12"/>
  <c r="S40" i="12"/>
  <c r="R40" i="12"/>
  <c r="Q40" i="12"/>
  <c r="P40" i="12"/>
  <c r="O40" i="12"/>
  <c r="N40" i="12"/>
  <c r="M40" i="12"/>
  <c r="V39" i="12"/>
  <c r="U39" i="12"/>
  <c r="T39" i="12"/>
  <c r="S39" i="12"/>
  <c r="R39" i="12"/>
  <c r="Q39" i="12"/>
  <c r="P39" i="12"/>
  <c r="O39" i="12"/>
  <c r="N39" i="12"/>
  <c r="M39" i="12"/>
  <c r="V38" i="12"/>
  <c r="U38" i="12"/>
  <c r="T38" i="12"/>
  <c r="S38" i="12"/>
  <c r="R38" i="12"/>
  <c r="Q38" i="12"/>
  <c r="P38" i="12"/>
  <c r="O38" i="12"/>
  <c r="N38" i="12"/>
  <c r="M38" i="12"/>
  <c r="V37" i="12"/>
  <c r="U37" i="12"/>
  <c r="T37" i="12"/>
  <c r="S37" i="12"/>
  <c r="R37" i="12"/>
  <c r="Q37" i="12"/>
  <c r="P37" i="12"/>
  <c r="O37" i="12"/>
  <c r="N37" i="12"/>
  <c r="M37" i="12"/>
  <c r="V36" i="12"/>
  <c r="U36" i="12"/>
  <c r="T36" i="12"/>
  <c r="S36" i="12"/>
  <c r="R36" i="12"/>
  <c r="Q36" i="12"/>
  <c r="P36" i="12"/>
  <c r="O36" i="12"/>
  <c r="N36" i="12"/>
  <c r="M36" i="12"/>
  <c r="V35" i="12"/>
  <c r="U35" i="12"/>
  <c r="T35" i="12"/>
  <c r="S35" i="12"/>
  <c r="R35" i="12"/>
  <c r="Q35" i="12"/>
  <c r="P35" i="12"/>
  <c r="O35" i="12"/>
  <c r="N35" i="12"/>
  <c r="M35" i="12"/>
  <c r="V34" i="12"/>
  <c r="U34" i="12"/>
  <c r="T34" i="12"/>
  <c r="S34" i="12"/>
  <c r="R34" i="12"/>
  <c r="Q34" i="12"/>
  <c r="P34" i="12"/>
  <c r="O34" i="12"/>
  <c r="N34" i="12"/>
  <c r="M34" i="12"/>
  <c r="V33" i="12"/>
  <c r="U33" i="12"/>
  <c r="T33" i="12"/>
  <c r="S33" i="12"/>
  <c r="R33" i="12"/>
  <c r="Q33" i="12"/>
  <c r="P33" i="12"/>
  <c r="O33" i="12"/>
  <c r="N33" i="12"/>
  <c r="M33" i="12"/>
  <c r="V32" i="12"/>
  <c r="U32" i="12"/>
  <c r="T32" i="12"/>
  <c r="S32" i="12"/>
  <c r="R32" i="12"/>
  <c r="Q32" i="12"/>
  <c r="P32" i="12"/>
  <c r="O32" i="12"/>
  <c r="N32" i="12"/>
  <c r="M32" i="12"/>
  <c r="V31" i="12"/>
  <c r="U31" i="12"/>
  <c r="T31" i="12"/>
  <c r="S31" i="12"/>
  <c r="R31" i="12"/>
  <c r="Q31" i="12"/>
  <c r="P31" i="12"/>
  <c r="O31" i="12"/>
  <c r="N31" i="12"/>
  <c r="M31" i="12"/>
  <c r="V30" i="12"/>
  <c r="U30" i="12"/>
  <c r="T30" i="12"/>
  <c r="S30" i="12"/>
  <c r="R30" i="12"/>
  <c r="Q30" i="12"/>
  <c r="P30" i="12"/>
  <c r="O30" i="12"/>
  <c r="N30" i="12"/>
  <c r="M30" i="12"/>
  <c r="V29" i="12"/>
  <c r="U29" i="12"/>
  <c r="T29" i="12"/>
  <c r="S29" i="12"/>
  <c r="R29" i="12"/>
  <c r="Q29" i="12"/>
  <c r="P29" i="12"/>
  <c r="O29" i="12"/>
  <c r="N29" i="12"/>
  <c r="M29" i="12"/>
  <c r="V28" i="12"/>
  <c r="U28" i="12"/>
  <c r="T28" i="12"/>
  <c r="S28" i="12"/>
  <c r="R28" i="12"/>
  <c r="Q28" i="12"/>
  <c r="P28" i="12"/>
  <c r="O28" i="12"/>
  <c r="N28" i="12"/>
  <c r="M28" i="12"/>
  <c r="V27" i="12"/>
  <c r="U27" i="12"/>
  <c r="T27" i="12"/>
  <c r="S27" i="12"/>
  <c r="R27" i="12"/>
  <c r="Q27" i="12"/>
  <c r="P27" i="12"/>
  <c r="O27" i="12"/>
  <c r="N27" i="12"/>
  <c r="M27" i="12"/>
  <c r="V26" i="12"/>
  <c r="U26" i="12"/>
  <c r="T26" i="12"/>
  <c r="S26" i="12"/>
  <c r="R26" i="12"/>
  <c r="Q26" i="12"/>
  <c r="P26" i="12"/>
  <c r="O26" i="12"/>
  <c r="N26" i="12"/>
  <c r="M26" i="12"/>
  <c r="V25" i="12"/>
  <c r="U25" i="12"/>
  <c r="T25" i="12"/>
  <c r="S25" i="12"/>
  <c r="R25" i="12"/>
  <c r="Q25" i="12"/>
  <c r="P25" i="12"/>
  <c r="O25" i="12"/>
  <c r="N25" i="12"/>
  <c r="M25" i="12"/>
  <c r="V24" i="12"/>
  <c r="U24" i="12"/>
  <c r="T24" i="12"/>
  <c r="S24" i="12"/>
  <c r="R24" i="12"/>
  <c r="Q24" i="12"/>
  <c r="P24" i="12"/>
  <c r="O24" i="12"/>
  <c r="N24" i="12"/>
  <c r="M24" i="12"/>
  <c r="V23" i="12"/>
  <c r="U23" i="12"/>
  <c r="T23" i="12"/>
  <c r="S23" i="12"/>
  <c r="R23" i="12"/>
  <c r="Q23" i="12"/>
  <c r="P23" i="12"/>
  <c r="O23" i="12"/>
  <c r="N23" i="12"/>
  <c r="M23" i="12"/>
  <c r="V22" i="12"/>
  <c r="U22" i="12"/>
  <c r="T22" i="12"/>
  <c r="S22" i="12"/>
  <c r="R22" i="12"/>
  <c r="Q22" i="12"/>
  <c r="P22" i="12"/>
  <c r="O22" i="12"/>
  <c r="N22" i="12"/>
  <c r="M22" i="12"/>
  <c r="V21" i="12"/>
  <c r="U21" i="12"/>
  <c r="T21" i="12"/>
  <c r="S21" i="12"/>
  <c r="R21" i="12"/>
  <c r="Q21" i="12"/>
  <c r="P21" i="12"/>
  <c r="O21" i="12"/>
  <c r="N21" i="12"/>
  <c r="M21" i="12"/>
  <c r="V20" i="12"/>
  <c r="U20" i="12"/>
  <c r="T20" i="12"/>
  <c r="S20" i="12"/>
  <c r="R20" i="12"/>
  <c r="Q20" i="12"/>
  <c r="P20" i="12"/>
  <c r="O20" i="12"/>
  <c r="N20" i="12"/>
  <c r="M20" i="12"/>
  <c r="V19" i="12"/>
  <c r="U19" i="12"/>
  <c r="T19" i="12"/>
  <c r="S19" i="12"/>
  <c r="R19" i="12"/>
  <c r="Q19" i="12"/>
  <c r="P19" i="12"/>
  <c r="O19" i="12"/>
  <c r="N19" i="12"/>
  <c r="M19" i="12"/>
  <c r="V18" i="12"/>
  <c r="U18" i="12"/>
  <c r="T18" i="12"/>
  <c r="S18" i="12"/>
  <c r="R18" i="12"/>
  <c r="Q18" i="12"/>
  <c r="P18" i="12"/>
  <c r="O18" i="12"/>
  <c r="N18" i="12"/>
  <c r="M18" i="12"/>
  <c r="V17" i="12"/>
  <c r="U17" i="12"/>
  <c r="T17" i="12"/>
  <c r="S17" i="12"/>
  <c r="R17" i="12"/>
  <c r="Q17" i="12"/>
  <c r="P17" i="12"/>
  <c r="O17" i="12"/>
  <c r="N17" i="12"/>
  <c r="M17" i="12"/>
  <c r="V16" i="12"/>
  <c r="U16" i="12"/>
  <c r="T16" i="12"/>
  <c r="S16" i="12"/>
  <c r="R16" i="12"/>
  <c r="Q16" i="12"/>
  <c r="P16" i="12"/>
  <c r="O16" i="12"/>
  <c r="N16" i="12"/>
  <c r="M16" i="12"/>
  <c r="V15" i="12"/>
  <c r="U15" i="12"/>
  <c r="T15" i="12"/>
  <c r="S15" i="12"/>
  <c r="R15" i="12"/>
  <c r="Q15" i="12"/>
  <c r="P15" i="12"/>
  <c r="O15" i="12"/>
  <c r="N15" i="12"/>
  <c r="M15" i="12"/>
  <c r="V14" i="12"/>
  <c r="U14" i="12"/>
  <c r="T14" i="12"/>
  <c r="S14" i="12"/>
  <c r="R14" i="12"/>
  <c r="Q14" i="12"/>
  <c r="P14" i="12"/>
  <c r="O14" i="12"/>
  <c r="N14" i="12"/>
  <c r="M14" i="12"/>
  <c r="V13" i="12"/>
  <c r="U13" i="12"/>
  <c r="T13" i="12"/>
  <c r="S13" i="12"/>
  <c r="R13" i="12"/>
  <c r="Q13" i="12"/>
  <c r="P13" i="12"/>
  <c r="O13" i="12"/>
  <c r="N13" i="12"/>
  <c r="M13" i="12"/>
  <c r="V12" i="12"/>
  <c r="U12" i="12"/>
  <c r="T12" i="12"/>
  <c r="S12" i="12"/>
  <c r="R12" i="12"/>
  <c r="Q12" i="12"/>
  <c r="P12" i="12"/>
  <c r="O12" i="12"/>
  <c r="N12" i="12"/>
  <c r="M12" i="12"/>
  <c r="V11" i="12"/>
  <c r="U11" i="12"/>
  <c r="T11" i="12"/>
  <c r="S11" i="12"/>
  <c r="R11" i="12"/>
  <c r="Q11" i="12"/>
  <c r="P11" i="12"/>
  <c r="O11" i="12"/>
  <c r="N11" i="12"/>
  <c r="M11" i="12"/>
  <c r="V10" i="12"/>
  <c r="U10" i="12"/>
  <c r="T10" i="12"/>
  <c r="S10" i="12"/>
  <c r="R10" i="12"/>
  <c r="Q10" i="12"/>
  <c r="P10" i="12"/>
  <c r="O10" i="12"/>
  <c r="N10" i="12"/>
  <c r="M10" i="12"/>
  <c r="V9" i="12"/>
  <c r="U9" i="12"/>
  <c r="T9" i="12"/>
  <c r="S9" i="12"/>
  <c r="R9" i="12"/>
  <c r="Q9" i="12"/>
  <c r="P9" i="12"/>
  <c r="O9" i="12"/>
  <c r="N9" i="12"/>
  <c r="M9" i="12"/>
  <c r="V8" i="12"/>
  <c r="U8" i="12"/>
  <c r="T8" i="12"/>
  <c r="S8" i="12"/>
  <c r="R8" i="12"/>
  <c r="Q8" i="12"/>
  <c r="P8" i="12"/>
  <c r="O8" i="12"/>
  <c r="N8" i="12"/>
  <c r="M8" i="12"/>
  <c r="Z79" i="11"/>
  <c r="Y79" i="11"/>
  <c r="X79" i="11"/>
  <c r="W79" i="11"/>
  <c r="V79" i="11"/>
  <c r="U79" i="11"/>
  <c r="T79" i="11"/>
  <c r="S79" i="11"/>
  <c r="R79" i="11"/>
  <c r="Q79" i="11"/>
  <c r="P79" i="11"/>
  <c r="O79" i="11"/>
  <c r="Z77" i="11"/>
  <c r="Y77" i="11"/>
  <c r="X77" i="11"/>
  <c r="W77" i="11"/>
  <c r="V77" i="11"/>
  <c r="U77" i="11"/>
  <c r="T77" i="11"/>
  <c r="S77" i="11"/>
  <c r="R77" i="11"/>
  <c r="Q77" i="11"/>
  <c r="P77" i="11"/>
  <c r="O77" i="11"/>
  <c r="Z76" i="11"/>
  <c r="Y76" i="11"/>
  <c r="X76" i="11"/>
  <c r="W76" i="11"/>
  <c r="V76" i="11"/>
  <c r="U76" i="11"/>
  <c r="T76" i="11"/>
  <c r="S76" i="11"/>
  <c r="R76" i="11"/>
  <c r="Q76" i="11"/>
  <c r="P76" i="11"/>
  <c r="O76" i="11"/>
  <c r="Z75" i="11"/>
  <c r="Y75" i="11"/>
  <c r="X75" i="11"/>
  <c r="W75" i="11"/>
  <c r="V75" i="11"/>
  <c r="U75" i="11"/>
  <c r="T75" i="11"/>
  <c r="S75" i="11"/>
  <c r="R75" i="11"/>
  <c r="Q75" i="11"/>
  <c r="P75" i="11"/>
  <c r="O75" i="11"/>
  <c r="Z74" i="11"/>
  <c r="Y74" i="11"/>
  <c r="X74" i="11"/>
  <c r="W74" i="11"/>
  <c r="V74" i="11"/>
  <c r="U74" i="11"/>
  <c r="T74" i="11"/>
  <c r="S74" i="11"/>
  <c r="R74" i="11"/>
  <c r="Q74" i="11"/>
  <c r="P74" i="11"/>
  <c r="O74" i="11"/>
  <c r="Z73" i="11"/>
  <c r="Y73" i="11"/>
  <c r="X73" i="11"/>
  <c r="W73" i="11"/>
  <c r="V73" i="11"/>
  <c r="U73" i="11"/>
  <c r="T73" i="11"/>
  <c r="S73" i="11"/>
  <c r="R73" i="11"/>
  <c r="Q73" i="11"/>
  <c r="P73" i="11"/>
  <c r="O73" i="11"/>
  <c r="Z72" i="11"/>
  <c r="Y72" i="11"/>
  <c r="X72" i="11"/>
  <c r="W72" i="11"/>
  <c r="V72" i="11"/>
  <c r="U72" i="11"/>
  <c r="T72" i="11"/>
  <c r="S72" i="11"/>
  <c r="R72" i="11"/>
  <c r="Q72" i="11"/>
  <c r="P72" i="11"/>
  <c r="O72" i="11"/>
  <c r="Z71" i="11"/>
  <c r="Y71" i="11"/>
  <c r="X71" i="11"/>
  <c r="W71" i="11"/>
  <c r="V71" i="11"/>
  <c r="U71" i="11"/>
  <c r="T71" i="11"/>
  <c r="S71" i="11"/>
  <c r="R71" i="11"/>
  <c r="Q71" i="11"/>
  <c r="P71" i="11"/>
  <c r="O71" i="11"/>
  <c r="Z70" i="11"/>
  <c r="Y70" i="11"/>
  <c r="X70" i="11"/>
  <c r="W70" i="11"/>
  <c r="V70" i="11"/>
  <c r="U70" i="11"/>
  <c r="T70" i="11"/>
  <c r="S70" i="11"/>
  <c r="R70" i="11"/>
  <c r="Q70" i="11"/>
  <c r="P70" i="11"/>
  <c r="O70" i="11"/>
  <c r="Z69" i="11"/>
  <c r="Y69" i="11"/>
  <c r="X69" i="11"/>
  <c r="W69" i="11"/>
  <c r="V69" i="11"/>
  <c r="U69" i="11"/>
  <c r="T69" i="11"/>
  <c r="S69" i="11"/>
  <c r="R69" i="11"/>
  <c r="Q69" i="11"/>
  <c r="P69" i="11"/>
  <c r="O69" i="11"/>
  <c r="Z68" i="11"/>
  <c r="Y68" i="11"/>
  <c r="X68" i="11"/>
  <c r="W68" i="11"/>
  <c r="V68" i="11"/>
  <c r="U68" i="11"/>
  <c r="T68" i="11"/>
  <c r="S68" i="11"/>
  <c r="R68" i="11"/>
  <c r="Q68" i="11"/>
  <c r="P68" i="11"/>
  <c r="O68" i="11"/>
  <c r="Z67" i="11"/>
  <c r="Y67" i="11"/>
  <c r="X67" i="11"/>
  <c r="W67" i="11"/>
  <c r="V67" i="11"/>
  <c r="U67" i="11"/>
  <c r="T67" i="11"/>
  <c r="S67" i="11"/>
  <c r="R67" i="11"/>
  <c r="Q67" i="11"/>
  <c r="P67" i="11"/>
  <c r="O67" i="11"/>
  <c r="Z66" i="11"/>
  <c r="Y66" i="11"/>
  <c r="X66" i="11"/>
  <c r="W66" i="11"/>
  <c r="V66" i="11"/>
  <c r="U66" i="11"/>
  <c r="T66" i="11"/>
  <c r="S66" i="11"/>
  <c r="R66" i="11"/>
  <c r="Q66" i="11"/>
  <c r="P66" i="11"/>
  <c r="O66" i="11"/>
  <c r="Z65" i="11"/>
  <c r="Y65" i="11"/>
  <c r="X65" i="11"/>
  <c r="W65" i="11"/>
  <c r="V65" i="11"/>
  <c r="U65" i="11"/>
  <c r="T65" i="11"/>
  <c r="S65" i="11"/>
  <c r="R65" i="11"/>
  <c r="Q65" i="11"/>
  <c r="P65" i="11"/>
  <c r="O65" i="11"/>
  <c r="Z64" i="11"/>
  <c r="Y64" i="11"/>
  <c r="X64" i="11"/>
  <c r="W64" i="11"/>
  <c r="V64" i="11"/>
  <c r="U64" i="11"/>
  <c r="T64" i="11"/>
  <c r="S64" i="11"/>
  <c r="R64" i="11"/>
  <c r="Q64" i="11"/>
  <c r="P64" i="11"/>
  <c r="O64" i="11"/>
  <c r="Z63" i="11"/>
  <c r="Y63" i="11"/>
  <c r="X63" i="11"/>
  <c r="W63" i="11"/>
  <c r="V63" i="11"/>
  <c r="U63" i="11"/>
  <c r="T63" i="11"/>
  <c r="S63" i="11"/>
  <c r="R63" i="11"/>
  <c r="Q63" i="11"/>
  <c r="P63" i="11"/>
  <c r="O63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Z61" i="11"/>
  <c r="Y61" i="11"/>
  <c r="X61" i="11"/>
  <c r="W61" i="11"/>
  <c r="V61" i="11"/>
  <c r="U61" i="11"/>
  <c r="T61" i="11"/>
  <c r="S61" i="11"/>
  <c r="R61" i="11"/>
  <c r="Q61" i="11"/>
  <c r="P61" i="11"/>
  <c r="O61" i="11"/>
  <c r="Z60" i="11"/>
  <c r="Y60" i="11"/>
  <c r="X60" i="11"/>
  <c r="W60" i="11"/>
  <c r="V60" i="11"/>
  <c r="U60" i="11"/>
  <c r="T60" i="11"/>
  <c r="S60" i="11"/>
  <c r="R60" i="11"/>
  <c r="Q60" i="11"/>
  <c r="P60" i="11"/>
  <c r="O60" i="11"/>
  <c r="Z59" i="11"/>
  <c r="Y59" i="11"/>
  <c r="X59" i="11"/>
  <c r="W59" i="11"/>
  <c r="V59" i="11"/>
  <c r="U59" i="11"/>
  <c r="T59" i="11"/>
  <c r="S59" i="11"/>
  <c r="R59" i="11"/>
  <c r="Q59" i="11"/>
  <c r="P59" i="11"/>
  <c r="O59" i="11"/>
  <c r="Z58" i="11"/>
  <c r="Y58" i="11"/>
  <c r="X58" i="11"/>
  <c r="W58" i="11"/>
  <c r="V58" i="11"/>
  <c r="U58" i="11"/>
  <c r="T58" i="11"/>
  <c r="S58" i="11"/>
  <c r="R58" i="11"/>
  <c r="Q58" i="11"/>
  <c r="P58" i="11"/>
  <c r="O58" i="11"/>
  <c r="Z57" i="11"/>
  <c r="Y57" i="11"/>
  <c r="X57" i="11"/>
  <c r="W57" i="11"/>
  <c r="V57" i="11"/>
  <c r="U57" i="11"/>
  <c r="T57" i="11"/>
  <c r="S57" i="11"/>
  <c r="R57" i="11"/>
  <c r="Q57" i="11"/>
  <c r="P57" i="11"/>
  <c r="O57" i="11"/>
  <c r="Z56" i="11"/>
  <c r="Y56" i="11"/>
  <c r="X56" i="11"/>
  <c r="W56" i="11"/>
  <c r="V56" i="11"/>
  <c r="U56" i="11"/>
  <c r="T56" i="11"/>
  <c r="S56" i="11"/>
  <c r="R56" i="11"/>
  <c r="Q56" i="11"/>
  <c r="P56" i="11"/>
  <c r="O56" i="11"/>
  <c r="Z55" i="11"/>
  <c r="Y55" i="11"/>
  <c r="X55" i="11"/>
  <c r="W55" i="11"/>
  <c r="V55" i="11"/>
  <c r="U55" i="11"/>
  <c r="T55" i="11"/>
  <c r="S55" i="11"/>
  <c r="R55" i="11"/>
  <c r="Q55" i="11"/>
  <c r="P55" i="11"/>
  <c r="O55" i="11"/>
  <c r="Z54" i="11"/>
  <c r="Y54" i="11"/>
  <c r="X54" i="11"/>
  <c r="W54" i="11"/>
  <c r="V54" i="11"/>
  <c r="U54" i="11"/>
  <c r="T54" i="11"/>
  <c r="S54" i="11"/>
  <c r="R54" i="11"/>
  <c r="Q54" i="11"/>
  <c r="P54" i="11"/>
  <c r="O54" i="11"/>
  <c r="Z53" i="11"/>
  <c r="Y53" i="11"/>
  <c r="X53" i="11"/>
  <c r="W53" i="11"/>
  <c r="V53" i="11"/>
  <c r="U53" i="11"/>
  <c r="T53" i="11"/>
  <c r="S53" i="11"/>
  <c r="R53" i="11"/>
  <c r="Q53" i="11"/>
  <c r="P53" i="11"/>
  <c r="O53" i="11"/>
  <c r="Z52" i="11"/>
  <c r="Y52" i="11"/>
  <c r="X52" i="11"/>
  <c r="W52" i="11"/>
  <c r="V52" i="11"/>
  <c r="U52" i="11"/>
  <c r="T52" i="11"/>
  <c r="S52" i="11"/>
  <c r="R52" i="11"/>
  <c r="Q52" i="11"/>
  <c r="P52" i="11"/>
  <c r="O52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Z9" i="11"/>
  <c r="Y9" i="11"/>
  <c r="X9" i="11"/>
  <c r="W9" i="11"/>
  <c r="V9" i="11"/>
  <c r="U9" i="11"/>
  <c r="T9" i="11"/>
  <c r="S9" i="11"/>
  <c r="R9" i="11"/>
  <c r="Q9" i="11"/>
  <c r="P9" i="11"/>
  <c r="O9" i="11"/>
  <c r="AB79" i="10"/>
  <c r="AA79" i="10"/>
  <c r="Z79" i="10"/>
  <c r="Y79" i="10"/>
  <c r="X79" i="10"/>
  <c r="W79" i="10"/>
  <c r="V79" i="10"/>
  <c r="U79" i="10"/>
  <c r="T79" i="10"/>
  <c r="S79" i="10"/>
  <c r="R79" i="10"/>
  <c r="Q79" i="10"/>
  <c r="AB77" i="10"/>
  <c r="AA77" i="10"/>
  <c r="Z77" i="10"/>
  <c r="Y77" i="10"/>
  <c r="X77" i="10"/>
  <c r="W77" i="10"/>
  <c r="V77" i="10"/>
  <c r="U77" i="10"/>
  <c r="T77" i="10"/>
  <c r="S77" i="10"/>
  <c r="R77" i="10"/>
  <c r="Q77" i="10"/>
  <c r="AB76" i="10"/>
  <c r="AA76" i="10"/>
  <c r="Z76" i="10"/>
  <c r="Y76" i="10"/>
  <c r="X76" i="10"/>
  <c r="W76" i="10"/>
  <c r="V76" i="10"/>
  <c r="U76" i="10"/>
  <c r="T76" i="10"/>
  <c r="S76" i="10"/>
  <c r="R76" i="10"/>
  <c r="Q76" i="10"/>
  <c r="AB75" i="10"/>
  <c r="AA75" i="10"/>
  <c r="Z75" i="10"/>
  <c r="Y75" i="10"/>
  <c r="X75" i="10"/>
  <c r="W75" i="10"/>
  <c r="V75" i="10"/>
  <c r="U75" i="10"/>
  <c r="T75" i="10"/>
  <c r="S75" i="10"/>
  <c r="R75" i="10"/>
  <c r="Q75" i="10"/>
  <c r="AB74" i="10"/>
  <c r="AA74" i="10"/>
  <c r="Z74" i="10"/>
  <c r="Y74" i="10"/>
  <c r="X74" i="10"/>
  <c r="W74" i="10"/>
  <c r="V74" i="10"/>
  <c r="U74" i="10"/>
  <c r="T74" i="10"/>
  <c r="S74" i="10"/>
  <c r="R74" i="10"/>
  <c r="Q74" i="10"/>
  <c r="AB73" i="10"/>
  <c r="AA73" i="10"/>
  <c r="Z73" i="10"/>
  <c r="Y73" i="10"/>
  <c r="X73" i="10"/>
  <c r="W73" i="10"/>
  <c r="V73" i="10"/>
  <c r="U73" i="10"/>
  <c r="T73" i="10"/>
  <c r="S73" i="10"/>
  <c r="R73" i="10"/>
  <c r="Q73" i="10"/>
  <c r="AB72" i="10"/>
  <c r="AA72" i="10"/>
  <c r="Z72" i="10"/>
  <c r="Y72" i="10"/>
  <c r="X72" i="10"/>
  <c r="W72" i="10"/>
  <c r="V72" i="10"/>
  <c r="U72" i="10"/>
  <c r="T72" i="10"/>
  <c r="S72" i="10"/>
  <c r="R72" i="10"/>
  <c r="Q72" i="10"/>
  <c r="AB71" i="10"/>
  <c r="AA71" i="10"/>
  <c r="Z71" i="10"/>
  <c r="Y71" i="10"/>
  <c r="X71" i="10"/>
  <c r="W71" i="10"/>
  <c r="V71" i="10"/>
  <c r="U71" i="10"/>
  <c r="T71" i="10"/>
  <c r="S71" i="10"/>
  <c r="R71" i="10"/>
  <c r="Q71" i="10"/>
  <c r="AB70" i="10"/>
  <c r="AA70" i="10"/>
  <c r="Z70" i="10"/>
  <c r="Y70" i="10"/>
  <c r="X70" i="10"/>
  <c r="W70" i="10"/>
  <c r="V70" i="10"/>
  <c r="U70" i="10"/>
  <c r="T70" i="10"/>
  <c r="S70" i="10"/>
  <c r="R70" i="10"/>
  <c r="Q70" i="10"/>
  <c r="AB69" i="10"/>
  <c r="AA69" i="10"/>
  <c r="Z69" i="10"/>
  <c r="Y69" i="10"/>
  <c r="X69" i="10"/>
  <c r="W69" i="10"/>
  <c r="V69" i="10"/>
  <c r="U69" i="10"/>
  <c r="T69" i="10"/>
  <c r="S69" i="10"/>
  <c r="R69" i="10"/>
  <c r="Q69" i="10"/>
  <c r="AB68" i="10"/>
  <c r="AA68" i="10"/>
  <c r="Z68" i="10"/>
  <c r="Y68" i="10"/>
  <c r="X68" i="10"/>
  <c r="W68" i="10"/>
  <c r="V68" i="10"/>
  <c r="U68" i="10"/>
  <c r="T68" i="10"/>
  <c r="S68" i="10"/>
  <c r="R68" i="10"/>
  <c r="Q68" i="10"/>
  <c r="AB67" i="10"/>
  <c r="AA67" i="10"/>
  <c r="Z67" i="10"/>
  <c r="Y67" i="10"/>
  <c r="X67" i="10"/>
  <c r="W67" i="10"/>
  <c r="V67" i="10"/>
  <c r="U67" i="10"/>
  <c r="T67" i="10"/>
  <c r="S67" i="10"/>
  <c r="R67" i="10"/>
  <c r="Q67" i="10"/>
  <c r="AB66" i="10"/>
  <c r="AA66" i="10"/>
  <c r="Z66" i="10"/>
  <c r="Y66" i="10"/>
  <c r="X66" i="10"/>
  <c r="W66" i="10"/>
  <c r="V66" i="10"/>
  <c r="U66" i="10"/>
  <c r="T66" i="10"/>
  <c r="S66" i="10"/>
  <c r="R66" i="10"/>
  <c r="Q66" i="10"/>
  <c r="AB65" i="10"/>
  <c r="AA65" i="10"/>
  <c r="Z65" i="10"/>
  <c r="Y65" i="10"/>
  <c r="X65" i="10"/>
  <c r="W65" i="10"/>
  <c r="V65" i="10"/>
  <c r="U65" i="10"/>
  <c r="T65" i="10"/>
  <c r="S65" i="10"/>
  <c r="R65" i="10"/>
  <c r="Q65" i="10"/>
  <c r="AB64" i="10"/>
  <c r="AA64" i="10"/>
  <c r="Z64" i="10"/>
  <c r="Y64" i="10"/>
  <c r="X64" i="10"/>
  <c r="W64" i="10"/>
  <c r="V64" i="10"/>
  <c r="U64" i="10"/>
  <c r="T64" i="10"/>
  <c r="S64" i="10"/>
  <c r="R64" i="10"/>
  <c r="Q64" i="10"/>
  <c r="AB63" i="10"/>
  <c r="AA63" i="10"/>
  <c r="Z63" i="10"/>
  <c r="Y63" i="10"/>
  <c r="X63" i="10"/>
  <c r="W63" i="10"/>
  <c r="V63" i="10"/>
  <c r="U63" i="10"/>
  <c r="T63" i="10"/>
  <c r="S63" i="10"/>
  <c r="R63" i="10"/>
  <c r="Q63" i="10"/>
  <c r="AB62" i="10"/>
  <c r="AA62" i="10"/>
  <c r="Z62" i="10"/>
  <c r="Y62" i="10"/>
  <c r="X62" i="10"/>
  <c r="W62" i="10"/>
  <c r="V62" i="10"/>
  <c r="U62" i="10"/>
  <c r="T62" i="10"/>
  <c r="S62" i="10"/>
  <c r="R62" i="10"/>
  <c r="Q62" i="10"/>
  <c r="AB61" i="10"/>
  <c r="AA61" i="10"/>
  <c r="Z61" i="10"/>
  <c r="Y61" i="10"/>
  <c r="X61" i="10"/>
  <c r="W61" i="10"/>
  <c r="V61" i="10"/>
  <c r="U61" i="10"/>
  <c r="T61" i="10"/>
  <c r="S61" i="10"/>
  <c r="R61" i="10"/>
  <c r="Q61" i="10"/>
  <c r="AB60" i="10"/>
  <c r="AA60" i="10"/>
  <c r="Z60" i="10"/>
  <c r="Y60" i="10"/>
  <c r="X60" i="10"/>
  <c r="W60" i="10"/>
  <c r="V60" i="10"/>
  <c r="U60" i="10"/>
  <c r="T60" i="10"/>
  <c r="S60" i="10"/>
  <c r="R60" i="10"/>
  <c r="Q60" i="10"/>
  <c r="AB59" i="10"/>
  <c r="AA59" i="10"/>
  <c r="Z59" i="10"/>
  <c r="Y59" i="10"/>
  <c r="X59" i="10"/>
  <c r="W59" i="10"/>
  <c r="V59" i="10"/>
  <c r="U59" i="10"/>
  <c r="T59" i="10"/>
  <c r="S59" i="10"/>
  <c r="R59" i="10"/>
  <c r="Q59" i="10"/>
  <c r="AB58" i="10"/>
  <c r="AA58" i="10"/>
  <c r="Z58" i="10"/>
  <c r="Y58" i="10"/>
  <c r="X58" i="10"/>
  <c r="W58" i="10"/>
  <c r="V58" i="10"/>
  <c r="U58" i="10"/>
  <c r="T58" i="10"/>
  <c r="S58" i="10"/>
  <c r="R58" i="10"/>
  <c r="Q58" i="10"/>
  <c r="AB57" i="10"/>
  <c r="AA57" i="10"/>
  <c r="Z57" i="10"/>
  <c r="Y57" i="10"/>
  <c r="X57" i="10"/>
  <c r="W57" i="10"/>
  <c r="V57" i="10"/>
  <c r="U57" i="10"/>
  <c r="T57" i="10"/>
  <c r="S57" i="10"/>
  <c r="R57" i="10"/>
  <c r="Q57" i="10"/>
  <c r="AB56" i="10"/>
  <c r="AA56" i="10"/>
  <c r="Z56" i="10"/>
  <c r="Y56" i="10"/>
  <c r="X56" i="10"/>
  <c r="W56" i="10"/>
  <c r="V56" i="10"/>
  <c r="U56" i="10"/>
  <c r="T56" i="10"/>
  <c r="S56" i="10"/>
  <c r="R56" i="10"/>
  <c r="Q56" i="10"/>
  <c r="AB55" i="10"/>
  <c r="AA55" i="10"/>
  <c r="Z55" i="10"/>
  <c r="Y55" i="10"/>
  <c r="X55" i="10"/>
  <c r="W55" i="10"/>
  <c r="V55" i="10"/>
  <c r="U55" i="10"/>
  <c r="T55" i="10"/>
  <c r="S55" i="10"/>
  <c r="R55" i="10"/>
  <c r="Q55" i="10"/>
  <c r="AB54" i="10"/>
  <c r="AA54" i="10"/>
  <c r="Z54" i="10"/>
  <c r="Y54" i="10"/>
  <c r="X54" i="10"/>
  <c r="W54" i="10"/>
  <c r="V54" i="10"/>
  <c r="U54" i="10"/>
  <c r="T54" i="10"/>
  <c r="S54" i="10"/>
  <c r="R54" i="10"/>
  <c r="Q54" i="10"/>
  <c r="AB53" i="10"/>
  <c r="AA53" i="10"/>
  <c r="Z53" i="10"/>
  <c r="Y53" i="10"/>
  <c r="X53" i="10"/>
  <c r="W53" i="10"/>
  <c r="V53" i="10"/>
  <c r="U53" i="10"/>
  <c r="T53" i="10"/>
  <c r="S53" i="10"/>
  <c r="R53" i="10"/>
  <c r="Q53" i="10"/>
  <c r="AB52" i="10"/>
  <c r="AA52" i="10"/>
  <c r="Z52" i="10"/>
  <c r="Y52" i="10"/>
  <c r="X52" i="10"/>
  <c r="W52" i="10"/>
  <c r="V52" i="10"/>
  <c r="U52" i="10"/>
  <c r="T52" i="10"/>
  <c r="S52" i="10"/>
  <c r="R52" i="10"/>
  <c r="Q52" i="10"/>
  <c r="AB51" i="10"/>
  <c r="AA51" i="10"/>
  <c r="Z51" i="10"/>
  <c r="Y51" i="10"/>
  <c r="X51" i="10"/>
  <c r="W51" i="10"/>
  <c r="V51" i="10"/>
  <c r="U51" i="10"/>
  <c r="T51" i="10"/>
  <c r="S51" i="10"/>
  <c r="R51" i="10"/>
  <c r="Q51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AB49" i="10"/>
  <c r="AA49" i="10"/>
  <c r="Z49" i="10"/>
  <c r="Y49" i="10"/>
  <c r="X49" i="10"/>
  <c r="W49" i="10"/>
  <c r="V49" i="10"/>
  <c r="U49" i="10"/>
  <c r="T49" i="10"/>
  <c r="S49" i="10"/>
  <c r="R49" i="10"/>
  <c r="Q49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AB9" i="10"/>
  <c r="AA9" i="10"/>
  <c r="Z9" i="10"/>
  <c r="Y9" i="10"/>
  <c r="X9" i="10"/>
  <c r="W9" i="10"/>
  <c r="V9" i="10"/>
  <c r="U9" i="10"/>
  <c r="T9" i="10"/>
  <c r="S9" i="10"/>
  <c r="R9" i="10"/>
  <c r="Q9" i="10"/>
  <c r="I892" i="9"/>
  <c r="N892" i="9" s="1"/>
  <c r="H892" i="9"/>
  <c r="M892" i="9" s="1"/>
  <c r="G892" i="9"/>
  <c r="L892" i="9" s="1"/>
  <c r="F892" i="9"/>
  <c r="K892" i="9" s="1"/>
  <c r="E892" i="9"/>
  <c r="N890" i="9"/>
  <c r="M890" i="9"/>
  <c r="L890" i="9"/>
  <c r="K890" i="9"/>
  <c r="J890" i="9"/>
  <c r="O890" i="9" s="1"/>
  <c r="N889" i="9"/>
  <c r="M889" i="9"/>
  <c r="L889" i="9"/>
  <c r="K889" i="9"/>
  <c r="J889" i="9"/>
  <c r="O889" i="9" s="1"/>
  <c r="O888" i="9"/>
  <c r="N888" i="9"/>
  <c r="M888" i="9"/>
  <c r="L888" i="9"/>
  <c r="K888" i="9"/>
  <c r="J888" i="9"/>
  <c r="N887" i="9"/>
  <c r="M887" i="9"/>
  <c r="L887" i="9"/>
  <c r="K887" i="9"/>
  <c r="J887" i="9"/>
  <c r="O887" i="9" s="1"/>
  <c r="N886" i="9"/>
  <c r="M886" i="9"/>
  <c r="L886" i="9"/>
  <c r="K886" i="9"/>
  <c r="J886" i="9"/>
  <c r="O886" i="9" s="1"/>
  <c r="O885" i="9"/>
  <c r="N885" i="9"/>
  <c r="M885" i="9"/>
  <c r="L885" i="9"/>
  <c r="K885" i="9"/>
  <c r="J885" i="9"/>
  <c r="N884" i="9"/>
  <c r="M884" i="9"/>
  <c r="L884" i="9"/>
  <c r="K884" i="9"/>
  <c r="J884" i="9"/>
  <c r="O884" i="9" s="1"/>
  <c r="N883" i="9"/>
  <c r="M883" i="9"/>
  <c r="L883" i="9"/>
  <c r="K883" i="9"/>
  <c r="J883" i="9"/>
  <c r="O883" i="9" s="1"/>
  <c r="N882" i="9"/>
  <c r="M882" i="9"/>
  <c r="L882" i="9"/>
  <c r="K882" i="9"/>
  <c r="J882" i="9"/>
  <c r="O882" i="9" s="1"/>
  <c r="N881" i="9"/>
  <c r="M881" i="9"/>
  <c r="L881" i="9"/>
  <c r="K881" i="9"/>
  <c r="J881" i="9"/>
  <c r="O881" i="9" s="1"/>
  <c r="N880" i="9"/>
  <c r="M880" i="9"/>
  <c r="L880" i="9"/>
  <c r="K880" i="9"/>
  <c r="J880" i="9"/>
  <c r="O880" i="9" s="1"/>
  <c r="N879" i="9"/>
  <c r="M879" i="9"/>
  <c r="L879" i="9"/>
  <c r="K879" i="9"/>
  <c r="J879" i="9"/>
  <c r="O879" i="9" s="1"/>
  <c r="N878" i="9"/>
  <c r="M878" i="9"/>
  <c r="L878" i="9"/>
  <c r="K878" i="9"/>
  <c r="J878" i="9"/>
  <c r="O878" i="9" s="1"/>
  <c r="N877" i="9"/>
  <c r="M877" i="9"/>
  <c r="L877" i="9"/>
  <c r="K877" i="9"/>
  <c r="J877" i="9"/>
  <c r="O877" i="9" s="1"/>
  <c r="N876" i="9"/>
  <c r="M876" i="9"/>
  <c r="L876" i="9"/>
  <c r="K876" i="9"/>
  <c r="J876" i="9"/>
  <c r="O876" i="9" s="1"/>
  <c r="N875" i="9"/>
  <c r="M875" i="9"/>
  <c r="L875" i="9"/>
  <c r="K875" i="9"/>
  <c r="J875" i="9"/>
  <c r="O875" i="9" s="1"/>
  <c r="N874" i="9"/>
  <c r="M874" i="9"/>
  <c r="L874" i="9"/>
  <c r="K874" i="9"/>
  <c r="J874" i="9"/>
  <c r="O874" i="9" s="1"/>
  <c r="N873" i="9"/>
  <c r="M873" i="9"/>
  <c r="L873" i="9"/>
  <c r="K873" i="9"/>
  <c r="J873" i="9"/>
  <c r="O873" i="9" s="1"/>
  <c r="O872" i="9"/>
  <c r="N872" i="9"/>
  <c r="M872" i="9"/>
  <c r="L872" i="9"/>
  <c r="K872" i="9"/>
  <c r="J872" i="9"/>
  <c r="N871" i="9"/>
  <c r="M871" i="9"/>
  <c r="L871" i="9"/>
  <c r="K871" i="9"/>
  <c r="J871" i="9"/>
  <c r="O871" i="9" s="1"/>
  <c r="N870" i="9"/>
  <c r="M870" i="9"/>
  <c r="L870" i="9"/>
  <c r="K870" i="9"/>
  <c r="J870" i="9"/>
  <c r="O870" i="9" s="1"/>
  <c r="O869" i="9"/>
  <c r="N869" i="9"/>
  <c r="M869" i="9"/>
  <c r="L869" i="9"/>
  <c r="K869" i="9"/>
  <c r="J869" i="9"/>
  <c r="N868" i="9"/>
  <c r="M868" i="9"/>
  <c r="L868" i="9"/>
  <c r="K868" i="9"/>
  <c r="J868" i="9"/>
  <c r="O868" i="9" s="1"/>
  <c r="N867" i="9"/>
  <c r="M867" i="9"/>
  <c r="L867" i="9"/>
  <c r="K867" i="9"/>
  <c r="J867" i="9"/>
  <c r="O867" i="9" s="1"/>
  <c r="N866" i="9"/>
  <c r="M866" i="9"/>
  <c r="L866" i="9"/>
  <c r="K866" i="9"/>
  <c r="J866" i="9"/>
  <c r="O866" i="9" s="1"/>
  <c r="N865" i="9"/>
  <c r="M865" i="9"/>
  <c r="L865" i="9"/>
  <c r="K865" i="9"/>
  <c r="J865" i="9"/>
  <c r="O865" i="9" s="1"/>
  <c r="N864" i="9"/>
  <c r="M864" i="9"/>
  <c r="L864" i="9"/>
  <c r="K864" i="9"/>
  <c r="J864" i="9"/>
  <c r="O864" i="9" s="1"/>
  <c r="N863" i="9"/>
  <c r="M863" i="9"/>
  <c r="L863" i="9"/>
  <c r="K863" i="9"/>
  <c r="J863" i="9"/>
  <c r="O863" i="9" s="1"/>
  <c r="N862" i="9"/>
  <c r="M862" i="9"/>
  <c r="L862" i="9"/>
  <c r="K862" i="9"/>
  <c r="J862" i="9"/>
  <c r="O862" i="9" s="1"/>
  <c r="N861" i="9"/>
  <c r="M861" i="9"/>
  <c r="L861" i="9"/>
  <c r="K861" i="9"/>
  <c r="J861" i="9"/>
  <c r="O861" i="9" s="1"/>
  <c r="N860" i="9"/>
  <c r="M860" i="9"/>
  <c r="L860" i="9"/>
  <c r="K860" i="9"/>
  <c r="J860" i="9"/>
  <c r="O860" i="9" s="1"/>
  <c r="N859" i="9"/>
  <c r="M859" i="9"/>
  <c r="L859" i="9"/>
  <c r="K859" i="9"/>
  <c r="J859" i="9"/>
  <c r="O859" i="9" s="1"/>
  <c r="N858" i="9"/>
  <c r="M858" i="9"/>
  <c r="L858" i="9"/>
  <c r="K858" i="9"/>
  <c r="J858" i="9"/>
  <c r="O858" i="9" s="1"/>
  <c r="N857" i="9"/>
  <c r="M857" i="9"/>
  <c r="L857" i="9"/>
  <c r="K857" i="9"/>
  <c r="J857" i="9"/>
  <c r="O857" i="9" s="1"/>
  <c r="O856" i="9"/>
  <c r="N856" i="9"/>
  <c r="M856" i="9"/>
  <c r="L856" i="9"/>
  <c r="K856" i="9"/>
  <c r="J856" i="9"/>
  <c r="N855" i="9"/>
  <c r="M855" i="9"/>
  <c r="L855" i="9"/>
  <c r="K855" i="9"/>
  <c r="J855" i="9"/>
  <c r="O855" i="9" s="1"/>
  <c r="N854" i="9"/>
  <c r="M854" i="9"/>
  <c r="L854" i="9"/>
  <c r="K854" i="9"/>
  <c r="J854" i="9"/>
  <c r="O854" i="9" s="1"/>
  <c r="O853" i="9"/>
  <c r="N853" i="9"/>
  <c r="M853" i="9"/>
  <c r="L853" i="9"/>
  <c r="K853" i="9"/>
  <c r="J853" i="9"/>
  <c r="N852" i="9"/>
  <c r="M852" i="9"/>
  <c r="L852" i="9"/>
  <c r="K852" i="9"/>
  <c r="J852" i="9"/>
  <c r="O852" i="9" s="1"/>
  <c r="N851" i="9"/>
  <c r="M851" i="9"/>
  <c r="L851" i="9"/>
  <c r="K851" i="9"/>
  <c r="J851" i="9"/>
  <c r="O851" i="9" s="1"/>
  <c r="N850" i="9"/>
  <c r="M850" i="9"/>
  <c r="L850" i="9"/>
  <c r="K850" i="9"/>
  <c r="J850" i="9"/>
  <c r="O850" i="9" s="1"/>
  <c r="N849" i="9"/>
  <c r="M849" i="9"/>
  <c r="L849" i="9"/>
  <c r="K849" i="9"/>
  <c r="J849" i="9"/>
  <c r="O849" i="9" s="1"/>
  <c r="N848" i="9"/>
  <c r="M848" i="9"/>
  <c r="L848" i="9"/>
  <c r="K848" i="9"/>
  <c r="J848" i="9"/>
  <c r="O848" i="9" s="1"/>
  <c r="N847" i="9"/>
  <c r="M847" i="9"/>
  <c r="L847" i="9"/>
  <c r="K847" i="9"/>
  <c r="J847" i="9"/>
  <c r="O847" i="9" s="1"/>
  <c r="N846" i="9"/>
  <c r="M846" i="9"/>
  <c r="L846" i="9"/>
  <c r="K846" i="9"/>
  <c r="J846" i="9"/>
  <c r="O846" i="9" s="1"/>
  <c r="N845" i="9"/>
  <c r="M845" i="9"/>
  <c r="L845" i="9"/>
  <c r="K845" i="9"/>
  <c r="J845" i="9"/>
  <c r="O845" i="9" s="1"/>
  <c r="N844" i="9"/>
  <c r="M844" i="9"/>
  <c r="L844" i="9"/>
  <c r="K844" i="9"/>
  <c r="J844" i="9"/>
  <c r="O844" i="9" s="1"/>
  <c r="N843" i="9"/>
  <c r="M843" i="9"/>
  <c r="L843" i="9"/>
  <c r="K843" i="9"/>
  <c r="J843" i="9"/>
  <c r="O843" i="9" s="1"/>
  <c r="N842" i="9"/>
  <c r="M842" i="9"/>
  <c r="L842" i="9"/>
  <c r="K842" i="9"/>
  <c r="J842" i="9"/>
  <c r="O842" i="9" s="1"/>
  <c r="N841" i="9"/>
  <c r="M841" i="9"/>
  <c r="L841" i="9"/>
  <c r="K841" i="9"/>
  <c r="J841" i="9"/>
  <c r="O841" i="9" s="1"/>
  <c r="O840" i="9"/>
  <c r="N840" i="9"/>
  <c r="M840" i="9"/>
  <c r="L840" i="9"/>
  <c r="K840" i="9"/>
  <c r="J840" i="9"/>
  <c r="N839" i="9"/>
  <c r="M839" i="9"/>
  <c r="L839" i="9"/>
  <c r="K839" i="9"/>
  <c r="J839" i="9"/>
  <c r="O839" i="9" s="1"/>
  <c r="N838" i="9"/>
  <c r="M838" i="9"/>
  <c r="L838" i="9"/>
  <c r="K838" i="9"/>
  <c r="J838" i="9"/>
  <c r="O838" i="9" s="1"/>
  <c r="O837" i="9"/>
  <c r="N837" i="9"/>
  <c r="M837" i="9"/>
  <c r="L837" i="9"/>
  <c r="K837" i="9"/>
  <c r="J837" i="9"/>
  <c r="N836" i="9"/>
  <c r="M836" i="9"/>
  <c r="L836" i="9"/>
  <c r="K836" i="9"/>
  <c r="J836" i="9"/>
  <c r="O836" i="9" s="1"/>
  <c r="N835" i="9"/>
  <c r="M835" i="9"/>
  <c r="L835" i="9"/>
  <c r="K835" i="9"/>
  <c r="J835" i="9"/>
  <c r="O835" i="9" s="1"/>
  <c r="N834" i="9"/>
  <c r="M834" i="9"/>
  <c r="L834" i="9"/>
  <c r="K834" i="9"/>
  <c r="J834" i="9"/>
  <c r="O834" i="9" s="1"/>
  <c r="N833" i="9"/>
  <c r="M833" i="9"/>
  <c r="L833" i="9"/>
  <c r="K833" i="9"/>
  <c r="J833" i="9"/>
  <c r="O833" i="9" s="1"/>
  <c r="N832" i="9"/>
  <c r="M832" i="9"/>
  <c r="L832" i="9"/>
  <c r="K832" i="9"/>
  <c r="J832" i="9"/>
  <c r="O832" i="9" s="1"/>
  <c r="N831" i="9"/>
  <c r="M831" i="9"/>
  <c r="L831" i="9"/>
  <c r="K831" i="9"/>
  <c r="J831" i="9"/>
  <c r="O831" i="9" s="1"/>
  <c r="N830" i="9"/>
  <c r="M830" i="9"/>
  <c r="L830" i="9"/>
  <c r="K830" i="9"/>
  <c r="J830" i="9"/>
  <c r="O830" i="9" s="1"/>
  <c r="N829" i="9"/>
  <c r="M829" i="9"/>
  <c r="L829" i="9"/>
  <c r="K829" i="9"/>
  <c r="J829" i="9"/>
  <c r="O829" i="9" s="1"/>
  <c r="N828" i="9"/>
  <c r="M828" i="9"/>
  <c r="L828" i="9"/>
  <c r="K828" i="9"/>
  <c r="J828" i="9"/>
  <c r="O828" i="9" s="1"/>
  <c r="N827" i="9"/>
  <c r="M827" i="9"/>
  <c r="L827" i="9"/>
  <c r="K827" i="9"/>
  <c r="J827" i="9"/>
  <c r="O827" i="9" s="1"/>
  <c r="N826" i="9"/>
  <c r="M826" i="9"/>
  <c r="L826" i="9"/>
  <c r="K826" i="9"/>
  <c r="J826" i="9"/>
  <c r="O826" i="9" s="1"/>
  <c r="N825" i="9"/>
  <c r="M825" i="9"/>
  <c r="L825" i="9"/>
  <c r="K825" i="9"/>
  <c r="J825" i="9"/>
  <c r="O825" i="9" s="1"/>
  <c r="O824" i="9"/>
  <c r="N824" i="9"/>
  <c r="M824" i="9"/>
  <c r="L824" i="9"/>
  <c r="K824" i="9"/>
  <c r="J824" i="9"/>
  <c r="N823" i="9"/>
  <c r="M823" i="9"/>
  <c r="L823" i="9"/>
  <c r="K823" i="9"/>
  <c r="J823" i="9"/>
  <c r="O823" i="9" s="1"/>
  <c r="N822" i="9"/>
  <c r="M822" i="9"/>
  <c r="L822" i="9"/>
  <c r="K822" i="9"/>
  <c r="J822" i="9"/>
  <c r="O822" i="9" s="1"/>
  <c r="I818" i="9"/>
  <c r="N818" i="9" s="1"/>
  <c r="H818" i="9"/>
  <c r="M818" i="9" s="1"/>
  <c r="G818" i="9"/>
  <c r="L818" i="9" s="1"/>
  <c r="F818" i="9"/>
  <c r="K818" i="9" s="1"/>
  <c r="E818" i="9"/>
  <c r="N816" i="9"/>
  <c r="M816" i="9"/>
  <c r="L816" i="9"/>
  <c r="K816" i="9"/>
  <c r="J816" i="9"/>
  <c r="O816" i="9" s="1"/>
  <c r="N815" i="9"/>
  <c r="M815" i="9"/>
  <c r="L815" i="9"/>
  <c r="K815" i="9"/>
  <c r="J815" i="9"/>
  <c r="O815" i="9" s="1"/>
  <c r="O814" i="9"/>
  <c r="N814" i="9"/>
  <c r="M814" i="9"/>
  <c r="L814" i="9"/>
  <c r="K814" i="9"/>
  <c r="J814" i="9"/>
  <c r="N813" i="9"/>
  <c r="M813" i="9"/>
  <c r="L813" i="9"/>
  <c r="K813" i="9"/>
  <c r="J813" i="9"/>
  <c r="O813" i="9" s="1"/>
  <c r="N812" i="9"/>
  <c r="M812" i="9"/>
  <c r="L812" i="9"/>
  <c r="K812" i="9"/>
  <c r="J812" i="9"/>
  <c r="O812" i="9" s="1"/>
  <c r="N811" i="9"/>
  <c r="M811" i="9"/>
  <c r="L811" i="9"/>
  <c r="K811" i="9"/>
  <c r="J811" i="9"/>
  <c r="O811" i="9" s="1"/>
  <c r="N810" i="9"/>
  <c r="M810" i="9"/>
  <c r="L810" i="9"/>
  <c r="K810" i="9"/>
  <c r="J810" i="9"/>
  <c r="O810" i="9" s="1"/>
  <c r="N809" i="9"/>
  <c r="M809" i="9"/>
  <c r="L809" i="9"/>
  <c r="K809" i="9"/>
  <c r="J809" i="9"/>
  <c r="O809" i="9" s="1"/>
  <c r="N808" i="9"/>
  <c r="M808" i="9"/>
  <c r="L808" i="9"/>
  <c r="K808" i="9"/>
  <c r="J808" i="9"/>
  <c r="O808" i="9" s="1"/>
  <c r="N807" i="9"/>
  <c r="M807" i="9"/>
  <c r="L807" i="9"/>
  <c r="K807" i="9"/>
  <c r="J807" i="9"/>
  <c r="O807" i="9" s="1"/>
  <c r="O806" i="9"/>
  <c r="N806" i="9"/>
  <c r="M806" i="9"/>
  <c r="L806" i="9"/>
  <c r="K806" i="9"/>
  <c r="J806" i="9"/>
  <c r="N805" i="9"/>
  <c r="M805" i="9"/>
  <c r="L805" i="9"/>
  <c r="K805" i="9"/>
  <c r="J805" i="9"/>
  <c r="O805" i="9" s="1"/>
  <c r="N804" i="9"/>
  <c r="M804" i="9"/>
  <c r="L804" i="9"/>
  <c r="K804" i="9"/>
  <c r="J804" i="9"/>
  <c r="O804" i="9" s="1"/>
  <c r="N803" i="9"/>
  <c r="M803" i="9"/>
  <c r="L803" i="9"/>
  <c r="K803" i="9"/>
  <c r="J803" i="9"/>
  <c r="O803" i="9" s="1"/>
  <c r="N802" i="9"/>
  <c r="M802" i="9"/>
  <c r="L802" i="9"/>
  <c r="K802" i="9"/>
  <c r="J802" i="9"/>
  <c r="O802" i="9" s="1"/>
  <c r="N801" i="9"/>
  <c r="M801" i="9"/>
  <c r="L801" i="9"/>
  <c r="K801" i="9"/>
  <c r="J801" i="9"/>
  <c r="O801" i="9" s="1"/>
  <c r="N800" i="9"/>
  <c r="M800" i="9"/>
  <c r="L800" i="9"/>
  <c r="K800" i="9"/>
  <c r="J800" i="9"/>
  <c r="O800" i="9" s="1"/>
  <c r="N799" i="9"/>
  <c r="M799" i="9"/>
  <c r="L799" i="9"/>
  <c r="K799" i="9"/>
  <c r="J799" i="9"/>
  <c r="O799" i="9" s="1"/>
  <c r="N798" i="9"/>
  <c r="M798" i="9"/>
  <c r="L798" i="9"/>
  <c r="K798" i="9"/>
  <c r="J798" i="9"/>
  <c r="O798" i="9" s="1"/>
  <c r="N797" i="9"/>
  <c r="M797" i="9"/>
  <c r="L797" i="9"/>
  <c r="K797" i="9"/>
  <c r="J797" i="9"/>
  <c r="O797" i="9" s="1"/>
  <c r="N796" i="9"/>
  <c r="M796" i="9"/>
  <c r="L796" i="9"/>
  <c r="K796" i="9"/>
  <c r="J796" i="9"/>
  <c r="O796" i="9" s="1"/>
  <c r="N795" i="9"/>
  <c r="M795" i="9"/>
  <c r="L795" i="9"/>
  <c r="K795" i="9"/>
  <c r="J795" i="9"/>
  <c r="O795" i="9" s="1"/>
  <c r="O794" i="9"/>
  <c r="N794" i="9"/>
  <c r="M794" i="9"/>
  <c r="L794" i="9"/>
  <c r="K794" i="9"/>
  <c r="J794" i="9"/>
  <c r="N793" i="9"/>
  <c r="M793" i="9"/>
  <c r="L793" i="9"/>
  <c r="K793" i="9"/>
  <c r="J793" i="9"/>
  <c r="O793" i="9" s="1"/>
  <c r="N792" i="9"/>
  <c r="M792" i="9"/>
  <c r="L792" i="9"/>
  <c r="K792" i="9"/>
  <c r="J792" i="9"/>
  <c r="O792" i="9" s="1"/>
  <c r="N791" i="9"/>
  <c r="M791" i="9"/>
  <c r="L791" i="9"/>
  <c r="K791" i="9"/>
  <c r="J791" i="9"/>
  <c r="O791" i="9" s="1"/>
  <c r="N790" i="9"/>
  <c r="M790" i="9"/>
  <c r="L790" i="9"/>
  <c r="K790" i="9"/>
  <c r="J790" i="9"/>
  <c r="O790" i="9" s="1"/>
  <c r="N789" i="9"/>
  <c r="M789" i="9"/>
  <c r="L789" i="9"/>
  <c r="K789" i="9"/>
  <c r="J789" i="9"/>
  <c r="O789" i="9" s="1"/>
  <c r="N788" i="9"/>
  <c r="M788" i="9"/>
  <c r="L788" i="9"/>
  <c r="K788" i="9"/>
  <c r="J788" i="9"/>
  <c r="O788" i="9" s="1"/>
  <c r="N787" i="9"/>
  <c r="M787" i="9"/>
  <c r="L787" i="9"/>
  <c r="K787" i="9"/>
  <c r="J787" i="9"/>
  <c r="O787" i="9" s="1"/>
  <c r="N786" i="9"/>
  <c r="M786" i="9"/>
  <c r="L786" i="9"/>
  <c r="K786" i="9"/>
  <c r="J786" i="9"/>
  <c r="O786" i="9" s="1"/>
  <c r="N785" i="9"/>
  <c r="M785" i="9"/>
  <c r="L785" i="9"/>
  <c r="K785" i="9"/>
  <c r="J785" i="9"/>
  <c r="O785" i="9" s="1"/>
  <c r="N784" i="9"/>
  <c r="M784" i="9"/>
  <c r="L784" i="9"/>
  <c r="K784" i="9"/>
  <c r="J784" i="9"/>
  <c r="O784" i="9" s="1"/>
  <c r="N783" i="9"/>
  <c r="M783" i="9"/>
  <c r="L783" i="9"/>
  <c r="K783" i="9"/>
  <c r="J783" i="9"/>
  <c r="O783" i="9" s="1"/>
  <c r="O782" i="9"/>
  <c r="N782" i="9"/>
  <c r="M782" i="9"/>
  <c r="L782" i="9"/>
  <c r="K782" i="9"/>
  <c r="J782" i="9"/>
  <c r="N781" i="9"/>
  <c r="M781" i="9"/>
  <c r="L781" i="9"/>
  <c r="K781" i="9"/>
  <c r="J781" i="9"/>
  <c r="O781" i="9" s="1"/>
  <c r="N780" i="9"/>
  <c r="M780" i="9"/>
  <c r="L780" i="9"/>
  <c r="K780" i="9"/>
  <c r="J780" i="9"/>
  <c r="O780" i="9" s="1"/>
  <c r="N779" i="9"/>
  <c r="M779" i="9"/>
  <c r="L779" i="9"/>
  <c r="K779" i="9"/>
  <c r="J779" i="9"/>
  <c r="O779" i="9" s="1"/>
  <c r="N778" i="9"/>
  <c r="M778" i="9"/>
  <c r="L778" i="9"/>
  <c r="K778" i="9"/>
  <c r="J778" i="9"/>
  <c r="O778" i="9" s="1"/>
  <c r="N777" i="9"/>
  <c r="M777" i="9"/>
  <c r="L777" i="9"/>
  <c r="K777" i="9"/>
  <c r="J777" i="9"/>
  <c r="O777" i="9" s="1"/>
  <c r="N776" i="9"/>
  <c r="M776" i="9"/>
  <c r="L776" i="9"/>
  <c r="K776" i="9"/>
  <c r="J776" i="9"/>
  <c r="O776" i="9" s="1"/>
  <c r="N775" i="9"/>
  <c r="M775" i="9"/>
  <c r="L775" i="9"/>
  <c r="K775" i="9"/>
  <c r="J775" i="9"/>
  <c r="O775" i="9" s="1"/>
  <c r="O774" i="9"/>
  <c r="N774" i="9"/>
  <c r="M774" i="9"/>
  <c r="L774" i="9"/>
  <c r="K774" i="9"/>
  <c r="J774" i="9"/>
  <c r="N773" i="9"/>
  <c r="M773" i="9"/>
  <c r="L773" i="9"/>
  <c r="K773" i="9"/>
  <c r="J773" i="9"/>
  <c r="O773" i="9" s="1"/>
  <c r="N772" i="9"/>
  <c r="M772" i="9"/>
  <c r="L772" i="9"/>
  <c r="K772" i="9"/>
  <c r="J772" i="9"/>
  <c r="O772" i="9" s="1"/>
  <c r="N771" i="9"/>
  <c r="M771" i="9"/>
  <c r="L771" i="9"/>
  <c r="K771" i="9"/>
  <c r="J771" i="9"/>
  <c r="O771" i="9" s="1"/>
  <c r="N770" i="9"/>
  <c r="M770" i="9"/>
  <c r="L770" i="9"/>
  <c r="K770" i="9"/>
  <c r="J770" i="9"/>
  <c r="O770" i="9" s="1"/>
  <c r="N769" i="9"/>
  <c r="M769" i="9"/>
  <c r="L769" i="9"/>
  <c r="K769" i="9"/>
  <c r="J769" i="9"/>
  <c r="O769" i="9" s="1"/>
  <c r="N768" i="9"/>
  <c r="M768" i="9"/>
  <c r="L768" i="9"/>
  <c r="K768" i="9"/>
  <c r="J768" i="9"/>
  <c r="O768" i="9" s="1"/>
  <c r="N767" i="9"/>
  <c r="M767" i="9"/>
  <c r="L767" i="9"/>
  <c r="K767" i="9"/>
  <c r="J767" i="9"/>
  <c r="O767" i="9" s="1"/>
  <c r="N766" i="9"/>
  <c r="M766" i="9"/>
  <c r="L766" i="9"/>
  <c r="K766" i="9"/>
  <c r="J766" i="9"/>
  <c r="O766" i="9" s="1"/>
  <c r="N765" i="9"/>
  <c r="M765" i="9"/>
  <c r="L765" i="9"/>
  <c r="K765" i="9"/>
  <c r="J765" i="9"/>
  <c r="O765" i="9" s="1"/>
  <c r="N764" i="9"/>
  <c r="M764" i="9"/>
  <c r="L764" i="9"/>
  <c r="K764" i="9"/>
  <c r="J764" i="9"/>
  <c r="O764" i="9" s="1"/>
  <c r="N763" i="9"/>
  <c r="M763" i="9"/>
  <c r="L763" i="9"/>
  <c r="K763" i="9"/>
  <c r="J763" i="9"/>
  <c r="O763" i="9" s="1"/>
  <c r="O762" i="9"/>
  <c r="N762" i="9"/>
  <c r="M762" i="9"/>
  <c r="L762" i="9"/>
  <c r="K762" i="9"/>
  <c r="J762" i="9"/>
  <c r="N761" i="9"/>
  <c r="M761" i="9"/>
  <c r="L761" i="9"/>
  <c r="K761" i="9"/>
  <c r="J761" i="9"/>
  <c r="O761" i="9" s="1"/>
  <c r="N760" i="9"/>
  <c r="M760" i="9"/>
  <c r="L760" i="9"/>
  <c r="K760" i="9"/>
  <c r="J760" i="9"/>
  <c r="O760" i="9" s="1"/>
  <c r="N759" i="9"/>
  <c r="M759" i="9"/>
  <c r="L759" i="9"/>
  <c r="K759" i="9"/>
  <c r="J759" i="9"/>
  <c r="O759" i="9" s="1"/>
  <c r="N758" i="9"/>
  <c r="M758" i="9"/>
  <c r="L758" i="9"/>
  <c r="K758" i="9"/>
  <c r="J758" i="9"/>
  <c r="O758" i="9" s="1"/>
  <c r="N757" i="9"/>
  <c r="M757" i="9"/>
  <c r="L757" i="9"/>
  <c r="K757" i="9"/>
  <c r="J757" i="9"/>
  <c r="O757" i="9" s="1"/>
  <c r="N756" i="9"/>
  <c r="M756" i="9"/>
  <c r="L756" i="9"/>
  <c r="K756" i="9"/>
  <c r="J756" i="9"/>
  <c r="O756" i="9" s="1"/>
  <c r="N755" i="9"/>
  <c r="M755" i="9"/>
  <c r="L755" i="9"/>
  <c r="K755" i="9"/>
  <c r="J755" i="9"/>
  <c r="O755" i="9" s="1"/>
  <c r="N754" i="9"/>
  <c r="M754" i="9"/>
  <c r="L754" i="9"/>
  <c r="K754" i="9"/>
  <c r="J754" i="9"/>
  <c r="O754" i="9" s="1"/>
  <c r="N753" i="9"/>
  <c r="M753" i="9"/>
  <c r="L753" i="9"/>
  <c r="K753" i="9"/>
  <c r="J753" i="9"/>
  <c r="O753" i="9" s="1"/>
  <c r="N752" i="9"/>
  <c r="M752" i="9"/>
  <c r="L752" i="9"/>
  <c r="K752" i="9"/>
  <c r="J752" i="9"/>
  <c r="O752" i="9" s="1"/>
  <c r="N751" i="9"/>
  <c r="M751" i="9"/>
  <c r="L751" i="9"/>
  <c r="K751" i="9"/>
  <c r="J751" i="9"/>
  <c r="O751" i="9" s="1"/>
  <c r="O750" i="9"/>
  <c r="N750" i="9"/>
  <c r="M750" i="9"/>
  <c r="L750" i="9"/>
  <c r="K750" i="9"/>
  <c r="J750" i="9"/>
  <c r="N749" i="9"/>
  <c r="M749" i="9"/>
  <c r="L749" i="9"/>
  <c r="K749" i="9"/>
  <c r="J749" i="9"/>
  <c r="O749" i="9" s="1"/>
  <c r="N748" i="9"/>
  <c r="M748" i="9"/>
  <c r="L748" i="9"/>
  <c r="K748" i="9"/>
  <c r="J748" i="9"/>
  <c r="O748" i="9" s="1"/>
  <c r="I744" i="9"/>
  <c r="N744" i="9" s="1"/>
  <c r="H744" i="9"/>
  <c r="M744" i="9" s="1"/>
  <c r="G744" i="9"/>
  <c r="L744" i="9" s="1"/>
  <c r="F744" i="9"/>
  <c r="K744" i="9" s="1"/>
  <c r="E744" i="9"/>
  <c r="N742" i="9"/>
  <c r="M742" i="9"/>
  <c r="L742" i="9"/>
  <c r="K742" i="9"/>
  <c r="J742" i="9"/>
  <c r="O742" i="9" s="1"/>
  <c r="N741" i="9"/>
  <c r="M741" i="9"/>
  <c r="L741" i="9"/>
  <c r="K741" i="9"/>
  <c r="J741" i="9"/>
  <c r="O741" i="9" s="1"/>
  <c r="O740" i="9"/>
  <c r="N740" i="9"/>
  <c r="M740" i="9"/>
  <c r="L740" i="9"/>
  <c r="K740" i="9"/>
  <c r="J740" i="9"/>
  <c r="N739" i="9"/>
  <c r="M739" i="9"/>
  <c r="L739" i="9"/>
  <c r="K739" i="9"/>
  <c r="J739" i="9"/>
  <c r="O739" i="9" s="1"/>
  <c r="N738" i="9"/>
  <c r="M738" i="9"/>
  <c r="L738" i="9"/>
  <c r="K738" i="9"/>
  <c r="J738" i="9"/>
  <c r="O738" i="9" s="1"/>
  <c r="N737" i="9"/>
  <c r="M737" i="9"/>
  <c r="L737" i="9"/>
  <c r="K737" i="9"/>
  <c r="J737" i="9"/>
  <c r="O737" i="9" s="1"/>
  <c r="N736" i="9"/>
  <c r="M736" i="9"/>
  <c r="L736" i="9"/>
  <c r="K736" i="9"/>
  <c r="J736" i="9"/>
  <c r="O736" i="9" s="1"/>
  <c r="N735" i="9"/>
  <c r="M735" i="9"/>
  <c r="L735" i="9"/>
  <c r="K735" i="9"/>
  <c r="J735" i="9"/>
  <c r="O735" i="9" s="1"/>
  <c r="N734" i="9"/>
  <c r="M734" i="9"/>
  <c r="L734" i="9"/>
  <c r="K734" i="9"/>
  <c r="J734" i="9"/>
  <c r="O734" i="9" s="1"/>
  <c r="N733" i="9"/>
  <c r="M733" i="9"/>
  <c r="L733" i="9"/>
  <c r="K733" i="9"/>
  <c r="J733" i="9"/>
  <c r="O733" i="9" s="1"/>
  <c r="N732" i="9"/>
  <c r="M732" i="9"/>
  <c r="L732" i="9"/>
  <c r="K732" i="9"/>
  <c r="J732" i="9"/>
  <c r="O732" i="9" s="1"/>
  <c r="O731" i="9"/>
  <c r="N731" i="9"/>
  <c r="M731" i="9"/>
  <c r="L731" i="9"/>
  <c r="K731" i="9"/>
  <c r="J731" i="9"/>
  <c r="N730" i="9"/>
  <c r="M730" i="9"/>
  <c r="L730" i="9"/>
  <c r="K730" i="9"/>
  <c r="J730" i="9"/>
  <c r="O730" i="9" s="1"/>
  <c r="N729" i="9"/>
  <c r="M729" i="9"/>
  <c r="L729" i="9"/>
  <c r="K729" i="9"/>
  <c r="J729" i="9"/>
  <c r="O729" i="9" s="1"/>
  <c r="O728" i="9"/>
  <c r="N728" i="9"/>
  <c r="M728" i="9"/>
  <c r="L728" i="9"/>
  <c r="K728" i="9"/>
  <c r="J728" i="9"/>
  <c r="O727" i="9"/>
  <c r="N727" i="9"/>
  <c r="M727" i="9"/>
  <c r="L727" i="9"/>
  <c r="K727" i="9"/>
  <c r="J727" i="9"/>
  <c r="N726" i="9"/>
  <c r="M726" i="9"/>
  <c r="L726" i="9"/>
  <c r="K726" i="9"/>
  <c r="J726" i="9"/>
  <c r="O726" i="9" s="1"/>
  <c r="N725" i="9"/>
  <c r="M725" i="9"/>
  <c r="L725" i="9"/>
  <c r="K725" i="9"/>
  <c r="J725" i="9"/>
  <c r="O725" i="9" s="1"/>
  <c r="O724" i="9"/>
  <c r="N724" i="9"/>
  <c r="M724" i="9"/>
  <c r="L724" i="9"/>
  <c r="K724" i="9"/>
  <c r="J724" i="9"/>
  <c r="N723" i="9"/>
  <c r="M723" i="9"/>
  <c r="L723" i="9"/>
  <c r="K723" i="9"/>
  <c r="J723" i="9"/>
  <c r="O723" i="9" s="1"/>
  <c r="N722" i="9"/>
  <c r="M722" i="9"/>
  <c r="L722" i="9"/>
  <c r="K722" i="9"/>
  <c r="J722" i="9"/>
  <c r="O722" i="9" s="1"/>
  <c r="N721" i="9"/>
  <c r="M721" i="9"/>
  <c r="L721" i="9"/>
  <c r="K721" i="9"/>
  <c r="J721" i="9"/>
  <c r="O721" i="9" s="1"/>
  <c r="N720" i="9"/>
  <c r="M720" i="9"/>
  <c r="L720" i="9"/>
  <c r="K720" i="9"/>
  <c r="J720" i="9"/>
  <c r="O720" i="9" s="1"/>
  <c r="N719" i="9"/>
  <c r="M719" i="9"/>
  <c r="L719" i="9"/>
  <c r="K719" i="9"/>
  <c r="J719" i="9"/>
  <c r="O719" i="9" s="1"/>
  <c r="N718" i="9"/>
  <c r="M718" i="9"/>
  <c r="L718" i="9"/>
  <c r="K718" i="9"/>
  <c r="J718" i="9"/>
  <c r="O718" i="9" s="1"/>
  <c r="N717" i="9"/>
  <c r="M717" i="9"/>
  <c r="L717" i="9"/>
  <c r="K717" i="9"/>
  <c r="J717" i="9"/>
  <c r="O717" i="9" s="1"/>
  <c r="N716" i="9"/>
  <c r="M716" i="9"/>
  <c r="L716" i="9"/>
  <c r="K716" i="9"/>
  <c r="J716" i="9"/>
  <c r="O716" i="9" s="1"/>
  <c r="O715" i="9"/>
  <c r="N715" i="9"/>
  <c r="M715" i="9"/>
  <c r="L715" i="9"/>
  <c r="K715" i="9"/>
  <c r="J715" i="9"/>
  <c r="N714" i="9"/>
  <c r="M714" i="9"/>
  <c r="L714" i="9"/>
  <c r="K714" i="9"/>
  <c r="J714" i="9"/>
  <c r="O714" i="9" s="1"/>
  <c r="N713" i="9"/>
  <c r="M713" i="9"/>
  <c r="L713" i="9"/>
  <c r="K713" i="9"/>
  <c r="J713" i="9"/>
  <c r="O713" i="9" s="1"/>
  <c r="O712" i="9"/>
  <c r="N712" i="9"/>
  <c r="M712" i="9"/>
  <c r="L712" i="9"/>
  <c r="K712" i="9"/>
  <c r="J712" i="9"/>
  <c r="O711" i="9"/>
  <c r="N711" i="9"/>
  <c r="M711" i="9"/>
  <c r="L711" i="9"/>
  <c r="K711" i="9"/>
  <c r="J711" i="9"/>
  <c r="N710" i="9"/>
  <c r="M710" i="9"/>
  <c r="L710" i="9"/>
  <c r="K710" i="9"/>
  <c r="J710" i="9"/>
  <c r="O710" i="9" s="1"/>
  <c r="N709" i="9"/>
  <c r="M709" i="9"/>
  <c r="L709" i="9"/>
  <c r="K709" i="9"/>
  <c r="J709" i="9"/>
  <c r="O709" i="9" s="1"/>
  <c r="O708" i="9"/>
  <c r="N708" i="9"/>
  <c r="M708" i="9"/>
  <c r="L708" i="9"/>
  <c r="K708" i="9"/>
  <c r="J708" i="9"/>
  <c r="N707" i="9"/>
  <c r="M707" i="9"/>
  <c r="L707" i="9"/>
  <c r="K707" i="9"/>
  <c r="J707" i="9"/>
  <c r="O707" i="9" s="1"/>
  <c r="N706" i="9"/>
  <c r="M706" i="9"/>
  <c r="L706" i="9"/>
  <c r="K706" i="9"/>
  <c r="J706" i="9"/>
  <c r="O706" i="9" s="1"/>
  <c r="N705" i="9"/>
  <c r="M705" i="9"/>
  <c r="L705" i="9"/>
  <c r="K705" i="9"/>
  <c r="J705" i="9"/>
  <c r="O705" i="9" s="1"/>
  <c r="N704" i="9"/>
  <c r="M704" i="9"/>
  <c r="L704" i="9"/>
  <c r="K704" i="9"/>
  <c r="J704" i="9"/>
  <c r="O704" i="9" s="1"/>
  <c r="N703" i="9"/>
  <c r="M703" i="9"/>
  <c r="L703" i="9"/>
  <c r="K703" i="9"/>
  <c r="J703" i="9"/>
  <c r="O703" i="9" s="1"/>
  <c r="N702" i="9"/>
  <c r="M702" i="9"/>
  <c r="L702" i="9"/>
  <c r="K702" i="9"/>
  <c r="J702" i="9"/>
  <c r="O702" i="9" s="1"/>
  <c r="N701" i="9"/>
  <c r="M701" i="9"/>
  <c r="L701" i="9"/>
  <c r="K701" i="9"/>
  <c r="J701" i="9"/>
  <c r="O701" i="9" s="1"/>
  <c r="N700" i="9"/>
  <c r="M700" i="9"/>
  <c r="L700" i="9"/>
  <c r="K700" i="9"/>
  <c r="J700" i="9"/>
  <c r="O700" i="9" s="1"/>
  <c r="O699" i="9"/>
  <c r="N699" i="9"/>
  <c r="M699" i="9"/>
  <c r="L699" i="9"/>
  <c r="K699" i="9"/>
  <c r="J699" i="9"/>
  <c r="N698" i="9"/>
  <c r="M698" i="9"/>
  <c r="L698" i="9"/>
  <c r="K698" i="9"/>
  <c r="J698" i="9"/>
  <c r="O698" i="9" s="1"/>
  <c r="N697" i="9"/>
  <c r="M697" i="9"/>
  <c r="L697" i="9"/>
  <c r="K697" i="9"/>
  <c r="J697" i="9"/>
  <c r="O697" i="9" s="1"/>
  <c r="O696" i="9"/>
  <c r="N696" i="9"/>
  <c r="M696" i="9"/>
  <c r="L696" i="9"/>
  <c r="K696" i="9"/>
  <c r="J696" i="9"/>
  <c r="O695" i="9"/>
  <c r="N695" i="9"/>
  <c r="M695" i="9"/>
  <c r="L695" i="9"/>
  <c r="K695" i="9"/>
  <c r="J695" i="9"/>
  <c r="N694" i="9"/>
  <c r="M694" i="9"/>
  <c r="L694" i="9"/>
  <c r="K694" i="9"/>
  <c r="J694" i="9"/>
  <c r="O694" i="9" s="1"/>
  <c r="N693" i="9"/>
  <c r="M693" i="9"/>
  <c r="L693" i="9"/>
  <c r="K693" i="9"/>
  <c r="J693" i="9"/>
  <c r="O693" i="9" s="1"/>
  <c r="O692" i="9"/>
  <c r="N692" i="9"/>
  <c r="M692" i="9"/>
  <c r="L692" i="9"/>
  <c r="K692" i="9"/>
  <c r="J692" i="9"/>
  <c r="N691" i="9"/>
  <c r="M691" i="9"/>
  <c r="L691" i="9"/>
  <c r="K691" i="9"/>
  <c r="J691" i="9"/>
  <c r="O691" i="9" s="1"/>
  <c r="N690" i="9"/>
  <c r="M690" i="9"/>
  <c r="L690" i="9"/>
  <c r="K690" i="9"/>
  <c r="J690" i="9"/>
  <c r="O690" i="9" s="1"/>
  <c r="N689" i="9"/>
  <c r="M689" i="9"/>
  <c r="L689" i="9"/>
  <c r="K689" i="9"/>
  <c r="J689" i="9"/>
  <c r="O689" i="9" s="1"/>
  <c r="N688" i="9"/>
  <c r="M688" i="9"/>
  <c r="L688" i="9"/>
  <c r="K688" i="9"/>
  <c r="J688" i="9"/>
  <c r="O688" i="9" s="1"/>
  <c r="N687" i="9"/>
  <c r="M687" i="9"/>
  <c r="L687" i="9"/>
  <c r="K687" i="9"/>
  <c r="J687" i="9"/>
  <c r="O687" i="9" s="1"/>
  <c r="N686" i="9"/>
  <c r="M686" i="9"/>
  <c r="L686" i="9"/>
  <c r="K686" i="9"/>
  <c r="J686" i="9"/>
  <c r="O686" i="9" s="1"/>
  <c r="N685" i="9"/>
  <c r="M685" i="9"/>
  <c r="L685" i="9"/>
  <c r="K685" i="9"/>
  <c r="J685" i="9"/>
  <c r="O685" i="9" s="1"/>
  <c r="N684" i="9"/>
  <c r="M684" i="9"/>
  <c r="L684" i="9"/>
  <c r="K684" i="9"/>
  <c r="J684" i="9"/>
  <c r="O684" i="9" s="1"/>
  <c r="O683" i="9"/>
  <c r="N683" i="9"/>
  <c r="M683" i="9"/>
  <c r="L683" i="9"/>
  <c r="K683" i="9"/>
  <c r="J683" i="9"/>
  <c r="N682" i="9"/>
  <c r="M682" i="9"/>
  <c r="L682" i="9"/>
  <c r="K682" i="9"/>
  <c r="J682" i="9"/>
  <c r="O682" i="9" s="1"/>
  <c r="N681" i="9"/>
  <c r="M681" i="9"/>
  <c r="L681" i="9"/>
  <c r="K681" i="9"/>
  <c r="J681" i="9"/>
  <c r="O681" i="9" s="1"/>
  <c r="O680" i="9"/>
  <c r="N680" i="9"/>
  <c r="M680" i="9"/>
  <c r="L680" i="9"/>
  <c r="K680" i="9"/>
  <c r="J680" i="9"/>
  <c r="O679" i="9"/>
  <c r="N679" i="9"/>
  <c r="M679" i="9"/>
  <c r="L679" i="9"/>
  <c r="K679" i="9"/>
  <c r="J679" i="9"/>
  <c r="N678" i="9"/>
  <c r="M678" i="9"/>
  <c r="L678" i="9"/>
  <c r="K678" i="9"/>
  <c r="J678" i="9"/>
  <c r="O678" i="9" s="1"/>
  <c r="N677" i="9"/>
  <c r="M677" i="9"/>
  <c r="L677" i="9"/>
  <c r="K677" i="9"/>
  <c r="J677" i="9"/>
  <c r="O677" i="9" s="1"/>
  <c r="O676" i="9"/>
  <c r="N676" i="9"/>
  <c r="M676" i="9"/>
  <c r="L676" i="9"/>
  <c r="K676" i="9"/>
  <c r="J676" i="9"/>
  <c r="N675" i="9"/>
  <c r="M675" i="9"/>
  <c r="L675" i="9"/>
  <c r="K675" i="9"/>
  <c r="J675" i="9"/>
  <c r="O675" i="9" s="1"/>
  <c r="N674" i="9"/>
  <c r="M674" i="9"/>
  <c r="L674" i="9"/>
  <c r="K674" i="9"/>
  <c r="J674" i="9"/>
  <c r="O674" i="9" s="1"/>
  <c r="K670" i="9"/>
  <c r="I670" i="9"/>
  <c r="J670" i="9" s="1"/>
  <c r="O670" i="9" s="1"/>
  <c r="H670" i="9"/>
  <c r="M670" i="9" s="1"/>
  <c r="G670" i="9"/>
  <c r="L670" i="9" s="1"/>
  <c r="F670" i="9"/>
  <c r="E670" i="9"/>
  <c r="N668" i="9"/>
  <c r="M668" i="9"/>
  <c r="L668" i="9"/>
  <c r="K668" i="9"/>
  <c r="J668" i="9"/>
  <c r="O668" i="9" s="1"/>
  <c r="N667" i="9"/>
  <c r="M667" i="9"/>
  <c r="L667" i="9"/>
  <c r="K667" i="9"/>
  <c r="J667" i="9"/>
  <c r="O667" i="9" s="1"/>
  <c r="N666" i="9"/>
  <c r="M666" i="9"/>
  <c r="L666" i="9"/>
  <c r="K666" i="9"/>
  <c r="J666" i="9"/>
  <c r="O666" i="9" s="1"/>
  <c r="N665" i="9"/>
  <c r="M665" i="9"/>
  <c r="L665" i="9"/>
  <c r="K665" i="9"/>
  <c r="J665" i="9"/>
  <c r="O665" i="9" s="1"/>
  <c r="N664" i="9"/>
  <c r="M664" i="9"/>
  <c r="L664" i="9"/>
  <c r="K664" i="9"/>
  <c r="J664" i="9"/>
  <c r="O664" i="9" s="1"/>
  <c r="N663" i="9"/>
  <c r="M663" i="9"/>
  <c r="L663" i="9"/>
  <c r="K663" i="9"/>
  <c r="J663" i="9"/>
  <c r="O663" i="9" s="1"/>
  <c r="N662" i="9"/>
  <c r="M662" i="9"/>
  <c r="L662" i="9"/>
  <c r="K662" i="9"/>
  <c r="J662" i="9"/>
  <c r="O662" i="9" s="1"/>
  <c r="N661" i="9"/>
  <c r="M661" i="9"/>
  <c r="L661" i="9"/>
  <c r="K661" i="9"/>
  <c r="J661" i="9"/>
  <c r="O661" i="9" s="1"/>
  <c r="N660" i="9"/>
  <c r="M660" i="9"/>
  <c r="L660" i="9"/>
  <c r="K660" i="9"/>
  <c r="J660" i="9"/>
  <c r="O660" i="9" s="1"/>
  <c r="N659" i="9"/>
  <c r="M659" i="9"/>
  <c r="L659" i="9"/>
  <c r="K659" i="9"/>
  <c r="J659" i="9"/>
  <c r="O659" i="9" s="1"/>
  <c r="N658" i="9"/>
  <c r="M658" i="9"/>
  <c r="L658" i="9"/>
  <c r="K658" i="9"/>
  <c r="J658" i="9"/>
  <c r="O658" i="9" s="1"/>
  <c r="O657" i="9"/>
  <c r="N657" i="9"/>
  <c r="M657" i="9"/>
  <c r="L657" i="9"/>
  <c r="K657" i="9"/>
  <c r="J657" i="9"/>
  <c r="N656" i="9"/>
  <c r="M656" i="9"/>
  <c r="L656" i="9"/>
  <c r="K656" i="9"/>
  <c r="J656" i="9"/>
  <c r="O656" i="9" s="1"/>
  <c r="N655" i="9"/>
  <c r="M655" i="9"/>
  <c r="L655" i="9"/>
  <c r="K655" i="9"/>
  <c r="J655" i="9"/>
  <c r="O655" i="9" s="1"/>
  <c r="N654" i="9"/>
  <c r="M654" i="9"/>
  <c r="L654" i="9"/>
  <c r="K654" i="9"/>
  <c r="J654" i="9"/>
  <c r="O654" i="9" s="1"/>
  <c r="N653" i="9"/>
  <c r="M653" i="9"/>
  <c r="L653" i="9"/>
  <c r="K653" i="9"/>
  <c r="J653" i="9"/>
  <c r="O653" i="9" s="1"/>
  <c r="N652" i="9"/>
  <c r="M652" i="9"/>
  <c r="L652" i="9"/>
  <c r="K652" i="9"/>
  <c r="J652" i="9"/>
  <c r="O652" i="9" s="1"/>
  <c r="N651" i="9"/>
  <c r="M651" i="9"/>
  <c r="L651" i="9"/>
  <c r="K651" i="9"/>
  <c r="J651" i="9"/>
  <c r="O651" i="9" s="1"/>
  <c r="N650" i="9"/>
  <c r="M650" i="9"/>
  <c r="L650" i="9"/>
  <c r="K650" i="9"/>
  <c r="J650" i="9"/>
  <c r="O650" i="9" s="1"/>
  <c r="O649" i="9"/>
  <c r="N649" i="9"/>
  <c r="M649" i="9"/>
  <c r="L649" i="9"/>
  <c r="K649" i="9"/>
  <c r="J649" i="9"/>
  <c r="N648" i="9"/>
  <c r="M648" i="9"/>
  <c r="L648" i="9"/>
  <c r="K648" i="9"/>
  <c r="J648" i="9"/>
  <c r="O648" i="9" s="1"/>
  <c r="N647" i="9"/>
  <c r="M647" i="9"/>
  <c r="L647" i="9"/>
  <c r="K647" i="9"/>
  <c r="J647" i="9"/>
  <c r="O647" i="9" s="1"/>
  <c r="N646" i="9"/>
  <c r="M646" i="9"/>
  <c r="L646" i="9"/>
  <c r="K646" i="9"/>
  <c r="J646" i="9"/>
  <c r="O646" i="9" s="1"/>
  <c r="N645" i="9"/>
  <c r="M645" i="9"/>
  <c r="L645" i="9"/>
  <c r="K645" i="9"/>
  <c r="J645" i="9"/>
  <c r="O645" i="9" s="1"/>
  <c r="N644" i="9"/>
  <c r="M644" i="9"/>
  <c r="L644" i="9"/>
  <c r="K644" i="9"/>
  <c r="J644" i="9"/>
  <c r="O644" i="9" s="1"/>
  <c r="N643" i="9"/>
  <c r="M643" i="9"/>
  <c r="L643" i="9"/>
  <c r="K643" i="9"/>
  <c r="J643" i="9"/>
  <c r="O643" i="9" s="1"/>
  <c r="N642" i="9"/>
  <c r="M642" i="9"/>
  <c r="L642" i="9"/>
  <c r="K642" i="9"/>
  <c r="J642" i="9"/>
  <c r="O642" i="9" s="1"/>
  <c r="N641" i="9"/>
  <c r="M641" i="9"/>
  <c r="L641" i="9"/>
  <c r="K641" i="9"/>
  <c r="J641" i="9"/>
  <c r="O641" i="9" s="1"/>
  <c r="N640" i="9"/>
  <c r="M640" i="9"/>
  <c r="L640" i="9"/>
  <c r="K640" i="9"/>
  <c r="J640" i="9"/>
  <c r="O640" i="9" s="1"/>
  <c r="N639" i="9"/>
  <c r="M639" i="9"/>
  <c r="L639" i="9"/>
  <c r="K639" i="9"/>
  <c r="J639" i="9"/>
  <c r="O639" i="9" s="1"/>
  <c r="N638" i="9"/>
  <c r="M638" i="9"/>
  <c r="L638" i="9"/>
  <c r="K638" i="9"/>
  <c r="J638" i="9"/>
  <c r="O638" i="9" s="1"/>
  <c r="O637" i="9"/>
  <c r="N637" i="9"/>
  <c r="M637" i="9"/>
  <c r="L637" i="9"/>
  <c r="K637" i="9"/>
  <c r="J637" i="9"/>
  <c r="N636" i="9"/>
  <c r="M636" i="9"/>
  <c r="L636" i="9"/>
  <c r="K636" i="9"/>
  <c r="J636" i="9"/>
  <c r="O636" i="9" s="1"/>
  <c r="N635" i="9"/>
  <c r="M635" i="9"/>
  <c r="L635" i="9"/>
  <c r="K635" i="9"/>
  <c r="J635" i="9"/>
  <c r="O635" i="9" s="1"/>
  <c r="N634" i="9"/>
  <c r="M634" i="9"/>
  <c r="L634" i="9"/>
  <c r="K634" i="9"/>
  <c r="J634" i="9"/>
  <c r="O634" i="9" s="1"/>
  <c r="N633" i="9"/>
  <c r="M633" i="9"/>
  <c r="L633" i="9"/>
  <c r="K633" i="9"/>
  <c r="J633" i="9"/>
  <c r="O633" i="9" s="1"/>
  <c r="N632" i="9"/>
  <c r="M632" i="9"/>
  <c r="L632" i="9"/>
  <c r="K632" i="9"/>
  <c r="J632" i="9"/>
  <c r="O632" i="9" s="1"/>
  <c r="N631" i="9"/>
  <c r="M631" i="9"/>
  <c r="L631" i="9"/>
  <c r="K631" i="9"/>
  <c r="J631" i="9"/>
  <c r="O631" i="9" s="1"/>
  <c r="N630" i="9"/>
  <c r="M630" i="9"/>
  <c r="L630" i="9"/>
  <c r="K630" i="9"/>
  <c r="J630" i="9"/>
  <c r="O630" i="9" s="1"/>
  <c r="N629" i="9"/>
  <c r="M629" i="9"/>
  <c r="L629" i="9"/>
  <c r="K629" i="9"/>
  <c r="J629" i="9"/>
  <c r="O629" i="9" s="1"/>
  <c r="N628" i="9"/>
  <c r="M628" i="9"/>
  <c r="L628" i="9"/>
  <c r="K628" i="9"/>
  <c r="J628" i="9"/>
  <c r="O628" i="9" s="1"/>
  <c r="N627" i="9"/>
  <c r="M627" i="9"/>
  <c r="L627" i="9"/>
  <c r="K627" i="9"/>
  <c r="J627" i="9"/>
  <c r="O627" i="9" s="1"/>
  <c r="N626" i="9"/>
  <c r="M626" i="9"/>
  <c r="L626" i="9"/>
  <c r="K626" i="9"/>
  <c r="J626" i="9"/>
  <c r="O626" i="9" s="1"/>
  <c r="O625" i="9"/>
  <c r="N625" i="9"/>
  <c r="M625" i="9"/>
  <c r="L625" i="9"/>
  <c r="K625" i="9"/>
  <c r="J625" i="9"/>
  <c r="N624" i="9"/>
  <c r="M624" i="9"/>
  <c r="L624" i="9"/>
  <c r="K624" i="9"/>
  <c r="J624" i="9"/>
  <c r="O624" i="9" s="1"/>
  <c r="N623" i="9"/>
  <c r="M623" i="9"/>
  <c r="L623" i="9"/>
  <c r="K623" i="9"/>
  <c r="J623" i="9"/>
  <c r="O623" i="9" s="1"/>
  <c r="N622" i="9"/>
  <c r="M622" i="9"/>
  <c r="L622" i="9"/>
  <c r="K622" i="9"/>
  <c r="J622" i="9"/>
  <c r="O622" i="9" s="1"/>
  <c r="N621" i="9"/>
  <c r="M621" i="9"/>
  <c r="L621" i="9"/>
  <c r="K621" i="9"/>
  <c r="J621" i="9"/>
  <c r="O621" i="9" s="1"/>
  <c r="N620" i="9"/>
  <c r="M620" i="9"/>
  <c r="L620" i="9"/>
  <c r="K620" i="9"/>
  <c r="J620" i="9"/>
  <c r="O620" i="9" s="1"/>
  <c r="N619" i="9"/>
  <c r="M619" i="9"/>
  <c r="L619" i="9"/>
  <c r="K619" i="9"/>
  <c r="J619" i="9"/>
  <c r="O619" i="9" s="1"/>
  <c r="N618" i="9"/>
  <c r="M618" i="9"/>
  <c r="L618" i="9"/>
  <c r="K618" i="9"/>
  <c r="J618" i="9"/>
  <c r="O618" i="9" s="1"/>
  <c r="O617" i="9"/>
  <c r="N617" i="9"/>
  <c r="M617" i="9"/>
  <c r="L617" i="9"/>
  <c r="K617" i="9"/>
  <c r="J617" i="9"/>
  <c r="N616" i="9"/>
  <c r="M616" i="9"/>
  <c r="L616" i="9"/>
  <c r="K616" i="9"/>
  <c r="J616" i="9"/>
  <c r="O616" i="9" s="1"/>
  <c r="N615" i="9"/>
  <c r="M615" i="9"/>
  <c r="L615" i="9"/>
  <c r="K615" i="9"/>
  <c r="J615" i="9"/>
  <c r="O615" i="9" s="1"/>
  <c r="N614" i="9"/>
  <c r="M614" i="9"/>
  <c r="L614" i="9"/>
  <c r="K614" i="9"/>
  <c r="J614" i="9"/>
  <c r="O614" i="9" s="1"/>
  <c r="N613" i="9"/>
  <c r="M613" i="9"/>
  <c r="L613" i="9"/>
  <c r="K613" i="9"/>
  <c r="J613" i="9"/>
  <c r="O613" i="9" s="1"/>
  <c r="N612" i="9"/>
  <c r="M612" i="9"/>
  <c r="L612" i="9"/>
  <c r="K612" i="9"/>
  <c r="J612" i="9"/>
  <c r="O612" i="9" s="1"/>
  <c r="N611" i="9"/>
  <c r="M611" i="9"/>
  <c r="L611" i="9"/>
  <c r="K611" i="9"/>
  <c r="J611" i="9"/>
  <c r="O611" i="9" s="1"/>
  <c r="N610" i="9"/>
  <c r="M610" i="9"/>
  <c r="L610" i="9"/>
  <c r="K610" i="9"/>
  <c r="J610" i="9"/>
  <c r="O610" i="9" s="1"/>
  <c r="N609" i="9"/>
  <c r="M609" i="9"/>
  <c r="L609" i="9"/>
  <c r="K609" i="9"/>
  <c r="J609" i="9"/>
  <c r="O609" i="9" s="1"/>
  <c r="N608" i="9"/>
  <c r="M608" i="9"/>
  <c r="L608" i="9"/>
  <c r="K608" i="9"/>
  <c r="J608" i="9"/>
  <c r="O608" i="9" s="1"/>
  <c r="N607" i="9"/>
  <c r="M607" i="9"/>
  <c r="L607" i="9"/>
  <c r="K607" i="9"/>
  <c r="J607" i="9"/>
  <c r="O607" i="9" s="1"/>
  <c r="N606" i="9"/>
  <c r="M606" i="9"/>
  <c r="L606" i="9"/>
  <c r="K606" i="9"/>
  <c r="J606" i="9"/>
  <c r="O606" i="9" s="1"/>
  <c r="O605" i="9"/>
  <c r="N605" i="9"/>
  <c r="M605" i="9"/>
  <c r="L605" i="9"/>
  <c r="K605" i="9"/>
  <c r="J605" i="9"/>
  <c r="N604" i="9"/>
  <c r="M604" i="9"/>
  <c r="L604" i="9"/>
  <c r="K604" i="9"/>
  <c r="J604" i="9"/>
  <c r="O604" i="9" s="1"/>
  <c r="N603" i="9"/>
  <c r="M603" i="9"/>
  <c r="L603" i="9"/>
  <c r="K603" i="9"/>
  <c r="J603" i="9"/>
  <c r="O603" i="9" s="1"/>
  <c r="N602" i="9"/>
  <c r="M602" i="9"/>
  <c r="L602" i="9"/>
  <c r="K602" i="9"/>
  <c r="J602" i="9"/>
  <c r="O602" i="9" s="1"/>
  <c r="N601" i="9"/>
  <c r="M601" i="9"/>
  <c r="L601" i="9"/>
  <c r="K601" i="9"/>
  <c r="J601" i="9"/>
  <c r="O601" i="9" s="1"/>
  <c r="N600" i="9"/>
  <c r="M600" i="9"/>
  <c r="L600" i="9"/>
  <c r="K600" i="9"/>
  <c r="J600" i="9"/>
  <c r="O600" i="9" s="1"/>
  <c r="L596" i="9"/>
  <c r="I596" i="9"/>
  <c r="H596" i="9"/>
  <c r="G596" i="9"/>
  <c r="F596" i="9"/>
  <c r="K596" i="9" s="1"/>
  <c r="E596" i="9"/>
  <c r="O594" i="9"/>
  <c r="N594" i="9"/>
  <c r="M594" i="9"/>
  <c r="L594" i="9"/>
  <c r="K594" i="9"/>
  <c r="J594" i="9"/>
  <c r="N593" i="9"/>
  <c r="M593" i="9"/>
  <c r="L593" i="9"/>
  <c r="K593" i="9"/>
  <c r="J593" i="9"/>
  <c r="O593" i="9" s="1"/>
  <c r="N592" i="9"/>
  <c r="M592" i="9"/>
  <c r="L592" i="9"/>
  <c r="K592" i="9"/>
  <c r="J592" i="9"/>
  <c r="O592" i="9" s="1"/>
  <c r="O591" i="9"/>
  <c r="N591" i="9"/>
  <c r="M591" i="9"/>
  <c r="L591" i="9"/>
  <c r="K591" i="9"/>
  <c r="J591" i="9"/>
  <c r="N590" i="9"/>
  <c r="M590" i="9"/>
  <c r="L590" i="9"/>
  <c r="K590" i="9"/>
  <c r="J590" i="9"/>
  <c r="O590" i="9" s="1"/>
  <c r="N589" i="9"/>
  <c r="M589" i="9"/>
  <c r="L589" i="9"/>
  <c r="K589" i="9"/>
  <c r="J589" i="9"/>
  <c r="O589" i="9" s="1"/>
  <c r="N588" i="9"/>
  <c r="M588" i="9"/>
  <c r="L588" i="9"/>
  <c r="K588" i="9"/>
  <c r="J588" i="9"/>
  <c r="O588" i="9" s="1"/>
  <c r="N587" i="9"/>
  <c r="M587" i="9"/>
  <c r="L587" i="9"/>
  <c r="K587" i="9"/>
  <c r="J587" i="9"/>
  <c r="O587" i="9" s="1"/>
  <c r="O586" i="9"/>
  <c r="N586" i="9"/>
  <c r="M586" i="9"/>
  <c r="L586" i="9"/>
  <c r="K586" i="9"/>
  <c r="J586" i="9"/>
  <c r="N585" i="9"/>
  <c r="M585" i="9"/>
  <c r="L585" i="9"/>
  <c r="K585" i="9"/>
  <c r="J585" i="9"/>
  <c r="O585" i="9" s="1"/>
  <c r="N584" i="9"/>
  <c r="M584" i="9"/>
  <c r="L584" i="9"/>
  <c r="K584" i="9"/>
  <c r="J584" i="9"/>
  <c r="O584" i="9" s="1"/>
  <c r="O583" i="9"/>
  <c r="N583" i="9"/>
  <c r="M583" i="9"/>
  <c r="L583" i="9"/>
  <c r="K583" i="9"/>
  <c r="J583" i="9"/>
  <c r="N582" i="9"/>
  <c r="M582" i="9"/>
  <c r="L582" i="9"/>
  <c r="K582" i="9"/>
  <c r="J582" i="9"/>
  <c r="O582" i="9" s="1"/>
  <c r="N581" i="9"/>
  <c r="M581" i="9"/>
  <c r="L581" i="9"/>
  <c r="K581" i="9"/>
  <c r="J581" i="9"/>
  <c r="O581" i="9" s="1"/>
  <c r="N580" i="9"/>
  <c r="M580" i="9"/>
  <c r="L580" i="9"/>
  <c r="K580" i="9"/>
  <c r="J580" i="9"/>
  <c r="O580" i="9" s="1"/>
  <c r="N579" i="9"/>
  <c r="M579" i="9"/>
  <c r="L579" i="9"/>
  <c r="K579" i="9"/>
  <c r="J579" i="9"/>
  <c r="O579" i="9" s="1"/>
  <c r="O578" i="9"/>
  <c r="N578" i="9"/>
  <c r="M578" i="9"/>
  <c r="L578" i="9"/>
  <c r="K578" i="9"/>
  <c r="J578" i="9"/>
  <c r="N577" i="9"/>
  <c r="M577" i="9"/>
  <c r="L577" i="9"/>
  <c r="K577" i="9"/>
  <c r="J577" i="9"/>
  <c r="O577" i="9" s="1"/>
  <c r="N576" i="9"/>
  <c r="M576" i="9"/>
  <c r="L576" i="9"/>
  <c r="K576" i="9"/>
  <c r="J576" i="9"/>
  <c r="O576" i="9" s="1"/>
  <c r="O575" i="9"/>
  <c r="N575" i="9"/>
  <c r="M575" i="9"/>
  <c r="L575" i="9"/>
  <c r="K575" i="9"/>
  <c r="J575" i="9"/>
  <c r="N574" i="9"/>
  <c r="M574" i="9"/>
  <c r="L574" i="9"/>
  <c r="K574" i="9"/>
  <c r="J574" i="9"/>
  <c r="O574" i="9" s="1"/>
  <c r="N573" i="9"/>
  <c r="M573" i="9"/>
  <c r="L573" i="9"/>
  <c r="K573" i="9"/>
  <c r="J573" i="9"/>
  <c r="O573" i="9" s="1"/>
  <c r="N572" i="9"/>
  <c r="M572" i="9"/>
  <c r="L572" i="9"/>
  <c r="K572" i="9"/>
  <c r="J572" i="9"/>
  <c r="O572" i="9" s="1"/>
  <c r="N571" i="9"/>
  <c r="M571" i="9"/>
  <c r="L571" i="9"/>
  <c r="K571" i="9"/>
  <c r="J571" i="9"/>
  <c r="O571" i="9" s="1"/>
  <c r="O570" i="9"/>
  <c r="N570" i="9"/>
  <c r="M570" i="9"/>
  <c r="L570" i="9"/>
  <c r="K570" i="9"/>
  <c r="J570" i="9"/>
  <c r="N569" i="9"/>
  <c r="M569" i="9"/>
  <c r="L569" i="9"/>
  <c r="K569" i="9"/>
  <c r="J569" i="9"/>
  <c r="O569" i="9" s="1"/>
  <c r="N568" i="9"/>
  <c r="M568" i="9"/>
  <c r="L568" i="9"/>
  <c r="K568" i="9"/>
  <c r="J568" i="9"/>
  <c r="O568" i="9" s="1"/>
  <c r="O567" i="9"/>
  <c r="N567" i="9"/>
  <c r="M567" i="9"/>
  <c r="L567" i="9"/>
  <c r="K567" i="9"/>
  <c r="J567" i="9"/>
  <c r="N566" i="9"/>
  <c r="M566" i="9"/>
  <c r="L566" i="9"/>
  <c r="K566" i="9"/>
  <c r="J566" i="9"/>
  <c r="O566" i="9" s="1"/>
  <c r="N565" i="9"/>
  <c r="M565" i="9"/>
  <c r="L565" i="9"/>
  <c r="K565" i="9"/>
  <c r="J565" i="9"/>
  <c r="O565" i="9" s="1"/>
  <c r="N564" i="9"/>
  <c r="M564" i="9"/>
  <c r="L564" i="9"/>
  <c r="K564" i="9"/>
  <c r="J564" i="9"/>
  <c r="O564" i="9" s="1"/>
  <c r="N563" i="9"/>
  <c r="M563" i="9"/>
  <c r="L563" i="9"/>
  <c r="K563" i="9"/>
  <c r="J563" i="9"/>
  <c r="O563" i="9" s="1"/>
  <c r="O562" i="9"/>
  <c r="N562" i="9"/>
  <c r="M562" i="9"/>
  <c r="L562" i="9"/>
  <c r="K562" i="9"/>
  <c r="J562" i="9"/>
  <c r="N561" i="9"/>
  <c r="M561" i="9"/>
  <c r="L561" i="9"/>
  <c r="K561" i="9"/>
  <c r="J561" i="9"/>
  <c r="O561" i="9" s="1"/>
  <c r="N560" i="9"/>
  <c r="M560" i="9"/>
  <c r="L560" i="9"/>
  <c r="K560" i="9"/>
  <c r="J560" i="9"/>
  <c r="O560" i="9" s="1"/>
  <c r="O559" i="9"/>
  <c r="N559" i="9"/>
  <c r="M559" i="9"/>
  <c r="L559" i="9"/>
  <c r="K559" i="9"/>
  <c r="J559" i="9"/>
  <c r="N558" i="9"/>
  <c r="M558" i="9"/>
  <c r="L558" i="9"/>
  <c r="K558" i="9"/>
  <c r="J558" i="9"/>
  <c r="O558" i="9" s="1"/>
  <c r="N557" i="9"/>
  <c r="M557" i="9"/>
  <c r="L557" i="9"/>
  <c r="K557" i="9"/>
  <c r="J557" i="9"/>
  <c r="O557" i="9" s="1"/>
  <c r="N556" i="9"/>
  <c r="M556" i="9"/>
  <c r="L556" i="9"/>
  <c r="K556" i="9"/>
  <c r="J556" i="9"/>
  <c r="O556" i="9" s="1"/>
  <c r="N555" i="9"/>
  <c r="M555" i="9"/>
  <c r="L555" i="9"/>
  <c r="K555" i="9"/>
  <c r="J555" i="9"/>
  <c r="O555" i="9" s="1"/>
  <c r="O554" i="9"/>
  <c r="N554" i="9"/>
  <c r="M554" i="9"/>
  <c r="L554" i="9"/>
  <c r="K554" i="9"/>
  <c r="J554" i="9"/>
  <c r="N553" i="9"/>
  <c r="M553" i="9"/>
  <c r="L553" i="9"/>
  <c r="K553" i="9"/>
  <c r="J553" i="9"/>
  <c r="O553" i="9" s="1"/>
  <c r="N552" i="9"/>
  <c r="M552" i="9"/>
  <c r="L552" i="9"/>
  <c r="K552" i="9"/>
  <c r="J552" i="9"/>
  <c r="O552" i="9" s="1"/>
  <c r="O551" i="9"/>
  <c r="N551" i="9"/>
  <c r="M551" i="9"/>
  <c r="L551" i="9"/>
  <c r="K551" i="9"/>
  <c r="J551" i="9"/>
  <c r="N550" i="9"/>
  <c r="M550" i="9"/>
  <c r="L550" i="9"/>
  <c r="K550" i="9"/>
  <c r="J550" i="9"/>
  <c r="O550" i="9" s="1"/>
  <c r="N549" i="9"/>
  <c r="M549" i="9"/>
  <c r="L549" i="9"/>
  <c r="K549" i="9"/>
  <c r="J549" i="9"/>
  <c r="O549" i="9" s="1"/>
  <c r="N548" i="9"/>
  <c r="M548" i="9"/>
  <c r="L548" i="9"/>
  <c r="K548" i="9"/>
  <c r="J548" i="9"/>
  <c r="O548" i="9" s="1"/>
  <c r="N547" i="9"/>
  <c r="M547" i="9"/>
  <c r="L547" i="9"/>
  <c r="K547" i="9"/>
  <c r="J547" i="9"/>
  <c r="O547" i="9" s="1"/>
  <c r="O546" i="9"/>
  <c r="N546" i="9"/>
  <c r="M546" i="9"/>
  <c r="L546" i="9"/>
  <c r="K546" i="9"/>
  <c r="J546" i="9"/>
  <c r="N545" i="9"/>
  <c r="M545" i="9"/>
  <c r="L545" i="9"/>
  <c r="K545" i="9"/>
  <c r="J545" i="9"/>
  <c r="O545" i="9" s="1"/>
  <c r="N544" i="9"/>
  <c r="M544" i="9"/>
  <c r="L544" i="9"/>
  <c r="K544" i="9"/>
  <c r="J544" i="9"/>
  <c r="O544" i="9" s="1"/>
  <c r="O543" i="9"/>
  <c r="N543" i="9"/>
  <c r="M543" i="9"/>
  <c r="L543" i="9"/>
  <c r="K543" i="9"/>
  <c r="J543" i="9"/>
  <c r="N542" i="9"/>
  <c r="M542" i="9"/>
  <c r="L542" i="9"/>
  <c r="K542" i="9"/>
  <c r="J542" i="9"/>
  <c r="O542" i="9" s="1"/>
  <c r="N541" i="9"/>
  <c r="M541" i="9"/>
  <c r="L541" i="9"/>
  <c r="K541" i="9"/>
  <c r="J541" i="9"/>
  <c r="O541" i="9" s="1"/>
  <c r="N540" i="9"/>
  <c r="M540" i="9"/>
  <c r="L540" i="9"/>
  <c r="K540" i="9"/>
  <c r="J540" i="9"/>
  <c r="O540" i="9" s="1"/>
  <c r="N539" i="9"/>
  <c r="M539" i="9"/>
  <c r="L539" i="9"/>
  <c r="K539" i="9"/>
  <c r="J539" i="9"/>
  <c r="O539" i="9" s="1"/>
  <c r="O538" i="9"/>
  <c r="N538" i="9"/>
  <c r="M538" i="9"/>
  <c r="L538" i="9"/>
  <c r="K538" i="9"/>
  <c r="J538" i="9"/>
  <c r="N537" i="9"/>
  <c r="M537" i="9"/>
  <c r="L537" i="9"/>
  <c r="K537" i="9"/>
  <c r="J537" i="9"/>
  <c r="O537" i="9" s="1"/>
  <c r="N536" i="9"/>
  <c r="M536" i="9"/>
  <c r="L536" i="9"/>
  <c r="K536" i="9"/>
  <c r="J536" i="9"/>
  <c r="O536" i="9" s="1"/>
  <c r="O535" i="9"/>
  <c r="N535" i="9"/>
  <c r="M535" i="9"/>
  <c r="L535" i="9"/>
  <c r="K535" i="9"/>
  <c r="J535" i="9"/>
  <c r="N534" i="9"/>
  <c r="M534" i="9"/>
  <c r="L534" i="9"/>
  <c r="K534" i="9"/>
  <c r="J534" i="9"/>
  <c r="O534" i="9" s="1"/>
  <c r="N533" i="9"/>
  <c r="M533" i="9"/>
  <c r="L533" i="9"/>
  <c r="K533" i="9"/>
  <c r="J533" i="9"/>
  <c r="O533" i="9" s="1"/>
  <c r="N532" i="9"/>
  <c r="M532" i="9"/>
  <c r="L532" i="9"/>
  <c r="K532" i="9"/>
  <c r="J532" i="9"/>
  <c r="O532" i="9" s="1"/>
  <c r="N531" i="9"/>
  <c r="M531" i="9"/>
  <c r="L531" i="9"/>
  <c r="K531" i="9"/>
  <c r="J531" i="9"/>
  <c r="O531" i="9" s="1"/>
  <c r="O530" i="9"/>
  <c r="N530" i="9"/>
  <c r="M530" i="9"/>
  <c r="L530" i="9"/>
  <c r="K530" i="9"/>
  <c r="J530" i="9"/>
  <c r="N529" i="9"/>
  <c r="M529" i="9"/>
  <c r="L529" i="9"/>
  <c r="K529" i="9"/>
  <c r="J529" i="9"/>
  <c r="O529" i="9" s="1"/>
  <c r="N528" i="9"/>
  <c r="M528" i="9"/>
  <c r="L528" i="9"/>
  <c r="K528" i="9"/>
  <c r="J528" i="9"/>
  <c r="O528" i="9" s="1"/>
  <c r="O527" i="9"/>
  <c r="N527" i="9"/>
  <c r="M527" i="9"/>
  <c r="L527" i="9"/>
  <c r="K527" i="9"/>
  <c r="J527" i="9"/>
  <c r="N526" i="9"/>
  <c r="M526" i="9"/>
  <c r="L526" i="9"/>
  <c r="K526" i="9"/>
  <c r="J526" i="9"/>
  <c r="O526" i="9" s="1"/>
  <c r="I522" i="9"/>
  <c r="H522" i="9"/>
  <c r="G522" i="9"/>
  <c r="F522" i="9"/>
  <c r="J522" i="9" s="1"/>
  <c r="E522" i="9"/>
  <c r="M522" i="9" s="1"/>
  <c r="N520" i="9"/>
  <c r="M520" i="9"/>
  <c r="L520" i="9"/>
  <c r="K520" i="9"/>
  <c r="J520" i="9"/>
  <c r="O520" i="9" s="1"/>
  <c r="N519" i="9"/>
  <c r="M519" i="9"/>
  <c r="L519" i="9"/>
  <c r="K519" i="9"/>
  <c r="J519" i="9"/>
  <c r="O519" i="9" s="1"/>
  <c r="N518" i="9"/>
  <c r="M518" i="9"/>
  <c r="L518" i="9"/>
  <c r="K518" i="9"/>
  <c r="J518" i="9"/>
  <c r="O518" i="9" s="1"/>
  <c r="N517" i="9"/>
  <c r="M517" i="9"/>
  <c r="L517" i="9"/>
  <c r="K517" i="9"/>
  <c r="J517" i="9"/>
  <c r="O517" i="9" s="1"/>
  <c r="O516" i="9"/>
  <c r="N516" i="9"/>
  <c r="M516" i="9"/>
  <c r="L516" i="9"/>
  <c r="K516" i="9"/>
  <c r="J516" i="9"/>
  <c r="N515" i="9"/>
  <c r="M515" i="9"/>
  <c r="L515" i="9"/>
  <c r="K515" i="9"/>
  <c r="J515" i="9"/>
  <c r="O515" i="9" s="1"/>
  <c r="N514" i="9"/>
  <c r="M514" i="9"/>
  <c r="L514" i="9"/>
  <c r="K514" i="9"/>
  <c r="J514" i="9"/>
  <c r="O514" i="9" s="1"/>
  <c r="N513" i="9"/>
  <c r="M513" i="9"/>
  <c r="L513" i="9"/>
  <c r="K513" i="9"/>
  <c r="J513" i="9"/>
  <c r="O513" i="9" s="1"/>
  <c r="N512" i="9"/>
  <c r="M512" i="9"/>
  <c r="L512" i="9"/>
  <c r="K512" i="9"/>
  <c r="J512" i="9"/>
  <c r="O512" i="9" s="1"/>
  <c r="N511" i="9"/>
  <c r="M511" i="9"/>
  <c r="L511" i="9"/>
  <c r="K511" i="9"/>
  <c r="J511" i="9"/>
  <c r="O511" i="9" s="1"/>
  <c r="N510" i="9"/>
  <c r="M510" i="9"/>
  <c r="L510" i="9"/>
  <c r="K510" i="9"/>
  <c r="J510" i="9"/>
  <c r="O510" i="9" s="1"/>
  <c r="N509" i="9"/>
  <c r="M509" i="9"/>
  <c r="L509" i="9"/>
  <c r="K509" i="9"/>
  <c r="J509" i="9"/>
  <c r="O509" i="9" s="1"/>
  <c r="O508" i="9"/>
  <c r="N508" i="9"/>
  <c r="M508" i="9"/>
  <c r="L508" i="9"/>
  <c r="K508" i="9"/>
  <c r="J508" i="9"/>
  <c r="N507" i="9"/>
  <c r="M507" i="9"/>
  <c r="L507" i="9"/>
  <c r="K507" i="9"/>
  <c r="J507" i="9"/>
  <c r="O507" i="9" s="1"/>
  <c r="N506" i="9"/>
  <c r="M506" i="9"/>
  <c r="L506" i="9"/>
  <c r="K506" i="9"/>
  <c r="J506" i="9"/>
  <c r="O506" i="9" s="1"/>
  <c r="N505" i="9"/>
  <c r="M505" i="9"/>
  <c r="L505" i="9"/>
  <c r="K505" i="9"/>
  <c r="J505" i="9"/>
  <c r="O505" i="9" s="1"/>
  <c r="O504" i="9"/>
  <c r="N504" i="9"/>
  <c r="M504" i="9"/>
  <c r="L504" i="9"/>
  <c r="K504" i="9"/>
  <c r="J504" i="9"/>
  <c r="N503" i="9"/>
  <c r="M503" i="9"/>
  <c r="L503" i="9"/>
  <c r="K503" i="9"/>
  <c r="J503" i="9"/>
  <c r="O503" i="9" s="1"/>
  <c r="N502" i="9"/>
  <c r="M502" i="9"/>
  <c r="L502" i="9"/>
  <c r="K502" i="9"/>
  <c r="J502" i="9"/>
  <c r="O502" i="9" s="1"/>
  <c r="N501" i="9"/>
  <c r="M501" i="9"/>
  <c r="L501" i="9"/>
  <c r="K501" i="9"/>
  <c r="J501" i="9"/>
  <c r="O501" i="9" s="1"/>
  <c r="N500" i="9"/>
  <c r="M500" i="9"/>
  <c r="L500" i="9"/>
  <c r="K500" i="9"/>
  <c r="J500" i="9"/>
  <c r="O500" i="9" s="1"/>
  <c r="N499" i="9"/>
  <c r="M499" i="9"/>
  <c r="L499" i="9"/>
  <c r="K499" i="9"/>
  <c r="J499" i="9"/>
  <c r="O499" i="9" s="1"/>
  <c r="N498" i="9"/>
  <c r="M498" i="9"/>
  <c r="L498" i="9"/>
  <c r="K498" i="9"/>
  <c r="J498" i="9"/>
  <c r="O498" i="9" s="1"/>
  <c r="N497" i="9"/>
  <c r="M497" i="9"/>
  <c r="L497" i="9"/>
  <c r="K497" i="9"/>
  <c r="J497" i="9"/>
  <c r="O497" i="9" s="1"/>
  <c r="O496" i="9"/>
  <c r="N496" i="9"/>
  <c r="M496" i="9"/>
  <c r="L496" i="9"/>
  <c r="K496" i="9"/>
  <c r="J496" i="9"/>
  <c r="N495" i="9"/>
  <c r="M495" i="9"/>
  <c r="L495" i="9"/>
  <c r="K495" i="9"/>
  <c r="J495" i="9"/>
  <c r="O495" i="9" s="1"/>
  <c r="N494" i="9"/>
  <c r="M494" i="9"/>
  <c r="L494" i="9"/>
  <c r="K494" i="9"/>
  <c r="J494" i="9"/>
  <c r="O494" i="9" s="1"/>
  <c r="N493" i="9"/>
  <c r="M493" i="9"/>
  <c r="L493" i="9"/>
  <c r="K493" i="9"/>
  <c r="J493" i="9"/>
  <c r="O493" i="9" s="1"/>
  <c r="O492" i="9"/>
  <c r="N492" i="9"/>
  <c r="M492" i="9"/>
  <c r="L492" i="9"/>
  <c r="K492" i="9"/>
  <c r="J492" i="9"/>
  <c r="N491" i="9"/>
  <c r="M491" i="9"/>
  <c r="L491" i="9"/>
  <c r="K491" i="9"/>
  <c r="J491" i="9"/>
  <c r="O491" i="9" s="1"/>
  <c r="N490" i="9"/>
  <c r="M490" i="9"/>
  <c r="L490" i="9"/>
  <c r="K490" i="9"/>
  <c r="J490" i="9"/>
  <c r="O490" i="9" s="1"/>
  <c r="N489" i="9"/>
  <c r="M489" i="9"/>
  <c r="L489" i="9"/>
  <c r="K489" i="9"/>
  <c r="J489" i="9"/>
  <c r="O489" i="9" s="1"/>
  <c r="N488" i="9"/>
  <c r="M488" i="9"/>
  <c r="L488" i="9"/>
  <c r="K488" i="9"/>
  <c r="J488" i="9"/>
  <c r="O488" i="9" s="1"/>
  <c r="N487" i="9"/>
  <c r="M487" i="9"/>
  <c r="L487" i="9"/>
  <c r="K487" i="9"/>
  <c r="J487" i="9"/>
  <c r="O487" i="9" s="1"/>
  <c r="N486" i="9"/>
  <c r="M486" i="9"/>
  <c r="L486" i="9"/>
  <c r="K486" i="9"/>
  <c r="J486" i="9"/>
  <c r="O486" i="9" s="1"/>
  <c r="N485" i="9"/>
  <c r="M485" i="9"/>
  <c r="L485" i="9"/>
  <c r="K485" i="9"/>
  <c r="J485" i="9"/>
  <c r="O485" i="9" s="1"/>
  <c r="N484" i="9"/>
  <c r="M484" i="9"/>
  <c r="L484" i="9"/>
  <c r="K484" i="9"/>
  <c r="J484" i="9"/>
  <c r="O484" i="9" s="1"/>
  <c r="N483" i="9"/>
  <c r="M483" i="9"/>
  <c r="L483" i="9"/>
  <c r="K483" i="9"/>
  <c r="J483" i="9"/>
  <c r="O483" i="9" s="1"/>
  <c r="N482" i="9"/>
  <c r="M482" i="9"/>
  <c r="L482" i="9"/>
  <c r="K482" i="9"/>
  <c r="J482" i="9"/>
  <c r="O482" i="9" s="1"/>
  <c r="N481" i="9"/>
  <c r="M481" i="9"/>
  <c r="L481" i="9"/>
  <c r="K481" i="9"/>
  <c r="J481" i="9"/>
  <c r="O481" i="9" s="1"/>
  <c r="N480" i="9"/>
  <c r="M480" i="9"/>
  <c r="L480" i="9"/>
  <c r="K480" i="9"/>
  <c r="J480" i="9"/>
  <c r="O480" i="9" s="1"/>
  <c r="N479" i="9"/>
  <c r="M479" i="9"/>
  <c r="L479" i="9"/>
  <c r="K479" i="9"/>
  <c r="J479" i="9"/>
  <c r="O479" i="9" s="1"/>
  <c r="N478" i="9"/>
  <c r="M478" i="9"/>
  <c r="L478" i="9"/>
  <c r="K478" i="9"/>
  <c r="J478" i="9"/>
  <c r="O478" i="9" s="1"/>
  <c r="N477" i="9"/>
  <c r="M477" i="9"/>
  <c r="L477" i="9"/>
  <c r="K477" i="9"/>
  <c r="J477" i="9"/>
  <c r="O477" i="9" s="1"/>
  <c r="O476" i="9"/>
  <c r="N476" i="9"/>
  <c r="M476" i="9"/>
  <c r="L476" i="9"/>
  <c r="K476" i="9"/>
  <c r="J476" i="9"/>
  <c r="N475" i="9"/>
  <c r="M475" i="9"/>
  <c r="L475" i="9"/>
  <c r="K475" i="9"/>
  <c r="J475" i="9"/>
  <c r="O475" i="9" s="1"/>
  <c r="N474" i="9"/>
  <c r="M474" i="9"/>
  <c r="L474" i="9"/>
  <c r="K474" i="9"/>
  <c r="J474" i="9"/>
  <c r="O474" i="9" s="1"/>
  <c r="N473" i="9"/>
  <c r="M473" i="9"/>
  <c r="L473" i="9"/>
  <c r="K473" i="9"/>
  <c r="J473" i="9"/>
  <c r="O473" i="9" s="1"/>
  <c r="O472" i="9"/>
  <c r="N472" i="9"/>
  <c r="M472" i="9"/>
  <c r="L472" i="9"/>
  <c r="K472" i="9"/>
  <c r="J472" i="9"/>
  <c r="N471" i="9"/>
  <c r="M471" i="9"/>
  <c r="L471" i="9"/>
  <c r="K471" i="9"/>
  <c r="J471" i="9"/>
  <c r="O471" i="9" s="1"/>
  <c r="N470" i="9"/>
  <c r="M470" i="9"/>
  <c r="L470" i="9"/>
  <c r="K470" i="9"/>
  <c r="J470" i="9"/>
  <c r="O470" i="9" s="1"/>
  <c r="N469" i="9"/>
  <c r="M469" i="9"/>
  <c r="L469" i="9"/>
  <c r="K469" i="9"/>
  <c r="J469" i="9"/>
  <c r="O469" i="9" s="1"/>
  <c r="N468" i="9"/>
  <c r="M468" i="9"/>
  <c r="L468" i="9"/>
  <c r="K468" i="9"/>
  <c r="J468" i="9"/>
  <c r="O468" i="9" s="1"/>
  <c r="N467" i="9"/>
  <c r="M467" i="9"/>
  <c r="L467" i="9"/>
  <c r="K467" i="9"/>
  <c r="J467" i="9"/>
  <c r="O467" i="9" s="1"/>
  <c r="N466" i="9"/>
  <c r="M466" i="9"/>
  <c r="L466" i="9"/>
  <c r="K466" i="9"/>
  <c r="J466" i="9"/>
  <c r="O466" i="9" s="1"/>
  <c r="N465" i="9"/>
  <c r="M465" i="9"/>
  <c r="L465" i="9"/>
  <c r="K465" i="9"/>
  <c r="J465" i="9"/>
  <c r="O465" i="9" s="1"/>
  <c r="O464" i="9"/>
  <c r="N464" i="9"/>
  <c r="M464" i="9"/>
  <c r="L464" i="9"/>
  <c r="K464" i="9"/>
  <c r="J464" i="9"/>
  <c r="N463" i="9"/>
  <c r="M463" i="9"/>
  <c r="L463" i="9"/>
  <c r="K463" i="9"/>
  <c r="J463" i="9"/>
  <c r="O463" i="9" s="1"/>
  <c r="N462" i="9"/>
  <c r="M462" i="9"/>
  <c r="L462" i="9"/>
  <c r="K462" i="9"/>
  <c r="J462" i="9"/>
  <c r="O462" i="9" s="1"/>
  <c r="N461" i="9"/>
  <c r="M461" i="9"/>
  <c r="L461" i="9"/>
  <c r="K461" i="9"/>
  <c r="J461" i="9"/>
  <c r="O461" i="9" s="1"/>
  <c r="O460" i="9"/>
  <c r="N460" i="9"/>
  <c r="M460" i="9"/>
  <c r="L460" i="9"/>
  <c r="K460" i="9"/>
  <c r="J460" i="9"/>
  <c r="N459" i="9"/>
  <c r="M459" i="9"/>
  <c r="L459" i="9"/>
  <c r="K459" i="9"/>
  <c r="J459" i="9"/>
  <c r="O459" i="9" s="1"/>
  <c r="N458" i="9"/>
  <c r="M458" i="9"/>
  <c r="L458" i="9"/>
  <c r="K458" i="9"/>
  <c r="J458" i="9"/>
  <c r="O458" i="9" s="1"/>
  <c r="N457" i="9"/>
  <c r="M457" i="9"/>
  <c r="L457" i="9"/>
  <c r="K457" i="9"/>
  <c r="J457" i="9"/>
  <c r="O457" i="9" s="1"/>
  <c r="N456" i="9"/>
  <c r="M456" i="9"/>
  <c r="L456" i="9"/>
  <c r="K456" i="9"/>
  <c r="J456" i="9"/>
  <c r="O456" i="9" s="1"/>
  <c r="N455" i="9"/>
  <c r="M455" i="9"/>
  <c r="L455" i="9"/>
  <c r="K455" i="9"/>
  <c r="J455" i="9"/>
  <c r="O455" i="9" s="1"/>
  <c r="N454" i="9"/>
  <c r="M454" i="9"/>
  <c r="L454" i="9"/>
  <c r="K454" i="9"/>
  <c r="J454" i="9"/>
  <c r="O454" i="9" s="1"/>
  <c r="N453" i="9"/>
  <c r="M453" i="9"/>
  <c r="L453" i="9"/>
  <c r="K453" i="9"/>
  <c r="J453" i="9"/>
  <c r="O453" i="9" s="1"/>
  <c r="N452" i="9"/>
  <c r="M452" i="9"/>
  <c r="L452" i="9"/>
  <c r="K452" i="9"/>
  <c r="J452" i="9"/>
  <c r="O452" i="9" s="1"/>
  <c r="I448" i="9"/>
  <c r="N448" i="9" s="1"/>
  <c r="H448" i="9"/>
  <c r="G448" i="9"/>
  <c r="L448" i="9" s="1"/>
  <c r="F448" i="9"/>
  <c r="E448" i="9"/>
  <c r="N446" i="9"/>
  <c r="M446" i="9"/>
  <c r="L446" i="9"/>
  <c r="K446" i="9"/>
  <c r="J446" i="9"/>
  <c r="O446" i="9" s="1"/>
  <c r="N445" i="9"/>
  <c r="M445" i="9"/>
  <c r="L445" i="9"/>
  <c r="K445" i="9"/>
  <c r="J445" i="9"/>
  <c r="O445" i="9" s="1"/>
  <c r="O444" i="9"/>
  <c r="N444" i="9"/>
  <c r="M444" i="9"/>
  <c r="L444" i="9"/>
  <c r="K444" i="9"/>
  <c r="J444" i="9"/>
  <c r="N443" i="9"/>
  <c r="M443" i="9"/>
  <c r="L443" i="9"/>
  <c r="K443" i="9"/>
  <c r="J443" i="9"/>
  <c r="O443" i="9" s="1"/>
  <c r="N442" i="9"/>
  <c r="M442" i="9"/>
  <c r="L442" i="9"/>
  <c r="K442" i="9"/>
  <c r="J442" i="9"/>
  <c r="O442" i="9" s="1"/>
  <c r="O441" i="9"/>
  <c r="N441" i="9"/>
  <c r="M441" i="9"/>
  <c r="L441" i="9"/>
  <c r="K441" i="9"/>
  <c r="J441" i="9"/>
  <c r="O440" i="9"/>
  <c r="N440" i="9"/>
  <c r="M440" i="9"/>
  <c r="L440" i="9"/>
  <c r="K440" i="9"/>
  <c r="J440" i="9"/>
  <c r="N439" i="9"/>
  <c r="M439" i="9"/>
  <c r="L439" i="9"/>
  <c r="K439" i="9"/>
  <c r="J439" i="9"/>
  <c r="O439" i="9" s="1"/>
  <c r="N438" i="9"/>
  <c r="M438" i="9"/>
  <c r="L438" i="9"/>
  <c r="K438" i="9"/>
  <c r="J438" i="9"/>
  <c r="O438" i="9" s="1"/>
  <c r="O437" i="9"/>
  <c r="N437" i="9"/>
  <c r="M437" i="9"/>
  <c r="L437" i="9"/>
  <c r="K437" i="9"/>
  <c r="J437" i="9"/>
  <c r="N436" i="9"/>
  <c r="M436" i="9"/>
  <c r="L436" i="9"/>
  <c r="K436" i="9"/>
  <c r="J436" i="9"/>
  <c r="O436" i="9" s="1"/>
  <c r="N435" i="9"/>
  <c r="M435" i="9"/>
  <c r="L435" i="9"/>
  <c r="K435" i="9"/>
  <c r="J435" i="9"/>
  <c r="O435" i="9" s="1"/>
  <c r="O434" i="9"/>
  <c r="N434" i="9"/>
  <c r="M434" i="9"/>
  <c r="L434" i="9"/>
  <c r="K434" i="9"/>
  <c r="J434" i="9"/>
  <c r="O433" i="9"/>
  <c r="N433" i="9"/>
  <c r="M433" i="9"/>
  <c r="L433" i="9"/>
  <c r="K433" i="9"/>
  <c r="J433" i="9"/>
  <c r="N432" i="9"/>
  <c r="M432" i="9"/>
  <c r="L432" i="9"/>
  <c r="K432" i="9"/>
  <c r="J432" i="9"/>
  <c r="O432" i="9" s="1"/>
  <c r="N431" i="9"/>
  <c r="M431" i="9"/>
  <c r="L431" i="9"/>
  <c r="K431" i="9"/>
  <c r="J431" i="9"/>
  <c r="O431" i="9" s="1"/>
  <c r="O430" i="9"/>
  <c r="N430" i="9"/>
  <c r="M430" i="9"/>
  <c r="L430" i="9"/>
  <c r="K430" i="9"/>
  <c r="J430" i="9"/>
  <c r="N429" i="9"/>
  <c r="M429" i="9"/>
  <c r="L429" i="9"/>
  <c r="K429" i="9"/>
  <c r="J429" i="9"/>
  <c r="O429" i="9" s="1"/>
  <c r="N428" i="9"/>
  <c r="M428" i="9"/>
  <c r="L428" i="9"/>
  <c r="K428" i="9"/>
  <c r="J428" i="9"/>
  <c r="O428" i="9" s="1"/>
  <c r="N427" i="9"/>
  <c r="M427" i="9"/>
  <c r="L427" i="9"/>
  <c r="K427" i="9"/>
  <c r="J427" i="9"/>
  <c r="O427" i="9" s="1"/>
  <c r="N426" i="9"/>
  <c r="M426" i="9"/>
  <c r="L426" i="9"/>
  <c r="K426" i="9"/>
  <c r="J426" i="9"/>
  <c r="O426" i="9" s="1"/>
  <c r="N425" i="9"/>
  <c r="M425" i="9"/>
  <c r="L425" i="9"/>
  <c r="K425" i="9"/>
  <c r="J425" i="9"/>
  <c r="O425" i="9" s="1"/>
  <c r="O424" i="9"/>
  <c r="N424" i="9"/>
  <c r="M424" i="9"/>
  <c r="L424" i="9"/>
  <c r="K424" i="9"/>
  <c r="J424" i="9"/>
  <c r="N423" i="9"/>
  <c r="M423" i="9"/>
  <c r="L423" i="9"/>
  <c r="K423" i="9"/>
  <c r="J423" i="9"/>
  <c r="O423" i="9" s="1"/>
  <c r="N422" i="9"/>
  <c r="M422" i="9"/>
  <c r="L422" i="9"/>
  <c r="K422" i="9"/>
  <c r="J422" i="9"/>
  <c r="O422" i="9" s="1"/>
  <c r="O421" i="9"/>
  <c r="N421" i="9"/>
  <c r="M421" i="9"/>
  <c r="L421" i="9"/>
  <c r="K421" i="9"/>
  <c r="J421" i="9"/>
  <c r="O420" i="9"/>
  <c r="N420" i="9"/>
  <c r="M420" i="9"/>
  <c r="L420" i="9"/>
  <c r="K420" i="9"/>
  <c r="J420" i="9"/>
  <c r="N419" i="9"/>
  <c r="M419" i="9"/>
  <c r="L419" i="9"/>
  <c r="K419" i="9"/>
  <c r="J419" i="9"/>
  <c r="O419" i="9" s="1"/>
  <c r="N418" i="9"/>
  <c r="M418" i="9"/>
  <c r="L418" i="9"/>
  <c r="K418" i="9"/>
  <c r="J418" i="9"/>
  <c r="O418" i="9" s="1"/>
  <c r="O417" i="9"/>
  <c r="N417" i="9"/>
  <c r="M417" i="9"/>
  <c r="L417" i="9"/>
  <c r="K417" i="9"/>
  <c r="J417" i="9"/>
  <c r="N416" i="9"/>
  <c r="M416" i="9"/>
  <c r="L416" i="9"/>
  <c r="K416" i="9"/>
  <c r="J416" i="9"/>
  <c r="O416" i="9" s="1"/>
  <c r="N415" i="9"/>
  <c r="M415" i="9"/>
  <c r="L415" i="9"/>
  <c r="K415" i="9"/>
  <c r="J415" i="9"/>
  <c r="O415" i="9" s="1"/>
  <c r="N414" i="9"/>
  <c r="M414" i="9"/>
  <c r="L414" i="9"/>
  <c r="K414" i="9"/>
  <c r="J414" i="9"/>
  <c r="O414" i="9" s="1"/>
  <c r="N413" i="9"/>
  <c r="M413" i="9"/>
  <c r="L413" i="9"/>
  <c r="K413" i="9"/>
  <c r="J413" i="9"/>
  <c r="O413" i="9" s="1"/>
  <c r="N412" i="9"/>
  <c r="M412" i="9"/>
  <c r="L412" i="9"/>
  <c r="K412" i="9"/>
  <c r="J412" i="9"/>
  <c r="O412" i="9" s="1"/>
  <c r="N411" i="9"/>
  <c r="M411" i="9"/>
  <c r="L411" i="9"/>
  <c r="K411" i="9"/>
  <c r="J411" i="9"/>
  <c r="O411" i="9" s="1"/>
  <c r="N410" i="9"/>
  <c r="M410" i="9"/>
  <c r="L410" i="9"/>
  <c r="K410" i="9"/>
  <c r="J410" i="9"/>
  <c r="O410" i="9" s="1"/>
  <c r="N409" i="9"/>
  <c r="M409" i="9"/>
  <c r="L409" i="9"/>
  <c r="K409" i="9"/>
  <c r="J409" i="9"/>
  <c r="O409" i="9" s="1"/>
  <c r="N408" i="9"/>
  <c r="M408" i="9"/>
  <c r="L408" i="9"/>
  <c r="K408" i="9"/>
  <c r="J408" i="9"/>
  <c r="O408" i="9" s="1"/>
  <c r="N407" i="9"/>
  <c r="M407" i="9"/>
  <c r="L407" i="9"/>
  <c r="K407" i="9"/>
  <c r="J407" i="9"/>
  <c r="O407" i="9" s="1"/>
  <c r="N406" i="9"/>
  <c r="M406" i="9"/>
  <c r="L406" i="9"/>
  <c r="K406" i="9"/>
  <c r="J406" i="9"/>
  <c r="O406" i="9" s="1"/>
  <c r="O405" i="9"/>
  <c r="N405" i="9"/>
  <c r="M405" i="9"/>
  <c r="L405" i="9"/>
  <c r="K405" i="9"/>
  <c r="J405" i="9"/>
  <c r="N404" i="9"/>
  <c r="M404" i="9"/>
  <c r="L404" i="9"/>
  <c r="K404" i="9"/>
  <c r="J404" i="9"/>
  <c r="O404" i="9" s="1"/>
  <c r="N403" i="9"/>
  <c r="M403" i="9"/>
  <c r="L403" i="9"/>
  <c r="K403" i="9"/>
  <c r="J403" i="9"/>
  <c r="O403" i="9" s="1"/>
  <c r="N402" i="9"/>
  <c r="M402" i="9"/>
  <c r="L402" i="9"/>
  <c r="K402" i="9"/>
  <c r="J402" i="9"/>
  <c r="O402" i="9" s="1"/>
  <c r="N401" i="9"/>
  <c r="M401" i="9"/>
  <c r="L401" i="9"/>
  <c r="K401" i="9"/>
  <c r="J401" i="9"/>
  <c r="O401" i="9" s="1"/>
  <c r="N400" i="9"/>
  <c r="M400" i="9"/>
  <c r="L400" i="9"/>
  <c r="K400" i="9"/>
  <c r="J400" i="9"/>
  <c r="O400" i="9" s="1"/>
  <c r="N399" i="9"/>
  <c r="M399" i="9"/>
  <c r="L399" i="9"/>
  <c r="K399" i="9"/>
  <c r="J399" i="9"/>
  <c r="O399" i="9" s="1"/>
  <c r="N398" i="9"/>
  <c r="M398" i="9"/>
  <c r="L398" i="9"/>
  <c r="K398" i="9"/>
  <c r="J398" i="9"/>
  <c r="O398" i="9" s="1"/>
  <c r="N397" i="9"/>
  <c r="M397" i="9"/>
  <c r="L397" i="9"/>
  <c r="K397" i="9"/>
  <c r="J397" i="9"/>
  <c r="O397" i="9" s="1"/>
  <c r="N396" i="9"/>
  <c r="M396" i="9"/>
  <c r="L396" i="9"/>
  <c r="K396" i="9"/>
  <c r="J396" i="9"/>
  <c r="O396" i="9" s="1"/>
  <c r="N395" i="9"/>
  <c r="M395" i="9"/>
  <c r="L395" i="9"/>
  <c r="K395" i="9"/>
  <c r="J395" i="9"/>
  <c r="O395" i="9" s="1"/>
  <c r="N394" i="9"/>
  <c r="M394" i="9"/>
  <c r="L394" i="9"/>
  <c r="K394" i="9"/>
  <c r="J394" i="9"/>
  <c r="O394" i="9" s="1"/>
  <c r="O393" i="9"/>
  <c r="N393" i="9"/>
  <c r="M393" i="9"/>
  <c r="L393" i="9"/>
  <c r="K393" i="9"/>
  <c r="J393" i="9"/>
  <c r="N392" i="9"/>
  <c r="M392" i="9"/>
  <c r="L392" i="9"/>
  <c r="K392" i="9"/>
  <c r="J392" i="9"/>
  <c r="O392" i="9" s="1"/>
  <c r="N391" i="9"/>
  <c r="M391" i="9"/>
  <c r="L391" i="9"/>
  <c r="K391" i="9"/>
  <c r="J391" i="9"/>
  <c r="O391" i="9" s="1"/>
  <c r="N390" i="9"/>
  <c r="M390" i="9"/>
  <c r="L390" i="9"/>
  <c r="K390" i="9"/>
  <c r="J390" i="9"/>
  <c r="O390" i="9" s="1"/>
  <c r="N389" i="9"/>
  <c r="M389" i="9"/>
  <c r="L389" i="9"/>
  <c r="K389" i="9"/>
  <c r="J389" i="9"/>
  <c r="O389" i="9" s="1"/>
  <c r="N388" i="9"/>
  <c r="M388" i="9"/>
  <c r="L388" i="9"/>
  <c r="K388" i="9"/>
  <c r="J388" i="9"/>
  <c r="O388" i="9" s="1"/>
  <c r="N387" i="9"/>
  <c r="M387" i="9"/>
  <c r="L387" i="9"/>
  <c r="K387" i="9"/>
  <c r="J387" i="9"/>
  <c r="O387" i="9" s="1"/>
  <c r="N386" i="9"/>
  <c r="M386" i="9"/>
  <c r="L386" i="9"/>
  <c r="K386" i="9"/>
  <c r="J386" i="9"/>
  <c r="O386" i="9" s="1"/>
  <c r="O385" i="9"/>
  <c r="N385" i="9"/>
  <c r="M385" i="9"/>
  <c r="L385" i="9"/>
  <c r="K385" i="9"/>
  <c r="J385" i="9"/>
  <c r="N384" i="9"/>
  <c r="M384" i="9"/>
  <c r="L384" i="9"/>
  <c r="K384" i="9"/>
  <c r="J384" i="9"/>
  <c r="O384" i="9" s="1"/>
  <c r="N383" i="9"/>
  <c r="M383" i="9"/>
  <c r="L383" i="9"/>
  <c r="K383" i="9"/>
  <c r="J383" i="9"/>
  <c r="O383" i="9" s="1"/>
  <c r="N382" i="9"/>
  <c r="M382" i="9"/>
  <c r="L382" i="9"/>
  <c r="K382" i="9"/>
  <c r="J382" i="9"/>
  <c r="O382" i="9" s="1"/>
  <c r="N381" i="9"/>
  <c r="M381" i="9"/>
  <c r="L381" i="9"/>
  <c r="K381" i="9"/>
  <c r="J381" i="9"/>
  <c r="O381" i="9" s="1"/>
  <c r="N380" i="9"/>
  <c r="M380" i="9"/>
  <c r="L380" i="9"/>
  <c r="K380" i="9"/>
  <c r="J380" i="9"/>
  <c r="O380" i="9" s="1"/>
  <c r="N379" i="9"/>
  <c r="M379" i="9"/>
  <c r="L379" i="9"/>
  <c r="K379" i="9"/>
  <c r="J379" i="9"/>
  <c r="O379" i="9" s="1"/>
  <c r="N378" i="9"/>
  <c r="M378" i="9"/>
  <c r="L378" i="9"/>
  <c r="K378" i="9"/>
  <c r="J378" i="9"/>
  <c r="O378" i="9" s="1"/>
  <c r="I374" i="9"/>
  <c r="H374" i="9"/>
  <c r="G374" i="9"/>
  <c r="F374" i="9"/>
  <c r="E374" i="9"/>
  <c r="N374" i="9" s="1"/>
  <c r="N372" i="9"/>
  <c r="M372" i="9"/>
  <c r="L372" i="9"/>
  <c r="K372" i="9"/>
  <c r="J372" i="9"/>
  <c r="O372" i="9" s="1"/>
  <c r="O371" i="9"/>
  <c r="N371" i="9"/>
  <c r="M371" i="9"/>
  <c r="L371" i="9"/>
  <c r="K371" i="9"/>
  <c r="J371" i="9"/>
  <c r="N370" i="9"/>
  <c r="M370" i="9"/>
  <c r="L370" i="9"/>
  <c r="K370" i="9"/>
  <c r="J370" i="9"/>
  <c r="O370" i="9" s="1"/>
  <c r="N369" i="9"/>
  <c r="M369" i="9"/>
  <c r="L369" i="9"/>
  <c r="K369" i="9"/>
  <c r="J369" i="9"/>
  <c r="O369" i="9" s="1"/>
  <c r="N368" i="9"/>
  <c r="M368" i="9"/>
  <c r="L368" i="9"/>
  <c r="K368" i="9"/>
  <c r="J368" i="9"/>
  <c r="O368" i="9" s="1"/>
  <c r="N367" i="9"/>
  <c r="M367" i="9"/>
  <c r="L367" i="9"/>
  <c r="K367" i="9"/>
  <c r="J367" i="9"/>
  <c r="O367" i="9" s="1"/>
  <c r="N366" i="9"/>
  <c r="M366" i="9"/>
  <c r="L366" i="9"/>
  <c r="K366" i="9"/>
  <c r="J366" i="9"/>
  <c r="O366" i="9" s="1"/>
  <c r="N365" i="9"/>
  <c r="M365" i="9"/>
  <c r="L365" i="9"/>
  <c r="K365" i="9"/>
  <c r="J365" i="9"/>
  <c r="O365" i="9" s="1"/>
  <c r="N364" i="9"/>
  <c r="M364" i="9"/>
  <c r="L364" i="9"/>
  <c r="K364" i="9"/>
  <c r="J364" i="9"/>
  <c r="O364" i="9" s="1"/>
  <c r="N363" i="9"/>
  <c r="M363" i="9"/>
  <c r="L363" i="9"/>
  <c r="K363" i="9"/>
  <c r="J363" i="9"/>
  <c r="O363" i="9" s="1"/>
  <c r="O362" i="9"/>
  <c r="N362" i="9"/>
  <c r="M362" i="9"/>
  <c r="L362" i="9"/>
  <c r="K362" i="9"/>
  <c r="J362" i="9"/>
  <c r="N361" i="9"/>
  <c r="M361" i="9"/>
  <c r="L361" i="9"/>
  <c r="K361" i="9"/>
  <c r="J361" i="9"/>
  <c r="O361" i="9" s="1"/>
  <c r="N360" i="9"/>
  <c r="M360" i="9"/>
  <c r="L360" i="9"/>
  <c r="K360" i="9"/>
  <c r="J360" i="9"/>
  <c r="O360" i="9" s="1"/>
  <c r="O359" i="9"/>
  <c r="N359" i="9"/>
  <c r="M359" i="9"/>
  <c r="L359" i="9"/>
  <c r="K359" i="9"/>
  <c r="J359" i="9"/>
  <c r="O358" i="9"/>
  <c r="N358" i="9"/>
  <c r="M358" i="9"/>
  <c r="L358" i="9"/>
  <c r="K358" i="9"/>
  <c r="J358" i="9"/>
  <c r="N357" i="9"/>
  <c r="M357" i="9"/>
  <c r="L357" i="9"/>
  <c r="K357" i="9"/>
  <c r="J357" i="9"/>
  <c r="O357" i="9" s="1"/>
  <c r="N356" i="9"/>
  <c r="M356" i="9"/>
  <c r="L356" i="9"/>
  <c r="K356" i="9"/>
  <c r="J356" i="9"/>
  <c r="O356" i="9" s="1"/>
  <c r="O355" i="9"/>
  <c r="N355" i="9"/>
  <c r="M355" i="9"/>
  <c r="L355" i="9"/>
  <c r="K355" i="9"/>
  <c r="J355" i="9"/>
  <c r="N354" i="9"/>
  <c r="M354" i="9"/>
  <c r="L354" i="9"/>
  <c r="K354" i="9"/>
  <c r="J354" i="9"/>
  <c r="O354" i="9" s="1"/>
  <c r="N353" i="9"/>
  <c r="M353" i="9"/>
  <c r="L353" i="9"/>
  <c r="K353" i="9"/>
  <c r="J353" i="9"/>
  <c r="O353" i="9" s="1"/>
  <c r="N352" i="9"/>
  <c r="M352" i="9"/>
  <c r="L352" i="9"/>
  <c r="K352" i="9"/>
  <c r="J352" i="9"/>
  <c r="O352" i="9" s="1"/>
  <c r="N351" i="9"/>
  <c r="M351" i="9"/>
  <c r="L351" i="9"/>
  <c r="K351" i="9"/>
  <c r="J351" i="9"/>
  <c r="O351" i="9" s="1"/>
  <c r="N350" i="9"/>
  <c r="M350" i="9"/>
  <c r="L350" i="9"/>
  <c r="K350" i="9"/>
  <c r="J350" i="9"/>
  <c r="O350" i="9" s="1"/>
  <c r="N349" i="9"/>
  <c r="M349" i="9"/>
  <c r="L349" i="9"/>
  <c r="K349" i="9"/>
  <c r="J349" i="9"/>
  <c r="O349" i="9" s="1"/>
  <c r="N348" i="9"/>
  <c r="M348" i="9"/>
  <c r="L348" i="9"/>
  <c r="K348" i="9"/>
  <c r="J348" i="9"/>
  <c r="O348" i="9" s="1"/>
  <c r="N347" i="9"/>
  <c r="M347" i="9"/>
  <c r="L347" i="9"/>
  <c r="K347" i="9"/>
  <c r="J347" i="9"/>
  <c r="O347" i="9" s="1"/>
  <c r="O346" i="9"/>
  <c r="N346" i="9"/>
  <c r="M346" i="9"/>
  <c r="L346" i="9"/>
  <c r="K346" i="9"/>
  <c r="J346" i="9"/>
  <c r="N345" i="9"/>
  <c r="M345" i="9"/>
  <c r="L345" i="9"/>
  <c r="K345" i="9"/>
  <c r="J345" i="9"/>
  <c r="O345" i="9" s="1"/>
  <c r="N344" i="9"/>
  <c r="M344" i="9"/>
  <c r="L344" i="9"/>
  <c r="K344" i="9"/>
  <c r="J344" i="9"/>
  <c r="O344" i="9" s="1"/>
  <c r="O343" i="9"/>
  <c r="N343" i="9"/>
  <c r="M343" i="9"/>
  <c r="L343" i="9"/>
  <c r="K343" i="9"/>
  <c r="J343" i="9"/>
  <c r="O342" i="9"/>
  <c r="N342" i="9"/>
  <c r="M342" i="9"/>
  <c r="L342" i="9"/>
  <c r="K342" i="9"/>
  <c r="J342" i="9"/>
  <c r="N341" i="9"/>
  <c r="M341" i="9"/>
  <c r="L341" i="9"/>
  <c r="K341" i="9"/>
  <c r="J341" i="9"/>
  <c r="O341" i="9" s="1"/>
  <c r="N340" i="9"/>
  <c r="M340" i="9"/>
  <c r="L340" i="9"/>
  <c r="K340" i="9"/>
  <c r="J340" i="9"/>
  <c r="O340" i="9" s="1"/>
  <c r="O339" i="9"/>
  <c r="N339" i="9"/>
  <c r="M339" i="9"/>
  <c r="L339" i="9"/>
  <c r="K339" i="9"/>
  <c r="J339" i="9"/>
  <c r="N338" i="9"/>
  <c r="M338" i="9"/>
  <c r="L338" i="9"/>
  <c r="K338" i="9"/>
  <c r="J338" i="9"/>
  <c r="O338" i="9" s="1"/>
  <c r="N337" i="9"/>
  <c r="M337" i="9"/>
  <c r="L337" i="9"/>
  <c r="K337" i="9"/>
  <c r="J337" i="9"/>
  <c r="O337" i="9" s="1"/>
  <c r="N336" i="9"/>
  <c r="M336" i="9"/>
  <c r="L336" i="9"/>
  <c r="K336" i="9"/>
  <c r="J336" i="9"/>
  <c r="O336" i="9" s="1"/>
  <c r="N335" i="9"/>
  <c r="M335" i="9"/>
  <c r="L335" i="9"/>
  <c r="K335" i="9"/>
  <c r="J335" i="9"/>
  <c r="O335" i="9" s="1"/>
  <c r="N334" i="9"/>
  <c r="M334" i="9"/>
  <c r="L334" i="9"/>
  <c r="K334" i="9"/>
  <c r="J334" i="9"/>
  <c r="O334" i="9" s="1"/>
  <c r="N333" i="9"/>
  <c r="M333" i="9"/>
  <c r="L333" i="9"/>
  <c r="K333" i="9"/>
  <c r="J333" i="9"/>
  <c r="O333" i="9" s="1"/>
  <c r="N332" i="9"/>
  <c r="M332" i="9"/>
  <c r="L332" i="9"/>
  <c r="K332" i="9"/>
  <c r="J332" i="9"/>
  <c r="O332" i="9" s="1"/>
  <c r="N331" i="9"/>
  <c r="M331" i="9"/>
  <c r="L331" i="9"/>
  <c r="K331" i="9"/>
  <c r="J331" i="9"/>
  <c r="O331" i="9" s="1"/>
  <c r="O330" i="9"/>
  <c r="N330" i="9"/>
  <c r="M330" i="9"/>
  <c r="L330" i="9"/>
  <c r="K330" i="9"/>
  <c r="J330" i="9"/>
  <c r="N329" i="9"/>
  <c r="M329" i="9"/>
  <c r="L329" i="9"/>
  <c r="K329" i="9"/>
  <c r="J329" i="9"/>
  <c r="O329" i="9" s="1"/>
  <c r="N328" i="9"/>
  <c r="M328" i="9"/>
  <c r="L328" i="9"/>
  <c r="K328" i="9"/>
  <c r="J328" i="9"/>
  <c r="O328" i="9" s="1"/>
  <c r="O327" i="9"/>
  <c r="N327" i="9"/>
  <c r="M327" i="9"/>
  <c r="L327" i="9"/>
  <c r="K327" i="9"/>
  <c r="J327" i="9"/>
  <c r="O326" i="9"/>
  <c r="N326" i="9"/>
  <c r="M326" i="9"/>
  <c r="L326" i="9"/>
  <c r="K326" i="9"/>
  <c r="J326" i="9"/>
  <c r="N325" i="9"/>
  <c r="M325" i="9"/>
  <c r="L325" i="9"/>
  <c r="K325" i="9"/>
  <c r="J325" i="9"/>
  <c r="O325" i="9" s="1"/>
  <c r="N324" i="9"/>
  <c r="M324" i="9"/>
  <c r="L324" i="9"/>
  <c r="K324" i="9"/>
  <c r="J324" i="9"/>
  <c r="O324" i="9" s="1"/>
  <c r="O323" i="9"/>
  <c r="N323" i="9"/>
  <c r="M323" i="9"/>
  <c r="L323" i="9"/>
  <c r="K323" i="9"/>
  <c r="J323" i="9"/>
  <c r="N322" i="9"/>
  <c r="M322" i="9"/>
  <c r="L322" i="9"/>
  <c r="K322" i="9"/>
  <c r="J322" i="9"/>
  <c r="O322" i="9" s="1"/>
  <c r="N321" i="9"/>
  <c r="M321" i="9"/>
  <c r="L321" i="9"/>
  <c r="K321" i="9"/>
  <c r="J321" i="9"/>
  <c r="O321" i="9" s="1"/>
  <c r="N320" i="9"/>
  <c r="M320" i="9"/>
  <c r="L320" i="9"/>
  <c r="K320" i="9"/>
  <c r="J320" i="9"/>
  <c r="O320" i="9" s="1"/>
  <c r="N319" i="9"/>
  <c r="M319" i="9"/>
  <c r="L319" i="9"/>
  <c r="K319" i="9"/>
  <c r="J319" i="9"/>
  <c r="O319" i="9" s="1"/>
  <c r="O318" i="9"/>
  <c r="N318" i="9"/>
  <c r="M318" i="9"/>
  <c r="L318" i="9"/>
  <c r="K318" i="9"/>
  <c r="J318" i="9"/>
  <c r="N317" i="9"/>
  <c r="M317" i="9"/>
  <c r="L317" i="9"/>
  <c r="K317" i="9"/>
  <c r="J317" i="9"/>
  <c r="O317" i="9" s="1"/>
  <c r="N316" i="9"/>
  <c r="M316" i="9"/>
  <c r="L316" i="9"/>
  <c r="K316" i="9"/>
  <c r="J316" i="9"/>
  <c r="O316" i="9" s="1"/>
  <c r="O315" i="9"/>
  <c r="N315" i="9"/>
  <c r="M315" i="9"/>
  <c r="L315" i="9"/>
  <c r="K315" i="9"/>
  <c r="J315" i="9"/>
  <c r="J314" i="9"/>
  <c r="O313" i="9"/>
  <c r="N313" i="9"/>
  <c r="M313" i="9"/>
  <c r="L313" i="9"/>
  <c r="K313" i="9"/>
  <c r="J313" i="9"/>
  <c r="N312" i="9"/>
  <c r="M312" i="9"/>
  <c r="L312" i="9"/>
  <c r="K312" i="9"/>
  <c r="J312" i="9"/>
  <c r="O312" i="9" s="1"/>
  <c r="N311" i="9"/>
  <c r="M311" i="9"/>
  <c r="L311" i="9"/>
  <c r="K311" i="9"/>
  <c r="J311" i="9"/>
  <c r="O311" i="9" s="1"/>
  <c r="N310" i="9"/>
  <c r="M310" i="9"/>
  <c r="L310" i="9"/>
  <c r="K310" i="9"/>
  <c r="J310" i="9"/>
  <c r="O310" i="9" s="1"/>
  <c r="O309" i="9"/>
  <c r="N309" i="9"/>
  <c r="M309" i="9"/>
  <c r="L309" i="9"/>
  <c r="K309" i="9"/>
  <c r="J309" i="9"/>
  <c r="N308" i="9"/>
  <c r="M308" i="9"/>
  <c r="L308" i="9"/>
  <c r="K308" i="9"/>
  <c r="J308" i="9"/>
  <c r="O308" i="9" s="1"/>
  <c r="N307" i="9"/>
  <c r="M307" i="9"/>
  <c r="L307" i="9"/>
  <c r="K307" i="9"/>
  <c r="J307" i="9"/>
  <c r="O307" i="9" s="1"/>
  <c r="N306" i="9"/>
  <c r="M306" i="9"/>
  <c r="L306" i="9"/>
  <c r="K306" i="9"/>
  <c r="J306" i="9"/>
  <c r="O306" i="9" s="1"/>
  <c r="N305" i="9"/>
  <c r="M305" i="9"/>
  <c r="L305" i="9"/>
  <c r="K305" i="9"/>
  <c r="J305" i="9"/>
  <c r="O305" i="9" s="1"/>
  <c r="N304" i="9"/>
  <c r="M304" i="9"/>
  <c r="L304" i="9"/>
  <c r="K304" i="9"/>
  <c r="J304" i="9"/>
  <c r="O304" i="9" s="1"/>
  <c r="I300" i="9"/>
  <c r="J300" i="9" s="1"/>
  <c r="O300" i="9" s="1"/>
  <c r="H300" i="9"/>
  <c r="M300" i="9" s="1"/>
  <c r="G300" i="9"/>
  <c r="L300" i="9" s="1"/>
  <c r="F300" i="9"/>
  <c r="K300" i="9" s="1"/>
  <c r="E300" i="9"/>
  <c r="N298" i="9"/>
  <c r="M298" i="9"/>
  <c r="L298" i="9"/>
  <c r="K298" i="9"/>
  <c r="J298" i="9"/>
  <c r="O298" i="9" s="1"/>
  <c r="N297" i="9"/>
  <c r="M297" i="9"/>
  <c r="L297" i="9"/>
  <c r="K297" i="9"/>
  <c r="J297" i="9"/>
  <c r="O297" i="9" s="1"/>
  <c r="N296" i="9"/>
  <c r="M296" i="9"/>
  <c r="L296" i="9"/>
  <c r="K296" i="9"/>
  <c r="J296" i="9"/>
  <c r="O296" i="9" s="1"/>
  <c r="N295" i="9"/>
  <c r="M295" i="9"/>
  <c r="L295" i="9"/>
  <c r="K295" i="9"/>
  <c r="J295" i="9"/>
  <c r="O295" i="9" s="1"/>
  <c r="N294" i="9"/>
  <c r="M294" i="9"/>
  <c r="L294" i="9"/>
  <c r="K294" i="9"/>
  <c r="J294" i="9"/>
  <c r="O294" i="9" s="1"/>
  <c r="N293" i="9"/>
  <c r="M293" i="9"/>
  <c r="L293" i="9"/>
  <c r="K293" i="9"/>
  <c r="J293" i="9"/>
  <c r="O293" i="9" s="1"/>
  <c r="N292" i="9"/>
  <c r="M292" i="9"/>
  <c r="L292" i="9"/>
  <c r="K292" i="9"/>
  <c r="J292" i="9"/>
  <c r="O292" i="9" s="1"/>
  <c r="N291" i="9"/>
  <c r="M291" i="9"/>
  <c r="L291" i="9"/>
  <c r="K291" i="9"/>
  <c r="J291" i="9"/>
  <c r="O291" i="9" s="1"/>
  <c r="O290" i="9"/>
  <c r="N290" i="9"/>
  <c r="M290" i="9"/>
  <c r="L290" i="9"/>
  <c r="K290" i="9"/>
  <c r="J290" i="9"/>
  <c r="N289" i="9"/>
  <c r="M289" i="9"/>
  <c r="L289" i="9"/>
  <c r="K289" i="9"/>
  <c r="J289" i="9"/>
  <c r="O289" i="9" s="1"/>
  <c r="N288" i="9"/>
  <c r="M288" i="9"/>
  <c r="L288" i="9"/>
  <c r="K288" i="9"/>
  <c r="J288" i="9"/>
  <c r="O288" i="9" s="1"/>
  <c r="O287" i="9"/>
  <c r="N287" i="9"/>
  <c r="M287" i="9"/>
  <c r="L287" i="9"/>
  <c r="K287" i="9"/>
  <c r="J287" i="9"/>
  <c r="N286" i="9"/>
  <c r="M286" i="9"/>
  <c r="L286" i="9"/>
  <c r="K286" i="9"/>
  <c r="J286" i="9"/>
  <c r="O286" i="9" s="1"/>
  <c r="N285" i="9"/>
  <c r="M285" i="9"/>
  <c r="L285" i="9"/>
  <c r="K285" i="9"/>
  <c r="J285" i="9"/>
  <c r="O285" i="9" s="1"/>
  <c r="N284" i="9"/>
  <c r="M284" i="9"/>
  <c r="L284" i="9"/>
  <c r="K284" i="9"/>
  <c r="J284" i="9"/>
  <c r="O284" i="9" s="1"/>
  <c r="N283" i="9"/>
  <c r="M283" i="9"/>
  <c r="L283" i="9"/>
  <c r="K283" i="9"/>
  <c r="J283" i="9"/>
  <c r="O283" i="9" s="1"/>
  <c r="N282" i="9"/>
  <c r="M282" i="9"/>
  <c r="L282" i="9"/>
  <c r="K282" i="9"/>
  <c r="J282" i="9"/>
  <c r="O282" i="9" s="1"/>
  <c r="N281" i="9"/>
  <c r="M281" i="9"/>
  <c r="L281" i="9"/>
  <c r="K281" i="9"/>
  <c r="J281" i="9"/>
  <c r="O281" i="9" s="1"/>
  <c r="N280" i="9"/>
  <c r="M280" i="9"/>
  <c r="L280" i="9"/>
  <c r="K280" i="9"/>
  <c r="J280" i="9"/>
  <c r="O280" i="9" s="1"/>
  <c r="N279" i="9"/>
  <c r="M279" i="9"/>
  <c r="L279" i="9"/>
  <c r="K279" i="9"/>
  <c r="J279" i="9"/>
  <c r="O279" i="9" s="1"/>
  <c r="N278" i="9"/>
  <c r="M278" i="9"/>
  <c r="L278" i="9"/>
  <c r="K278" i="9"/>
  <c r="J278" i="9"/>
  <c r="O278" i="9" s="1"/>
  <c r="N277" i="9"/>
  <c r="M277" i="9"/>
  <c r="L277" i="9"/>
  <c r="K277" i="9"/>
  <c r="J277" i="9"/>
  <c r="O277" i="9" s="1"/>
  <c r="N276" i="9"/>
  <c r="M276" i="9"/>
  <c r="L276" i="9"/>
  <c r="K276" i="9"/>
  <c r="J276" i="9"/>
  <c r="O276" i="9" s="1"/>
  <c r="N275" i="9"/>
  <c r="M275" i="9"/>
  <c r="L275" i="9"/>
  <c r="K275" i="9"/>
  <c r="J275" i="9"/>
  <c r="O275" i="9" s="1"/>
  <c r="N274" i="9"/>
  <c r="M274" i="9"/>
  <c r="L274" i="9"/>
  <c r="K274" i="9"/>
  <c r="J274" i="9"/>
  <c r="O274" i="9" s="1"/>
  <c r="N273" i="9"/>
  <c r="M273" i="9"/>
  <c r="L273" i="9"/>
  <c r="K273" i="9"/>
  <c r="J273" i="9"/>
  <c r="O273" i="9" s="1"/>
  <c r="N272" i="9"/>
  <c r="M272" i="9"/>
  <c r="L272" i="9"/>
  <c r="K272" i="9"/>
  <c r="J272" i="9"/>
  <c r="O272" i="9" s="1"/>
  <c r="O271" i="9"/>
  <c r="N271" i="9"/>
  <c r="M271" i="9"/>
  <c r="L271" i="9"/>
  <c r="K271" i="9"/>
  <c r="J271" i="9"/>
  <c r="N270" i="9"/>
  <c r="M270" i="9"/>
  <c r="L270" i="9"/>
  <c r="K270" i="9"/>
  <c r="J270" i="9"/>
  <c r="O270" i="9" s="1"/>
  <c r="N269" i="9"/>
  <c r="M269" i="9"/>
  <c r="L269" i="9"/>
  <c r="K269" i="9"/>
  <c r="J269" i="9"/>
  <c r="O269" i="9" s="1"/>
  <c r="N268" i="9"/>
  <c r="M268" i="9"/>
  <c r="L268" i="9"/>
  <c r="K268" i="9"/>
  <c r="J268" i="9"/>
  <c r="O268" i="9" s="1"/>
  <c r="N267" i="9"/>
  <c r="M267" i="9"/>
  <c r="L267" i="9"/>
  <c r="K267" i="9"/>
  <c r="J267" i="9"/>
  <c r="O267" i="9" s="1"/>
  <c r="N266" i="9"/>
  <c r="M266" i="9"/>
  <c r="L266" i="9"/>
  <c r="K266" i="9"/>
  <c r="J266" i="9"/>
  <c r="O266" i="9" s="1"/>
  <c r="N265" i="9"/>
  <c r="M265" i="9"/>
  <c r="L265" i="9"/>
  <c r="K265" i="9"/>
  <c r="J265" i="9"/>
  <c r="O265" i="9" s="1"/>
  <c r="N264" i="9"/>
  <c r="M264" i="9"/>
  <c r="L264" i="9"/>
  <c r="K264" i="9"/>
  <c r="J264" i="9"/>
  <c r="O264" i="9" s="1"/>
  <c r="N263" i="9"/>
  <c r="M263" i="9"/>
  <c r="L263" i="9"/>
  <c r="K263" i="9"/>
  <c r="J263" i="9"/>
  <c r="O263" i="9" s="1"/>
  <c r="N262" i="9"/>
  <c r="M262" i="9"/>
  <c r="L262" i="9"/>
  <c r="K262" i="9"/>
  <c r="J262" i="9"/>
  <c r="O262" i="9" s="1"/>
  <c r="O261" i="9"/>
  <c r="N261" i="9"/>
  <c r="M261" i="9"/>
  <c r="L261" i="9"/>
  <c r="K261" i="9"/>
  <c r="J261" i="9"/>
  <c r="N260" i="9"/>
  <c r="M260" i="9"/>
  <c r="L260" i="9"/>
  <c r="K260" i="9"/>
  <c r="J260" i="9"/>
  <c r="O260" i="9" s="1"/>
  <c r="N259" i="9"/>
  <c r="M259" i="9"/>
  <c r="L259" i="9"/>
  <c r="K259" i="9"/>
  <c r="J259" i="9"/>
  <c r="O259" i="9" s="1"/>
  <c r="N258" i="9"/>
  <c r="M258" i="9"/>
  <c r="L258" i="9"/>
  <c r="K258" i="9"/>
  <c r="J258" i="9"/>
  <c r="O258" i="9" s="1"/>
  <c r="N257" i="9"/>
  <c r="M257" i="9"/>
  <c r="L257" i="9"/>
  <c r="K257" i="9"/>
  <c r="J257" i="9"/>
  <c r="O257" i="9" s="1"/>
  <c r="N256" i="9"/>
  <c r="M256" i="9"/>
  <c r="L256" i="9"/>
  <c r="K256" i="9"/>
  <c r="J256" i="9"/>
  <c r="O256" i="9" s="1"/>
  <c r="N255" i="9"/>
  <c r="M255" i="9"/>
  <c r="L255" i="9"/>
  <c r="K255" i="9"/>
  <c r="J255" i="9"/>
  <c r="O255" i="9" s="1"/>
  <c r="O254" i="9"/>
  <c r="N254" i="9"/>
  <c r="M254" i="9"/>
  <c r="L254" i="9"/>
  <c r="K254" i="9"/>
  <c r="J254" i="9"/>
  <c r="N253" i="9"/>
  <c r="M253" i="9"/>
  <c r="L253" i="9"/>
  <c r="K253" i="9"/>
  <c r="J253" i="9"/>
  <c r="O253" i="9" s="1"/>
  <c r="N252" i="9"/>
  <c r="M252" i="9"/>
  <c r="L252" i="9"/>
  <c r="K252" i="9"/>
  <c r="J252" i="9"/>
  <c r="O252" i="9" s="1"/>
  <c r="O251" i="9"/>
  <c r="N251" i="9"/>
  <c r="M251" i="9"/>
  <c r="L251" i="9"/>
  <c r="K251" i="9"/>
  <c r="J251" i="9"/>
  <c r="N250" i="9"/>
  <c r="M250" i="9"/>
  <c r="L250" i="9"/>
  <c r="K250" i="9"/>
  <c r="J250" i="9"/>
  <c r="O250" i="9" s="1"/>
  <c r="N249" i="9"/>
  <c r="M249" i="9"/>
  <c r="L249" i="9"/>
  <c r="K249" i="9"/>
  <c r="J249" i="9"/>
  <c r="O249" i="9" s="1"/>
  <c r="N248" i="9"/>
  <c r="M248" i="9"/>
  <c r="L248" i="9"/>
  <c r="K248" i="9"/>
  <c r="J248" i="9"/>
  <c r="O248" i="9" s="1"/>
  <c r="N247" i="9"/>
  <c r="M247" i="9"/>
  <c r="L247" i="9"/>
  <c r="K247" i="9"/>
  <c r="J247" i="9"/>
  <c r="O247" i="9" s="1"/>
  <c r="N246" i="9"/>
  <c r="M246" i="9"/>
  <c r="L246" i="9"/>
  <c r="K246" i="9"/>
  <c r="J246" i="9"/>
  <c r="O246" i="9" s="1"/>
  <c r="N245" i="9"/>
  <c r="M245" i="9"/>
  <c r="L245" i="9"/>
  <c r="K245" i="9"/>
  <c r="J245" i="9"/>
  <c r="O245" i="9" s="1"/>
  <c r="N244" i="9"/>
  <c r="M244" i="9"/>
  <c r="L244" i="9"/>
  <c r="K244" i="9"/>
  <c r="J244" i="9"/>
  <c r="O244" i="9" s="1"/>
  <c r="N243" i="9"/>
  <c r="M243" i="9"/>
  <c r="L243" i="9"/>
  <c r="K243" i="9"/>
  <c r="J243" i="9"/>
  <c r="O243" i="9" s="1"/>
  <c r="N242" i="9"/>
  <c r="M242" i="9"/>
  <c r="L242" i="9"/>
  <c r="K242" i="9"/>
  <c r="J242" i="9"/>
  <c r="O242" i="9" s="1"/>
  <c r="N241" i="9"/>
  <c r="M241" i="9"/>
  <c r="L241" i="9"/>
  <c r="K241" i="9"/>
  <c r="J241" i="9"/>
  <c r="O241" i="9" s="1"/>
  <c r="J240" i="9"/>
  <c r="N239" i="9"/>
  <c r="M239" i="9"/>
  <c r="L239" i="9"/>
  <c r="K239" i="9"/>
  <c r="J239" i="9"/>
  <c r="O239" i="9" s="1"/>
  <c r="N238" i="9"/>
  <c r="M238" i="9"/>
  <c r="L238" i="9"/>
  <c r="K238" i="9"/>
  <c r="J238" i="9"/>
  <c r="O238" i="9" s="1"/>
  <c r="N237" i="9"/>
  <c r="M237" i="9"/>
  <c r="L237" i="9"/>
  <c r="K237" i="9"/>
  <c r="J237" i="9"/>
  <c r="O237" i="9" s="1"/>
  <c r="N236" i="9"/>
  <c r="M236" i="9"/>
  <c r="L236" i="9"/>
  <c r="K236" i="9"/>
  <c r="J236" i="9"/>
  <c r="O236" i="9" s="1"/>
  <c r="N235" i="9"/>
  <c r="M235" i="9"/>
  <c r="L235" i="9"/>
  <c r="K235" i="9"/>
  <c r="J235" i="9"/>
  <c r="O235" i="9" s="1"/>
  <c r="O234" i="9"/>
  <c r="N234" i="9"/>
  <c r="M234" i="9"/>
  <c r="L234" i="9"/>
  <c r="K234" i="9"/>
  <c r="J234" i="9"/>
  <c r="N233" i="9"/>
  <c r="M233" i="9"/>
  <c r="L233" i="9"/>
  <c r="K233" i="9"/>
  <c r="J233" i="9"/>
  <c r="O233" i="9" s="1"/>
  <c r="N232" i="9"/>
  <c r="M232" i="9"/>
  <c r="L232" i="9"/>
  <c r="K232" i="9"/>
  <c r="J232" i="9"/>
  <c r="O232" i="9" s="1"/>
  <c r="O231" i="9"/>
  <c r="N231" i="9"/>
  <c r="M231" i="9"/>
  <c r="L231" i="9"/>
  <c r="K231" i="9"/>
  <c r="J231" i="9"/>
  <c r="N230" i="9"/>
  <c r="M230" i="9"/>
  <c r="L230" i="9"/>
  <c r="K230" i="9"/>
  <c r="J230" i="9"/>
  <c r="O230" i="9" s="1"/>
  <c r="I226" i="9"/>
  <c r="H226" i="9"/>
  <c r="G226" i="9"/>
  <c r="L226" i="9" s="1"/>
  <c r="F226" i="9"/>
  <c r="J226" i="9" s="1"/>
  <c r="O226" i="9" s="1"/>
  <c r="E226" i="9"/>
  <c r="N224" i="9"/>
  <c r="M224" i="9"/>
  <c r="L224" i="9"/>
  <c r="K224" i="9"/>
  <c r="J224" i="9"/>
  <c r="O224" i="9" s="1"/>
  <c r="N223" i="9"/>
  <c r="M223" i="9"/>
  <c r="L223" i="9"/>
  <c r="K223" i="9"/>
  <c r="J223" i="9"/>
  <c r="O223" i="9" s="1"/>
  <c r="N222" i="9"/>
  <c r="M222" i="9"/>
  <c r="L222" i="9"/>
  <c r="K222" i="9"/>
  <c r="J222" i="9"/>
  <c r="O222" i="9" s="1"/>
  <c r="N221" i="9"/>
  <c r="M221" i="9"/>
  <c r="L221" i="9"/>
  <c r="K221" i="9"/>
  <c r="J221" i="9"/>
  <c r="O221" i="9" s="1"/>
  <c r="O220" i="9"/>
  <c r="N220" i="9"/>
  <c r="M220" i="9"/>
  <c r="L220" i="9"/>
  <c r="K220" i="9"/>
  <c r="J220" i="9"/>
  <c r="N219" i="9"/>
  <c r="M219" i="9"/>
  <c r="L219" i="9"/>
  <c r="K219" i="9"/>
  <c r="J219" i="9"/>
  <c r="O219" i="9" s="1"/>
  <c r="N218" i="9"/>
  <c r="M218" i="9"/>
  <c r="L218" i="9"/>
  <c r="K218" i="9"/>
  <c r="J218" i="9"/>
  <c r="O218" i="9" s="1"/>
  <c r="N217" i="9"/>
  <c r="M217" i="9"/>
  <c r="L217" i="9"/>
  <c r="K217" i="9"/>
  <c r="J217" i="9"/>
  <c r="O217" i="9" s="1"/>
  <c r="N216" i="9"/>
  <c r="M216" i="9"/>
  <c r="L216" i="9"/>
  <c r="K216" i="9"/>
  <c r="J216" i="9"/>
  <c r="O216" i="9" s="1"/>
  <c r="N215" i="9"/>
  <c r="M215" i="9"/>
  <c r="L215" i="9"/>
  <c r="K215" i="9"/>
  <c r="J215" i="9"/>
  <c r="O215" i="9" s="1"/>
  <c r="N214" i="9"/>
  <c r="M214" i="9"/>
  <c r="L214" i="9"/>
  <c r="K214" i="9"/>
  <c r="J214" i="9"/>
  <c r="O214" i="9" s="1"/>
  <c r="N213" i="9"/>
  <c r="M213" i="9"/>
  <c r="L213" i="9"/>
  <c r="K213" i="9"/>
  <c r="J213" i="9"/>
  <c r="O213" i="9" s="1"/>
  <c r="O212" i="9"/>
  <c r="N212" i="9"/>
  <c r="M212" i="9"/>
  <c r="L212" i="9"/>
  <c r="K212" i="9"/>
  <c r="J212" i="9"/>
  <c r="N211" i="9"/>
  <c r="M211" i="9"/>
  <c r="L211" i="9"/>
  <c r="K211" i="9"/>
  <c r="J211" i="9"/>
  <c r="O211" i="9" s="1"/>
  <c r="N210" i="9"/>
  <c r="M210" i="9"/>
  <c r="L210" i="9"/>
  <c r="K210" i="9"/>
  <c r="J210" i="9"/>
  <c r="O210" i="9" s="1"/>
  <c r="N209" i="9"/>
  <c r="M209" i="9"/>
  <c r="L209" i="9"/>
  <c r="K209" i="9"/>
  <c r="J209" i="9"/>
  <c r="O209" i="9" s="1"/>
  <c r="O208" i="9"/>
  <c r="N208" i="9"/>
  <c r="M208" i="9"/>
  <c r="L208" i="9"/>
  <c r="K208" i="9"/>
  <c r="J208" i="9"/>
  <c r="N207" i="9"/>
  <c r="M207" i="9"/>
  <c r="L207" i="9"/>
  <c r="K207" i="9"/>
  <c r="J207" i="9"/>
  <c r="O207" i="9" s="1"/>
  <c r="N206" i="9"/>
  <c r="M206" i="9"/>
  <c r="L206" i="9"/>
  <c r="K206" i="9"/>
  <c r="J206" i="9"/>
  <c r="O206" i="9" s="1"/>
  <c r="N205" i="9"/>
  <c r="M205" i="9"/>
  <c r="L205" i="9"/>
  <c r="K205" i="9"/>
  <c r="J205" i="9"/>
  <c r="O205" i="9" s="1"/>
  <c r="N204" i="9"/>
  <c r="M204" i="9"/>
  <c r="L204" i="9"/>
  <c r="K204" i="9"/>
  <c r="J204" i="9"/>
  <c r="O204" i="9" s="1"/>
  <c r="N203" i="9"/>
  <c r="M203" i="9"/>
  <c r="L203" i="9"/>
  <c r="K203" i="9"/>
  <c r="J203" i="9"/>
  <c r="O203" i="9" s="1"/>
  <c r="N202" i="9"/>
  <c r="M202" i="9"/>
  <c r="L202" i="9"/>
  <c r="K202" i="9"/>
  <c r="J202" i="9"/>
  <c r="O202" i="9" s="1"/>
  <c r="N201" i="9"/>
  <c r="M201" i="9"/>
  <c r="L201" i="9"/>
  <c r="K201" i="9"/>
  <c r="J201" i="9"/>
  <c r="O201" i="9" s="1"/>
  <c r="O200" i="9"/>
  <c r="N200" i="9"/>
  <c r="M200" i="9"/>
  <c r="L200" i="9"/>
  <c r="K200" i="9"/>
  <c r="J200" i="9"/>
  <c r="N199" i="9"/>
  <c r="M199" i="9"/>
  <c r="L199" i="9"/>
  <c r="K199" i="9"/>
  <c r="J199" i="9"/>
  <c r="O199" i="9" s="1"/>
  <c r="N198" i="9"/>
  <c r="M198" i="9"/>
  <c r="L198" i="9"/>
  <c r="K198" i="9"/>
  <c r="J198" i="9"/>
  <c r="O198" i="9" s="1"/>
  <c r="N197" i="9"/>
  <c r="M197" i="9"/>
  <c r="L197" i="9"/>
  <c r="K197" i="9"/>
  <c r="J197" i="9"/>
  <c r="O197" i="9" s="1"/>
  <c r="O196" i="9"/>
  <c r="N196" i="9"/>
  <c r="M196" i="9"/>
  <c r="L196" i="9"/>
  <c r="K196" i="9"/>
  <c r="J196" i="9"/>
  <c r="N195" i="9"/>
  <c r="M195" i="9"/>
  <c r="L195" i="9"/>
  <c r="K195" i="9"/>
  <c r="J195" i="9"/>
  <c r="O195" i="9" s="1"/>
  <c r="N194" i="9"/>
  <c r="M194" i="9"/>
  <c r="L194" i="9"/>
  <c r="K194" i="9"/>
  <c r="J194" i="9"/>
  <c r="O194" i="9" s="1"/>
  <c r="N193" i="9"/>
  <c r="M193" i="9"/>
  <c r="L193" i="9"/>
  <c r="K193" i="9"/>
  <c r="J193" i="9"/>
  <c r="O193" i="9" s="1"/>
  <c r="N192" i="9"/>
  <c r="M192" i="9"/>
  <c r="L192" i="9"/>
  <c r="K192" i="9"/>
  <c r="J192" i="9"/>
  <c r="O192" i="9" s="1"/>
  <c r="N191" i="9"/>
  <c r="M191" i="9"/>
  <c r="L191" i="9"/>
  <c r="K191" i="9"/>
  <c r="J191" i="9"/>
  <c r="O191" i="9" s="1"/>
  <c r="N190" i="9"/>
  <c r="M190" i="9"/>
  <c r="L190" i="9"/>
  <c r="K190" i="9"/>
  <c r="J190" i="9"/>
  <c r="O190" i="9" s="1"/>
  <c r="N189" i="9"/>
  <c r="M189" i="9"/>
  <c r="L189" i="9"/>
  <c r="K189" i="9"/>
  <c r="J189" i="9"/>
  <c r="O189" i="9" s="1"/>
  <c r="O188" i="9"/>
  <c r="N188" i="9"/>
  <c r="M188" i="9"/>
  <c r="L188" i="9"/>
  <c r="K188" i="9"/>
  <c r="J188" i="9"/>
  <c r="N187" i="9"/>
  <c r="M187" i="9"/>
  <c r="L187" i="9"/>
  <c r="K187" i="9"/>
  <c r="J187" i="9"/>
  <c r="O187" i="9" s="1"/>
  <c r="N186" i="9"/>
  <c r="M186" i="9"/>
  <c r="L186" i="9"/>
  <c r="K186" i="9"/>
  <c r="J186" i="9"/>
  <c r="O186" i="9" s="1"/>
  <c r="O185" i="9"/>
  <c r="N185" i="9"/>
  <c r="M185" i="9"/>
  <c r="L185" i="9"/>
  <c r="K185" i="9"/>
  <c r="J185" i="9"/>
  <c r="O184" i="9"/>
  <c r="N184" i="9"/>
  <c r="M184" i="9"/>
  <c r="L184" i="9"/>
  <c r="K184" i="9"/>
  <c r="J184" i="9"/>
  <c r="N183" i="9"/>
  <c r="M183" i="9"/>
  <c r="L183" i="9"/>
  <c r="K183" i="9"/>
  <c r="J183" i="9"/>
  <c r="O183" i="9" s="1"/>
  <c r="N182" i="9"/>
  <c r="M182" i="9"/>
  <c r="L182" i="9"/>
  <c r="K182" i="9"/>
  <c r="J182" i="9"/>
  <c r="O182" i="9" s="1"/>
  <c r="O181" i="9"/>
  <c r="N181" i="9"/>
  <c r="M181" i="9"/>
  <c r="L181" i="9"/>
  <c r="K181" i="9"/>
  <c r="J181" i="9"/>
  <c r="N180" i="9"/>
  <c r="M180" i="9"/>
  <c r="L180" i="9"/>
  <c r="K180" i="9"/>
  <c r="J180" i="9"/>
  <c r="O180" i="9" s="1"/>
  <c r="N179" i="9"/>
  <c r="M179" i="9"/>
  <c r="L179" i="9"/>
  <c r="K179" i="9"/>
  <c r="J179" i="9"/>
  <c r="O179" i="9" s="1"/>
  <c r="N178" i="9"/>
  <c r="M178" i="9"/>
  <c r="L178" i="9"/>
  <c r="K178" i="9"/>
  <c r="J178" i="9"/>
  <c r="O178" i="9" s="1"/>
  <c r="N177" i="9"/>
  <c r="M177" i="9"/>
  <c r="L177" i="9"/>
  <c r="K177" i="9"/>
  <c r="J177" i="9"/>
  <c r="O177" i="9" s="1"/>
  <c r="N176" i="9"/>
  <c r="M176" i="9"/>
  <c r="L176" i="9"/>
  <c r="K176" i="9"/>
  <c r="J176" i="9"/>
  <c r="O176" i="9" s="1"/>
  <c r="N175" i="9"/>
  <c r="M175" i="9"/>
  <c r="L175" i="9"/>
  <c r="K175" i="9"/>
  <c r="J175" i="9"/>
  <c r="O175" i="9" s="1"/>
  <c r="N174" i="9"/>
  <c r="M174" i="9"/>
  <c r="L174" i="9"/>
  <c r="K174" i="9"/>
  <c r="J174" i="9"/>
  <c r="O174" i="9" s="1"/>
  <c r="N173" i="9"/>
  <c r="M173" i="9"/>
  <c r="L173" i="9"/>
  <c r="K173" i="9"/>
  <c r="J173" i="9"/>
  <c r="O173" i="9" s="1"/>
  <c r="O172" i="9"/>
  <c r="N172" i="9"/>
  <c r="M172" i="9"/>
  <c r="L172" i="9"/>
  <c r="K172" i="9"/>
  <c r="J172" i="9"/>
  <c r="N171" i="9"/>
  <c r="M171" i="9"/>
  <c r="L171" i="9"/>
  <c r="K171" i="9"/>
  <c r="J171" i="9"/>
  <c r="O171" i="9" s="1"/>
  <c r="N170" i="9"/>
  <c r="M170" i="9"/>
  <c r="L170" i="9"/>
  <c r="K170" i="9"/>
  <c r="J170" i="9"/>
  <c r="O170" i="9" s="1"/>
  <c r="O169" i="9"/>
  <c r="N169" i="9"/>
  <c r="M169" i="9"/>
  <c r="L169" i="9"/>
  <c r="K169" i="9"/>
  <c r="J169" i="9"/>
  <c r="N168" i="9"/>
  <c r="M168" i="9"/>
  <c r="L168" i="9"/>
  <c r="K168" i="9"/>
  <c r="J168" i="9"/>
  <c r="O168" i="9" s="1"/>
  <c r="N167" i="9"/>
  <c r="M167" i="9"/>
  <c r="L167" i="9"/>
  <c r="K167" i="9"/>
  <c r="J167" i="9"/>
  <c r="O167" i="9" s="1"/>
  <c r="J166" i="9"/>
  <c r="N165" i="9"/>
  <c r="M165" i="9"/>
  <c r="L165" i="9"/>
  <c r="K165" i="9"/>
  <c r="J165" i="9"/>
  <c r="O165" i="9" s="1"/>
  <c r="O164" i="9"/>
  <c r="N164" i="9"/>
  <c r="M164" i="9"/>
  <c r="L164" i="9"/>
  <c r="K164" i="9"/>
  <c r="J164" i="9"/>
  <c r="O163" i="9"/>
  <c r="N163" i="9"/>
  <c r="M163" i="9"/>
  <c r="L163" i="9"/>
  <c r="K163" i="9"/>
  <c r="J163" i="9"/>
  <c r="N162" i="9"/>
  <c r="M162" i="9"/>
  <c r="L162" i="9"/>
  <c r="K162" i="9"/>
  <c r="J162" i="9"/>
  <c r="O162" i="9" s="1"/>
  <c r="N161" i="9"/>
  <c r="M161" i="9"/>
  <c r="L161" i="9"/>
  <c r="K161" i="9"/>
  <c r="J161" i="9"/>
  <c r="O161" i="9" s="1"/>
  <c r="O160" i="9"/>
  <c r="N160" i="9"/>
  <c r="M160" i="9"/>
  <c r="L160" i="9"/>
  <c r="K160" i="9"/>
  <c r="J160" i="9"/>
  <c r="N159" i="9"/>
  <c r="M159" i="9"/>
  <c r="L159" i="9"/>
  <c r="K159" i="9"/>
  <c r="J159" i="9"/>
  <c r="O159" i="9" s="1"/>
  <c r="N158" i="9"/>
  <c r="M158" i="9"/>
  <c r="L158" i="9"/>
  <c r="K158" i="9"/>
  <c r="J158" i="9"/>
  <c r="O158" i="9" s="1"/>
  <c r="N157" i="9"/>
  <c r="M157" i="9"/>
  <c r="L157" i="9"/>
  <c r="K157" i="9"/>
  <c r="J157" i="9"/>
  <c r="O157" i="9" s="1"/>
  <c r="N156" i="9"/>
  <c r="M156" i="9"/>
  <c r="L156" i="9"/>
  <c r="K156" i="9"/>
  <c r="J156" i="9"/>
  <c r="O156" i="9" s="1"/>
  <c r="I152" i="9"/>
  <c r="H152" i="9"/>
  <c r="G152" i="9"/>
  <c r="L152" i="9" s="1"/>
  <c r="F152" i="9"/>
  <c r="K152" i="9" s="1"/>
  <c r="E152" i="9"/>
  <c r="N152" i="9" s="1"/>
  <c r="N150" i="9"/>
  <c r="M150" i="9"/>
  <c r="L150" i="9"/>
  <c r="K150" i="9"/>
  <c r="J150" i="9"/>
  <c r="O150" i="9" s="1"/>
  <c r="N149" i="9"/>
  <c r="M149" i="9"/>
  <c r="L149" i="9"/>
  <c r="K149" i="9"/>
  <c r="J149" i="9"/>
  <c r="O149" i="9" s="1"/>
  <c r="O148" i="9"/>
  <c r="N148" i="9"/>
  <c r="M148" i="9"/>
  <c r="L148" i="9"/>
  <c r="K148" i="9"/>
  <c r="J148" i="9"/>
  <c r="N147" i="9"/>
  <c r="M147" i="9"/>
  <c r="L147" i="9"/>
  <c r="K147" i="9"/>
  <c r="J147" i="9"/>
  <c r="O147" i="9" s="1"/>
  <c r="N146" i="9"/>
  <c r="M146" i="9"/>
  <c r="L146" i="9"/>
  <c r="K146" i="9"/>
  <c r="J146" i="9"/>
  <c r="O146" i="9" s="1"/>
  <c r="O145" i="9"/>
  <c r="N145" i="9"/>
  <c r="M145" i="9"/>
  <c r="L145" i="9"/>
  <c r="K145" i="9"/>
  <c r="J145" i="9"/>
  <c r="O144" i="9"/>
  <c r="N144" i="9"/>
  <c r="M144" i="9"/>
  <c r="L144" i="9"/>
  <c r="K144" i="9"/>
  <c r="J144" i="9"/>
  <c r="N143" i="9"/>
  <c r="M143" i="9"/>
  <c r="L143" i="9"/>
  <c r="K143" i="9"/>
  <c r="J143" i="9"/>
  <c r="O143" i="9" s="1"/>
  <c r="N142" i="9"/>
  <c r="M142" i="9"/>
  <c r="L142" i="9"/>
  <c r="K142" i="9"/>
  <c r="J142" i="9"/>
  <c r="O142" i="9" s="1"/>
  <c r="O141" i="9"/>
  <c r="N141" i="9"/>
  <c r="M141" i="9"/>
  <c r="L141" i="9"/>
  <c r="K141" i="9"/>
  <c r="J141" i="9"/>
  <c r="O140" i="9"/>
  <c r="N140" i="9"/>
  <c r="M140" i="9"/>
  <c r="L140" i="9"/>
  <c r="K140" i="9"/>
  <c r="J140" i="9"/>
  <c r="N139" i="9"/>
  <c r="M139" i="9"/>
  <c r="L139" i="9"/>
  <c r="K139" i="9"/>
  <c r="J139" i="9"/>
  <c r="O139" i="9" s="1"/>
  <c r="N138" i="9"/>
  <c r="M138" i="9"/>
  <c r="L138" i="9"/>
  <c r="K138" i="9"/>
  <c r="J138" i="9"/>
  <c r="O138" i="9" s="1"/>
  <c r="O137" i="9"/>
  <c r="N137" i="9"/>
  <c r="M137" i="9"/>
  <c r="L137" i="9"/>
  <c r="K137" i="9"/>
  <c r="J137" i="9"/>
  <c r="N136" i="9"/>
  <c r="M136" i="9"/>
  <c r="L136" i="9"/>
  <c r="K136" i="9"/>
  <c r="J136" i="9"/>
  <c r="O136" i="9" s="1"/>
  <c r="N135" i="9"/>
  <c r="M135" i="9"/>
  <c r="L135" i="9"/>
  <c r="K135" i="9"/>
  <c r="J135" i="9"/>
  <c r="O135" i="9" s="1"/>
  <c r="N134" i="9"/>
  <c r="M134" i="9"/>
  <c r="L134" i="9"/>
  <c r="K134" i="9"/>
  <c r="J134" i="9"/>
  <c r="O134" i="9" s="1"/>
  <c r="N133" i="9"/>
  <c r="M133" i="9"/>
  <c r="L133" i="9"/>
  <c r="K133" i="9"/>
  <c r="J133" i="9"/>
  <c r="O133" i="9" s="1"/>
  <c r="N132" i="9"/>
  <c r="M132" i="9"/>
  <c r="L132" i="9"/>
  <c r="K132" i="9"/>
  <c r="J132" i="9"/>
  <c r="O132" i="9" s="1"/>
  <c r="N131" i="9"/>
  <c r="M131" i="9"/>
  <c r="L131" i="9"/>
  <c r="K131" i="9"/>
  <c r="J131" i="9"/>
  <c r="O131" i="9" s="1"/>
  <c r="N130" i="9"/>
  <c r="M130" i="9"/>
  <c r="L130" i="9"/>
  <c r="K130" i="9"/>
  <c r="J130" i="9"/>
  <c r="O130" i="9" s="1"/>
  <c r="N129" i="9"/>
  <c r="M129" i="9"/>
  <c r="L129" i="9"/>
  <c r="K129" i="9"/>
  <c r="J129" i="9"/>
  <c r="O129" i="9" s="1"/>
  <c r="O128" i="9"/>
  <c r="N128" i="9"/>
  <c r="M128" i="9"/>
  <c r="L128" i="9"/>
  <c r="K128" i="9"/>
  <c r="J128" i="9"/>
  <c r="N127" i="9"/>
  <c r="M127" i="9"/>
  <c r="L127" i="9"/>
  <c r="K127" i="9"/>
  <c r="J127" i="9"/>
  <c r="O127" i="9" s="1"/>
  <c r="N126" i="9"/>
  <c r="M126" i="9"/>
  <c r="L126" i="9"/>
  <c r="K126" i="9"/>
  <c r="J126" i="9"/>
  <c r="O126" i="9" s="1"/>
  <c r="O125" i="9"/>
  <c r="N125" i="9"/>
  <c r="M125" i="9"/>
  <c r="L125" i="9"/>
  <c r="K125" i="9"/>
  <c r="J125" i="9"/>
  <c r="O124" i="9"/>
  <c r="N124" i="9"/>
  <c r="M124" i="9"/>
  <c r="L124" i="9"/>
  <c r="K124" i="9"/>
  <c r="J124" i="9"/>
  <c r="N123" i="9"/>
  <c r="M123" i="9"/>
  <c r="L123" i="9"/>
  <c r="K123" i="9"/>
  <c r="J123" i="9"/>
  <c r="O123" i="9" s="1"/>
  <c r="N122" i="9"/>
  <c r="M122" i="9"/>
  <c r="L122" i="9"/>
  <c r="K122" i="9"/>
  <c r="J122" i="9"/>
  <c r="O122" i="9" s="1"/>
  <c r="O121" i="9"/>
  <c r="N121" i="9"/>
  <c r="M121" i="9"/>
  <c r="L121" i="9"/>
  <c r="K121" i="9"/>
  <c r="J121" i="9"/>
  <c r="N120" i="9"/>
  <c r="M120" i="9"/>
  <c r="L120" i="9"/>
  <c r="K120" i="9"/>
  <c r="J120" i="9"/>
  <c r="O120" i="9" s="1"/>
  <c r="N119" i="9"/>
  <c r="M119" i="9"/>
  <c r="L119" i="9"/>
  <c r="K119" i="9"/>
  <c r="J119" i="9"/>
  <c r="O119" i="9" s="1"/>
  <c r="N118" i="9"/>
  <c r="M118" i="9"/>
  <c r="L118" i="9"/>
  <c r="K118" i="9"/>
  <c r="J118" i="9"/>
  <c r="O118" i="9" s="1"/>
  <c r="N117" i="9"/>
  <c r="M117" i="9"/>
  <c r="L117" i="9"/>
  <c r="K117" i="9"/>
  <c r="J117" i="9"/>
  <c r="O117" i="9" s="1"/>
  <c r="N116" i="9"/>
  <c r="M116" i="9"/>
  <c r="L116" i="9"/>
  <c r="K116" i="9"/>
  <c r="J116" i="9"/>
  <c r="O116" i="9" s="1"/>
  <c r="N115" i="9"/>
  <c r="M115" i="9"/>
  <c r="L115" i="9"/>
  <c r="K115" i="9"/>
  <c r="J115" i="9"/>
  <c r="O115" i="9" s="1"/>
  <c r="N114" i="9"/>
  <c r="M114" i="9"/>
  <c r="L114" i="9"/>
  <c r="K114" i="9"/>
  <c r="J114" i="9"/>
  <c r="O114" i="9" s="1"/>
  <c r="N113" i="9"/>
  <c r="M113" i="9"/>
  <c r="L113" i="9"/>
  <c r="K113" i="9"/>
  <c r="J113" i="9"/>
  <c r="O113" i="9" s="1"/>
  <c r="O112" i="9"/>
  <c r="N112" i="9"/>
  <c r="M112" i="9"/>
  <c r="L112" i="9"/>
  <c r="K112" i="9"/>
  <c r="J112" i="9"/>
  <c r="N111" i="9"/>
  <c r="M111" i="9"/>
  <c r="L111" i="9"/>
  <c r="K111" i="9"/>
  <c r="J111" i="9"/>
  <c r="O111" i="9" s="1"/>
  <c r="N110" i="9"/>
  <c r="M110" i="9"/>
  <c r="L110" i="9"/>
  <c r="K110" i="9"/>
  <c r="J110" i="9"/>
  <c r="O110" i="9" s="1"/>
  <c r="O109" i="9"/>
  <c r="N109" i="9"/>
  <c r="M109" i="9"/>
  <c r="L109" i="9"/>
  <c r="K109" i="9"/>
  <c r="J109" i="9"/>
  <c r="O108" i="9"/>
  <c r="N108" i="9"/>
  <c r="M108" i="9"/>
  <c r="L108" i="9"/>
  <c r="K108" i="9"/>
  <c r="J108" i="9"/>
  <c r="N107" i="9"/>
  <c r="M107" i="9"/>
  <c r="L107" i="9"/>
  <c r="K107" i="9"/>
  <c r="J107" i="9"/>
  <c r="O107" i="9" s="1"/>
  <c r="N106" i="9"/>
  <c r="M106" i="9"/>
  <c r="L106" i="9"/>
  <c r="K106" i="9"/>
  <c r="J106" i="9"/>
  <c r="O106" i="9" s="1"/>
  <c r="O105" i="9"/>
  <c r="N105" i="9"/>
  <c r="M105" i="9"/>
  <c r="L105" i="9"/>
  <c r="K105" i="9"/>
  <c r="J105" i="9"/>
  <c r="N104" i="9"/>
  <c r="M104" i="9"/>
  <c r="L104" i="9"/>
  <c r="K104" i="9"/>
  <c r="J104" i="9"/>
  <c r="O104" i="9" s="1"/>
  <c r="N103" i="9"/>
  <c r="M103" i="9"/>
  <c r="L103" i="9"/>
  <c r="K103" i="9"/>
  <c r="J103" i="9"/>
  <c r="O103" i="9" s="1"/>
  <c r="N102" i="9"/>
  <c r="M102" i="9"/>
  <c r="L102" i="9"/>
  <c r="K102" i="9"/>
  <c r="J102" i="9"/>
  <c r="O102" i="9" s="1"/>
  <c r="N101" i="9"/>
  <c r="M101" i="9"/>
  <c r="L101" i="9"/>
  <c r="K101" i="9"/>
  <c r="J101" i="9"/>
  <c r="O101" i="9" s="1"/>
  <c r="N100" i="9"/>
  <c r="M100" i="9"/>
  <c r="L100" i="9"/>
  <c r="K100" i="9"/>
  <c r="J100" i="9"/>
  <c r="O100" i="9" s="1"/>
  <c r="N99" i="9"/>
  <c r="M99" i="9"/>
  <c r="L99" i="9"/>
  <c r="K99" i="9"/>
  <c r="J99" i="9"/>
  <c r="O99" i="9" s="1"/>
  <c r="N98" i="9"/>
  <c r="M98" i="9"/>
  <c r="L98" i="9"/>
  <c r="K98" i="9"/>
  <c r="J98" i="9"/>
  <c r="O98" i="9" s="1"/>
  <c r="N97" i="9"/>
  <c r="M97" i="9"/>
  <c r="L97" i="9"/>
  <c r="K97" i="9"/>
  <c r="J97" i="9"/>
  <c r="O97" i="9" s="1"/>
  <c r="O96" i="9"/>
  <c r="N96" i="9"/>
  <c r="M96" i="9"/>
  <c r="L96" i="9"/>
  <c r="K96" i="9"/>
  <c r="J96" i="9"/>
  <c r="N95" i="9"/>
  <c r="M95" i="9"/>
  <c r="L95" i="9"/>
  <c r="K95" i="9"/>
  <c r="J95" i="9"/>
  <c r="O95" i="9" s="1"/>
  <c r="N94" i="9"/>
  <c r="M94" i="9"/>
  <c r="L94" i="9"/>
  <c r="K94" i="9"/>
  <c r="J94" i="9"/>
  <c r="O94" i="9" s="1"/>
  <c r="O93" i="9"/>
  <c r="N93" i="9"/>
  <c r="M93" i="9"/>
  <c r="L93" i="9"/>
  <c r="K93" i="9"/>
  <c r="J93" i="9"/>
  <c r="O92" i="9"/>
  <c r="N92" i="9"/>
  <c r="M92" i="9"/>
  <c r="L92" i="9"/>
  <c r="K92" i="9"/>
  <c r="J92" i="9"/>
  <c r="N91" i="9"/>
  <c r="M91" i="9"/>
  <c r="L91" i="9"/>
  <c r="K91" i="9"/>
  <c r="J91" i="9"/>
  <c r="O91" i="9" s="1"/>
  <c r="N90" i="9"/>
  <c r="M90" i="9"/>
  <c r="L90" i="9"/>
  <c r="K90" i="9"/>
  <c r="J90" i="9"/>
  <c r="O90" i="9" s="1"/>
  <c r="O89" i="9"/>
  <c r="N89" i="9"/>
  <c r="M89" i="9"/>
  <c r="L89" i="9"/>
  <c r="K89" i="9"/>
  <c r="J89" i="9"/>
  <c r="N88" i="9"/>
  <c r="M88" i="9"/>
  <c r="L88" i="9"/>
  <c r="K88" i="9"/>
  <c r="J88" i="9"/>
  <c r="O88" i="9" s="1"/>
  <c r="N87" i="9"/>
  <c r="M87" i="9"/>
  <c r="L87" i="9"/>
  <c r="K87" i="9"/>
  <c r="J87" i="9"/>
  <c r="O87" i="9" s="1"/>
  <c r="N86" i="9"/>
  <c r="M86" i="9"/>
  <c r="L86" i="9"/>
  <c r="K86" i="9"/>
  <c r="J86" i="9"/>
  <c r="O86" i="9" s="1"/>
  <c r="N85" i="9"/>
  <c r="M85" i="9"/>
  <c r="L85" i="9"/>
  <c r="K85" i="9"/>
  <c r="J85" i="9"/>
  <c r="O85" i="9" s="1"/>
  <c r="N84" i="9"/>
  <c r="M84" i="9"/>
  <c r="L84" i="9"/>
  <c r="K84" i="9"/>
  <c r="J84" i="9"/>
  <c r="O84" i="9" s="1"/>
  <c r="N83" i="9"/>
  <c r="M83" i="9"/>
  <c r="L83" i="9"/>
  <c r="K83" i="9"/>
  <c r="J83" i="9"/>
  <c r="O83" i="9" s="1"/>
  <c r="N82" i="9"/>
  <c r="M82" i="9"/>
  <c r="L82" i="9"/>
  <c r="K82" i="9"/>
  <c r="J82" i="9"/>
  <c r="O82" i="9" s="1"/>
  <c r="I78" i="9"/>
  <c r="H78" i="9"/>
  <c r="G78" i="9"/>
  <c r="L78" i="9" s="1"/>
  <c r="F78" i="9"/>
  <c r="K78" i="9" s="1"/>
  <c r="E78" i="9"/>
  <c r="N78" i="9" s="1"/>
  <c r="N76" i="9"/>
  <c r="M76" i="9"/>
  <c r="L76" i="9"/>
  <c r="K76" i="9"/>
  <c r="J76" i="9"/>
  <c r="O76" i="9" s="1"/>
  <c r="N75" i="9"/>
  <c r="M75" i="9"/>
  <c r="L75" i="9"/>
  <c r="K75" i="9"/>
  <c r="J75" i="9"/>
  <c r="O75" i="9" s="1"/>
  <c r="N74" i="9"/>
  <c r="M74" i="9"/>
  <c r="L74" i="9"/>
  <c r="K74" i="9"/>
  <c r="J74" i="9"/>
  <c r="O74" i="9" s="1"/>
  <c r="N73" i="9"/>
  <c r="M73" i="9"/>
  <c r="L73" i="9"/>
  <c r="K73" i="9"/>
  <c r="J73" i="9"/>
  <c r="O73" i="9" s="1"/>
  <c r="N72" i="9"/>
  <c r="M72" i="9"/>
  <c r="L72" i="9"/>
  <c r="K72" i="9"/>
  <c r="J72" i="9"/>
  <c r="O72" i="9" s="1"/>
  <c r="N71" i="9"/>
  <c r="M71" i="9"/>
  <c r="L71" i="9"/>
  <c r="K71" i="9"/>
  <c r="J71" i="9"/>
  <c r="O71" i="9" s="1"/>
  <c r="O70" i="9"/>
  <c r="N70" i="9"/>
  <c r="M70" i="9"/>
  <c r="L70" i="9"/>
  <c r="K70" i="9"/>
  <c r="J70" i="9"/>
  <c r="N69" i="9"/>
  <c r="M69" i="9"/>
  <c r="L69" i="9"/>
  <c r="K69" i="9"/>
  <c r="J69" i="9"/>
  <c r="O69" i="9" s="1"/>
  <c r="N68" i="9"/>
  <c r="M68" i="9"/>
  <c r="L68" i="9"/>
  <c r="K68" i="9"/>
  <c r="J68" i="9"/>
  <c r="O68" i="9" s="1"/>
  <c r="O67" i="9"/>
  <c r="N67" i="9"/>
  <c r="M67" i="9"/>
  <c r="L67" i="9"/>
  <c r="K67" i="9"/>
  <c r="J67" i="9"/>
  <c r="O66" i="9"/>
  <c r="N66" i="9"/>
  <c r="M66" i="9"/>
  <c r="L66" i="9"/>
  <c r="K66" i="9"/>
  <c r="J66" i="9"/>
  <c r="N65" i="9"/>
  <c r="M65" i="9"/>
  <c r="L65" i="9"/>
  <c r="K65" i="9"/>
  <c r="J65" i="9"/>
  <c r="O65" i="9" s="1"/>
  <c r="N64" i="9"/>
  <c r="M64" i="9"/>
  <c r="L64" i="9"/>
  <c r="K64" i="9"/>
  <c r="J64" i="9"/>
  <c r="O64" i="9" s="1"/>
  <c r="O63" i="9"/>
  <c r="N63" i="9"/>
  <c r="M63" i="9"/>
  <c r="L63" i="9"/>
  <c r="K63" i="9"/>
  <c r="J63" i="9"/>
  <c r="N62" i="9"/>
  <c r="M62" i="9"/>
  <c r="L62" i="9"/>
  <c r="K62" i="9"/>
  <c r="J62" i="9"/>
  <c r="O62" i="9" s="1"/>
  <c r="N61" i="9"/>
  <c r="M61" i="9"/>
  <c r="L61" i="9"/>
  <c r="K61" i="9"/>
  <c r="J61" i="9"/>
  <c r="O61" i="9" s="1"/>
  <c r="N60" i="9"/>
  <c r="M60" i="9"/>
  <c r="L60" i="9"/>
  <c r="K60" i="9"/>
  <c r="J60" i="9"/>
  <c r="O60" i="9" s="1"/>
  <c r="N59" i="9"/>
  <c r="M59" i="9"/>
  <c r="L59" i="9"/>
  <c r="K59" i="9"/>
  <c r="J59" i="9"/>
  <c r="O59" i="9" s="1"/>
  <c r="N58" i="9"/>
  <c r="M58" i="9"/>
  <c r="L58" i="9"/>
  <c r="K58" i="9"/>
  <c r="J58" i="9"/>
  <c r="O58" i="9" s="1"/>
  <c r="N57" i="9"/>
  <c r="M57" i="9"/>
  <c r="L57" i="9"/>
  <c r="K57" i="9"/>
  <c r="J57" i="9"/>
  <c r="O57" i="9" s="1"/>
  <c r="N56" i="9"/>
  <c r="M56" i="9"/>
  <c r="L56" i="9"/>
  <c r="K56" i="9"/>
  <c r="J56" i="9"/>
  <c r="O56" i="9" s="1"/>
  <c r="N55" i="9"/>
  <c r="M55" i="9"/>
  <c r="L55" i="9"/>
  <c r="K55" i="9"/>
  <c r="J55" i="9"/>
  <c r="O55" i="9" s="1"/>
  <c r="O54" i="9"/>
  <c r="N54" i="9"/>
  <c r="M54" i="9"/>
  <c r="L54" i="9"/>
  <c r="K54" i="9"/>
  <c r="J54" i="9"/>
  <c r="N53" i="9"/>
  <c r="M53" i="9"/>
  <c r="L53" i="9"/>
  <c r="K53" i="9"/>
  <c r="J53" i="9"/>
  <c r="O53" i="9" s="1"/>
  <c r="N52" i="9"/>
  <c r="M52" i="9"/>
  <c r="L52" i="9"/>
  <c r="K52" i="9"/>
  <c r="J52" i="9"/>
  <c r="O52" i="9" s="1"/>
  <c r="O51" i="9"/>
  <c r="N51" i="9"/>
  <c r="M51" i="9"/>
  <c r="L51" i="9"/>
  <c r="K51" i="9"/>
  <c r="J51" i="9"/>
  <c r="O50" i="9"/>
  <c r="N50" i="9"/>
  <c r="M50" i="9"/>
  <c r="L50" i="9"/>
  <c r="K50" i="9"/>
  <c r="J50" i="9"/>
  <c r="N49" i="9"/>
  <c r="M49" i="9"/>
  <c r="L49" i="9"/>
  <c r="K49" i="9"/>
  <c r="J49" i="9"/>
  <c r="O49" i="9" s="1"/>
  <c r="N48" i="9"/>
  <c r="M48" i="9"/>
  <c r="L48" i="9"/>
  <c r="K48" i="9"/>
  <c r="J48" i="9"/>
  <c r="O48" i="9" s="1"/>
  <c r="O47" i="9"/>
  <c r="N47" i="9"/>
  <c r="M47" i="9"/>
  <c r="L47" i="9"/>
  <c r="K47" i="9"/>
  <c r="J47" i="9"/>
  <c r="N46" i="9"/>
  <c r="M46" i="9"/>
  <c r="L46" i="9"/>
  <c r="K46" i="9"/>
  <c r="J46" i="9"/>
  <c r="O46" i="9" s="1"/>
  <c r="N45" i="9"/>
  <c r="M45" i="9"/>
  <c r="L45" i="9"/>
  <c r="K45" i="9"/>
  <c r="J45" i="9"/>
  <c r="O45" i="9" s="1"/>
  <c r="N44" i="9"/>
  <c r="M44" i="9"/>
  <c r="L44" i="9"/>
  <c r="K44" i="9"/>
  <c r="J44" i="9"/>
  <c r="O44" i="9" s="1"/>
  <c r="N43" i="9"/>
  <c r="M43" i="9"/>
  <c r="L43" i="9"/>
  <c r="K43" i="9"/>
  <c r="J43" i="9"/>
  <c r="O43" i="9" s="1"/>
  <c r="N42" i="9"/>
  <c r="M42" i="9"/>
  <c r="L42" i="9"/>
  <c r="K42" i="9"/>
  <c r="J42" i="9"/>
  <c r="O42" i="9" s="1"/>
  <c r="N41" i="9"/>
  <c r="M41" i="9"/>
  <c r="L41" i="9"/>
  <c r="K41" i="9"/>
  <c r="J41" i="9"/>
  <c r="O41" i="9" s="1"/>
  <c r="N40" i="9"/>
  <c r="M40" i="9"/>
  <c r="L40" i="9"/>
  <c r="K40" i="9"/>
  <c r="J40" i="9"/>
  <c r="O40" i="9" s="1"/>
  <c r="N39" i="9"/>
  <c r="M39" i="9"/>
  <c r="L39" i="9"/>
  <c r="K39" i="9"/>
  <c r="J39" i="9"/>
  <c r="O39" i="9" s="1"/>
  <c r="O38" i="9"/>
  <c r="N38" i="9"/>
  <c r="M38" i="9"/>
  <c r="L38" i="9"/>
  <c r="K38" i="9"/>
  <c r="J38" i="9"/>
  <c r="N37" i="9"/>
  <c r="M37" i="9"/>
  <c r="L37" i="9"/>
  <c r="K37" i="9"/>
  <c r="J37" i="9"/>
  <c r="O37" i="9" s="1"/>
  <c r="N36" i="9"/>
  <c r="M36" i="9"/>
  <c r="L36" i="9"/>
  <c r="K36" i="9"/>
  <c r="J36" i="9"/>
  <c r="O36" i="9" s="1"/>
  <c r="O35" i="9"/>
  <c r="N35" i="9"/>
  <c r="M35" i="9"/>
  <c r="L35" i="9"/>
  <c r="K35" i="9"/>
  <c r="J35" i="9"/>
  <c r="O34" i="9"/>
  <c r="N34" i="9"/>
  <c r="M34" i="9"/>
  <c r="L34" i="9"/>
  <c r="K34" i="9"/>
  <c r="J34" i="9"/>
  <c r="N33" i="9"/>
  <c r="M33" i="9"/>
  <c r="L33" i="9"/>
  <c r="K33" i="9"/>
  <c r="J33" i="9"/>
  <c r="O33" i="9" s="1"/>
  <c r="N32" i="9"/>
  <c r="M32" i="9"/>
  <c r="L32" i="9"/>
  <c r="K32" i="9"/>
  <c r="J32" i="9"/>
  <c r="O32" i="9" s="1"/>
  <c r="O31" i="9"/>
  <c r="N31" i="9"/>
  <c r="M31" i="9"/>
  <c r="L31" i="9"/>
  <c r="K31" i="9"/>
  <c r="J31" i="9"/>
  <c r="N30" i="9"/>
  <c r="M30" i="9"/>
  <c r="L30" i="9"/>
  <c r="K30" i="9"/>
  <c r="J30" i="9"/>
  <c r="O30" i="9" s="1"/>
  <c r="N29" i="9"/>
  <c r="M29" i="9"/>
  <c r="L29" i="9"/>
  <c r="K29" i="9"/>
  <c r="J29" i="9"/>
  <c r="O29" i="9" s="1"/>
  <c r="N28" i="9"/>
  <c r="M28" i="9"/>
  <c r="L28" i="9"/>
  <c r="K28" i="9"/>
  <c r="J28" i="9"/>
  <c r="O28" i="9" s="1"/>
  <c r="N27" i="9"/>
  <c r="M27" i="9"/>
  <c r="L27" i="9"/>
  <c r="K27" i="9"/>
  <c r="J27" i="9"/>
  <c r="O27" i="9" s="1"/>
  <c r="N26" i="9"/>
  <c r="M26" i="9"/>
  <c r="L26" i="9"/>
  <c r="K26" i="9"/>
  <c r="J26" i="9"/>
  <c r="O26" i="9" s="1"/>
  <c r="N25" i="9"/>
  <c r="M25" i="9"/>
  <c r="L25" i="9"/>
  <c r="K25" i="9"/>
  <c r="J25" i="9"/>
  <c r="O25" i="9" s="1"/>
  <c r="N24" i="9"/>
  <c r="M24" i="9"/>
  <c r="L24" i="9"/>
  <c r="K24" i="9"/>
  <c r="J24" i="9"/>
  <c r="O24" i="9" s="1"/>
  <c r="N23" i="9"/>
  <c r="M23" i="9"/>
  <c r="L23" i="9"/>
  <c r="K23" i="9"/>
  <c r="J23" i="9"/>
  <c r="O23" i="9" s="1"/>
  <c r="O22" i="9"/>
  <c r="N22" i="9"/>
  <c r="M22" i="9"/>
  <c r="L22" i="9"/>
  <c r="K22" i="9"/>
  <c r="J22" i="9"/>
  <c r="N21" i="9"/>
  <c r="M21" i="9"/>
  <c r="L21" i="9"/>
  <c r="K21" i="9"/>
  <c r="J21" i="9"/>
  <c r="O21" i="9" s="1"/>
  <c r="N20" i="9"/>
  <c r="M20" i="9"/>
  <c r="L20" i="9"/>
  <c r="K20" i="9"/>
  <c r="J20" i="9"/>
  <c r="O20" i="9" s="1"/>
  <c r="O19" i="9"/>
  <c r="N19" i="9"/>
  <c r="M19" i="9"/>
  <c r="L19" i="9"/>
  <c r="K19" i="9"/>
  <c r="J19" i="9"/>
  <c r="O18" i="9"/>
  <c r="N18" i="9"/>
  <c r="M18" i="9"/>
  <c r="L18" i="9"/>
  <c r="K18" i="9"/>
  <c r="J18" i="9"/>
  <c r="N17" i="9"/>
  <c r="M17" i="9"/>
  <c r="L17" i="9"/>
  <c r="K17" i="9"/>
  <c r="J17" i="9"/>
  <c r="O17" i="9" s="1"/>
  <c r="N16" i="9"/>
  <c r="M16" i="9"/>
  <c r="L16" i="9"/>
  <c r="K16" i="9"/>
  <c r="J16" i="9"/>
  <c r="O16" i="9" s="1"/>
  <c r="O15" i="9"/>
  <c r="N15" i="9"/>
  <c r="M15" i="9"/>
  <c r="L15" i="9"/>
  <c r="K15" i="9"/>
  <c r="J15" i="9"/>
  <c r="N14" i="9"/>
  <c r="M14" i="9"/>
  <c r="L14" i="9"/>
  <c r="K14" i="9"/>
  <c r="J14" i="9"/>
  <c r="O14" i="9" s="1"/>
  <c r="N13" i="9"/>
  <c r="M13" i="9"/>
  <c r="L13" i="9"/>
  <c r="K13" i="9"/>
  <c r="J13" i="9"/>
  <c r="O13" i="9" s="1"/>
  <c r="N12" i="9"/>
  <c r="M12" i="9"/>
  <c r="L12" i="9"/>
  <c r="K12" i="9"/>
  <c r="J12" i="9"/>
  <c r="O12" i="9" s="1"/>
  <c r="N11" i="9"/>
  <c r="M11" i="9"/>
  <c r="L11" i="9"/>
  <c r="K11" i="9"/>
  <c r="J11" i="9"/>
  <c r="O11" i="9" s="1"/>
  <c r="N10" i="9"/>
  <c r="M10" i="9"/>
  <c r="L10" i="9"/>
  <c r="K10" i="9"/>
  <c r="J10" i="9"/>
  <c r="O10" i="9" s="1"/>
  <c r="N9" i="9"/>
  <c r="M9" i="9"/>
  <c r="L9" i="9"/>
  <c r="K9" i="9"/>
  <c r="J9" i="9"/>
  <c r="O9" i="9" s="1"/>
  <c r="N8" i="9"/>
  <c r="M8" i="9"/>
  <c r="L8" i="9"/>
  <c r="K8" i="9"/>
  <c r="J8" i="9"/>
  <c r="O8" i="9" s="1"/>
  <c r="J744" i="9" l="1"/>
  <c r="O744" i="9" s="1"/>
  <c r="M78" i="9"/>
  <c r="M448" i="9"/>
  <c r="J596" i="9"/>
  <c r="O596" i="9" s="1"/>
  <c r="M226" i="9"/>
  <c r="K374" i="9"/>
  <c r="N226" i="9"/>
  <c r="L374" i="9"/>
  <c r="K226" i="9"/>
  <c r="M374" i="9"/>
  <c r="M596" i="9"/>
  <c r="N596" i="9"/>
  <c r="N522" i="9"/>
  <c r="J78" i="9"/>
  <c r="O78" i="9" s="1"/>
  <c r="J152" i="9"/>
  <c r="O152" i="9" s="1"/>
  <c r="K448" i="9"/>
  <c r="J448" i="9"/>
  <c r="O448" i="9" s="1"/>
  <c r="L522" i="9"/>
  <c r="K522" i="9"/>
  <c r="M152" i="9"/>
  <c r="O522" i="9"/>
  <c r="J818" i="9"/>
  <c r="O818" i="9" s="1"/>
  <c r="J892" i="9"/>
  <c r="O892" i="9" s="1"/>
  <c r="N300" i="9"/>
  <c r="J374" i="9"/>
  <c r="O374" i="9" s="1"/>
  <c r="N670" i="9"/>
  <c r="I78" i="8" l="1"/>
  <c r="H78" i="8"/>
  <c r="G78" i="8"/>
  <c r="F78" i="8"/>
  <c r="E78" i="8"/>
  <c r="D78" i="8"/>
  <c r="M78" i="8" s="1"/>
  <c r="N76" i="8"/>
  <c r="M76" i="8"/>
  <c r="L76" i="8"/>
  <c r="K76" i="8"/>
  <c r="J76" i="8"/>
  <c r="N75" i="8"/>
  <c r="M75" i="8"/>
  <c r="L75" i="8"/>
  <c r="K75" i="8"/>
  <c r="J75" i="8"/>
  <c r="N74" i="8"/>
  <c r="M74" i="8"/>
  <c r="L74" i="8"/>
  <c r="K74" i="8"/>
  <c r="J74" i="8"/>
  <c r="N73" i="8"/>
  <c r="M73" i="8"/>
  <c r="L73" i="8"/>
  <c r="K73" i="8"/>
  <c r="J73" i="8"/>
  <c r="N72" i="8"/>
  <c r="M72" i="8"/>
  <c r="L72" i="8"/>
  <c r="K72" i="8"/>
  <c r="J72" i="8"/>
  <c r="N71" i="8"/>
  <c r="M71" i="8"/>
  <c r="L71" i="8"/>
  <c r="K71" i="8"/>
  <c r="J71" i="8"/>
  <c r="N70" i="8"/>
  <c r="M70" i="8"/>
  <c r="L70" i="8"/>
  <c r="K70" i="8"/>
  <c r="J70" i="8"/>
  <c r="N69" i="8"/>
  <c r="M69" i="8"/>
  <c r="L69" i="8"/>
  <c r="K69" i="8"/>
  <c r="J69" i="8"/>
  <c r="N68" i="8"/>
  <c r="M68" i="8"/>
  <c r="L68" i="8"/>
  <c r="K68" i="8"/>
  <c r="J68" i="8"/>
  <c r="N67" i="8"/>
  <c r="M67" i="8"/>
  <c r="L67" i="8"/>
  <c r="K67" i="8"/>
  <c r="J67" i="8"/>
  <c r="N66" i="8"/>
  <c r="M66" i="8"/>
  <c r="L66" i="8"/>
  <c r="K66" i="8"/>
  <c r="J66" i="8"/>
  <c r="N65" i="8"/>
  <c r="M65" i="8"/>
  <c r="L65" i="8"/>
  <c r="K65" i="8"/>
  <c r="J65" i="8"/>
  <c r="N64" i="8"/>
  <c r="M64" i="8"/>
  <c r="L64" i="8"/>
  <c r="K64" i="8"/>
  <c r="J64" i="8"/>
  <c r="N63" i="8"/>
  <c r="M63" i="8"/>
  <c r="L63" i="8"/>
  <c r="K63" i="8"/>
  <c r="J63" i="8"/>
  <c r="N62" i="8"/>
  <c r="M62" i="8"/>
  <c r="L62" i="8"/>
  <c r="K62" i="8"/>
  <c r="J62" i="8"/>
  <c r="N61" i="8"/>
  <c r="M61" i="8"/>
  <c r="L61" i="8"/>
  <c r="K61" i="8"/>
  <c r="J61" i="8"/>
  <c r="N60" i="8"/>
  <c r="M60" i="8"/>
  <c r="L60" i="8"/>
  <c r="K60" i="8"/>
  <c r="J60" i="8"/>
  <c r="N59" i="8"/>
  <c r="M59" i="8"/>
  <c r="L59" i="8"/>
  <c r="K59" i="8"/>
  <c r="J59" i="8"/>
  <c r="N58" i="8"/>
  <c r="M58" i="8"/>
  <c r="L58" i="8"/>
  <c r="K58" i="8"/>
  <c r="J58" i="8"/>
  <c r="N57" i="8"/>
  <c r="M57" i="8"/>
  <c r="L57" i="8"/>
  <c r="K57" i="8"/>
  <c r="J57" i="8"/>
  <c r="N56" i="8"/>
  <c r="M56" i="8"/>
  <c r="L56" i="8"/>
  <c r="K56" i="8"/>
  <c r="J56" i="8"/>
  <c r="N55" i="8"/>
  <c r="M55" i="8"/>
  <c r="L55" i="8"/>
  <c r="K55" i="8"/>
  <c r="J55" i="8"/>
  <c r="N54" i="8"/>
  <c r="M54" i="8"/>
  <c r="L54" i="8"/>
  <c r="K54" i="8"/>
  <c r="J54" i="8"/>
  <c r="N53" i="8"/>
  <c r="M53" i="8"/>
  <c r="L53" i="8"/>
  <c r="K53" i="8"/>
  <c r="J53" i="8"/>
  <c r="N52" i="8"/>
  <c r="M52" i="8"/>
  <c r="L52" i="8"/>
  <c r="K52" i="8"/>
  <c r="J52" i="8"/>
  <c r="N51" i="8"/>
  <c r="M51" i="8"/>
  <c r="L51" i="8"/>
  <c r="K51" i="8"/>
  <c r="J51" i="8"/>
  <c r="N50" i="8"/>
  <c r="M50" i="8"/>
  <c r="L50" i="8"/>
  <c r="K50" i="8"/>
  <c r="J50" i="8"/>
  <c r="N49" i="8"/>
  <c r="M49" i="8"/>
  <c r="L49" i="8"/>
  <c r="K49" i="8"/>
  <c r="J49" i="8"/>
  <c r="N48" i="8"/>
  <c r="M48" i="8"/>
  <c r="L48" i="8"/>
  <c r="K48" i="8"/>
  <c r="J48" i="8"/>
  <c r="N47" i="8"/>
  <c r="M47" i="8"/>
  <c r="L47" i="8"/>
  <c r="K47" i="8"/>
  <c r="J47" i="8"/>
  <c r="N46" i="8"/>
  <c r="M46" i="8"/>
  <c r="L46" i="8"/>
  <c r="K46" i="8"/>
  <c r="J46" i="8"/>
  <c r="N45" i="8"/>
  <c r="M45" i="8"/>
  <c r="L45" i="8"/>
  <c r="K45" i="8"/>
  <c r="J45" i="8"/>
  <c r="N44" i="8"/>
  <c r="M44" i="8"/>
  <c r="L44" i="8"/>
  <c r="K44" i="8"/>
  <c r="J44" i="8"/>
  <c r="N43" i="8"/>
  <c r="M43" i="8"/>
  <c r="L43" i="8"/>
  <c r="K43" i="8"/>
  <c r="J43" i="8"/>
  <c r="N42" i="8"/>
  <c r="M42" i="8"/>
  <c r="L42" i="8"/>
  <c r="K42" i="8"/>
  <c r="J42" i="8"/>
  <c r="N41" i="8"/>
  <c r="M41" i="8"/>
  <c r="L41" i="8"/>
  <c r="K41" i="8"/>
  <c r="J41" i="8"/>
  <c r="N40" i="8"/>
  <c r="M40" i="8"/>
  <c r="L40" i="8"/>
  <c r="K40" i="8"/>
  <c r="J40" i="8"/>
  <c r="N39" i="8"/>
  <c r="M39" i="8"/>
  <c r="L39" i="8"/>
  <c r="K39" i="8"/>
  <c r="J39" i="8"/>
  <c r="N38" i="8"/>
  <c r="M38" i="8"/>
  <c r="L38" i="8"/>
  <c r="K38" i="8"/>
  <c r="J38" i="8"/>
  <c r="N37" i="8"/>
  <c r="M37" i="8"/>
  <c r="L37" i="8"/>
  <c r="K37" i="8"/>
  <c r="J37" i="8"/>
  <c r="N36" i="8"/>
  <c r="M36" i="8"/>
  <c r="L36" i="8"/>
  <c r="K36" i="8"/>
  <c r="J36" i="8"/>
  <c r="N35" i="8"/>
  <c r="M35" i="8"/>
  <c r="L35" i="8"/>
  <c r="K35" i="8"/>
  <c r="J35" i="8"/>
  <c r="N34" i="8"/>
  <c r="M34" i="8"/>
  <c r="L34" i="8"/>
  <c r="K34" i="8"/>
  <c r="J34" i="8"/>
  <c r="N33" i="8"/>
  <c r="M33" i="8"/>
  <c r="L33" i="8"/>
  <c r="K33" i="8"/>
  <c r="J33" i="8"/>
  <c r="N32" i="8"/>
  <c r="M32" i="8"/>
  <c r="L32" i="8"/>
  <c r="K32" i="8"/>
  <c r="J32" i="8"/>
  <c r="N31" i="8"/>
  <c r="M31" i="8"/>
  <c r="L31" i="8"/>
  <c r="K31" i="8"/>
  <c r="J31" i="8"/>
  <c r="N30" i="8"/>
  <c r="M30" i="8"/>
  <c r="L30" i="8"/>
  <c r="K30" i="8"/>
  <c r="J30" i="8"/>
  <c r="N29" i="8"/>
  <c r="M29" i="8"/>
  <c r="L29" i="8"/>
  <c r="K29" i="8"/>
  <c r="J29" i="8"/>
  <c r="N28" i="8"/>
  <c r="M28" i="8"/>
  <c r="L28" i="8"/>
  <c r="K28" i="8"/>
  <c r="J28" i="8"/>
  <c r="N27" i="8"/>
  <c r="M27" i="8"/>
  <c r="L27" i="8"/>
  <c r="K27" i="8"/>
  <c r="J27" i="8"/>
  <c r="N26" i="8"/>
  <c r="M26" i="8"/>
  <c r="L26" i="8"/>
  <c r="K26" i="8"/>
  <c r="J26" i="8"/>
  <c r="N25" i="8"/>
  <c r="M25" i="8"/>
  <c r="L25" i="8"/>
  <c r="K25" i="8"/>
  <c r="J25" i="8"/>
  <c r="N24" i="8"/>
  <c r="M24" i="8"/>
  <c r="L24" i="8"/>
  <c r="K24" i="8"/>
  <c r="J24" i="8"/>
  <c r="N23" i="8"/>
  <c r="M23" i="8"/>
  <c r="L23" i="8"/>
  <c r="K23" i="8"/>
  <c r="J23" i="8"/>
  <c r="N22" i="8"/>
  <c r="M22" i="8"/>
  <c r="L22" i="8"/>
  <c r="K22" i="8"/>
  <c r="J22" i="8"/>
  <c r="N21" i="8"/>
  <c r="M21" i="8"/>
  <c r="L21" i="8"/>
  <c r="K21" i="8"/>
  <c r="J21" i="8"/>
  <c r="N20" i="8"/>
  <c r="M20" i="8"/>
  <c r="L20" i="8"/>
  <c r="K20" i="8"/>
  <c r="J20" i="8"/>
  <c r="N19" i="8"/>
  <c r="M19" i="8"/>
  <c r="L19" i="8"/>
  <c r="K19" i="8"/>
  <c r="J19" i="8"/>
  <c r="N18" i="8"/>
  <c r="M18" i="8"/>
  <c r="L18" i="8"/>
  <c r="K18" i="8"/>
  <c r="J18" i="8"/>
  <c r="N17" i="8"/>
  <c r="M17" i="8"/>
  <c r="L17" i="8"/>
  <c r="K17" i="8"/>
  <c r="J17" i="8"/>
  <c r="N16" i="8"/>
  <c r="M16" i="8"/>
  <c r="L16" i="8"/>
  <c r="K16" i="8"/>
  <c r="J16" i="8"/>
  <c r="N15" i="8"/>
  <c r="M15" i="8"/>
  <c r="L15" i="8"/>
  <c r="K15" i="8"/>
  <c r="J15" i="8"/>
  <c r="N14" i="8"/>
  <c r="M14" i="8"/>
  <c r="L14" i="8"/>
  <c r="K14" i="8"/>
  <c r="J14" i="8"/>
  <c r="N13" i="8"/>
  <c r="M13" i="8"/>
  <c r="L13" i="8"/>
  <c r="K13" i="8"/>
  <c r="J13" i="8"/>
  <c r="N12" i="8"/>
  <c r="M12" i="8"/>
  <c r="L12" i="8"/>
  <c r="K12" i="8"/>
  <c r="J12" i="8"/>
  <c r="N11" i="8"/>
  <c r="M11" i="8"/>
  <c r="L11" i="8"/>
  <c r="K11" i="8"/>
  <c r="J11" i="8"/>
  <c r="N10" i="8"/>
  <c r="M10" i="8"/>
  <c r="L10" i="8"/>
  <c r="K10" i="8"/>
  <c r="J10" i="8"/>
  <c r="N9" i="8"/>
  <c r="M9" i="8"/>
  <c r="L9" i="8"/>
  <c r="K9" i="8"/>
  <c r="J9" i="8"/>
  <c r="N8" i="8"/>
  <c r="M8" i="8"/>
  <c r="L8" i="8"/>
  <c r="K8" i="8"/>
  <c r="J8" i="8"/>
  <c r="K78" i="8" l="1"/>
  <c r="J78" i="8"/>
  <c r="N78" i="8"/>
  <c r="L78" i="8"/>
  <c r="DW45" i="7"/>
  <c r="DG45" i="7"/>
  <c r="CQ45" i="7"/>
  <c r="CA45" i="7"/>
  <c r="BK45" i="7"/>
  <c r="AU45" i="7"/>
  <c r="AE45" i="7"/>
  <c r="O45" i="7"/>
  <c r="EK44" i="7"/>
  <c r="EK45" i="7" s="1"/>
  <c r="EJ44" i="7"/>
  <c r="EJ45" i="7" s="1"/>
  <c r="EI44" i="7"/>
  <c r="EI45" i="7" s="1"/>
  <c r="EH44" i="7"/>
  <c r="EH45" i="7" s="1"/>
  <c r="EG44" i="7"/>
  <c r="EG45" i="7" s="1"/>
  <c r="EF44" i="7"/>
  <c r="EF45" i="7" s="1"/>
  <c r="EE44" i="7"/>
  <c r="EE45" i="7" s="1"/>
  <c r="ED44" i="7"/>
  <c r="ED45" i="7" s="1"/>
  <c r="EC44" i="7"/>
  <c r="EC45" i="7" s="1"/>
  <c r="EB44" i="7"/>
  <c r="EB45" i="7" s="1"/>
  <c r="EA44" i="7"/>
  <c r="EA45" i="7" s="1"/>
  <c r="DZ44" i="7"/>
  <c r="DZ45" i="7" s="1"/>
  <c r="DY44" i="7"/>
  <c r="DY45" i="7" s="1"/>
  <c r="DX44" i="7"/>
  <c r="DX45" i="7" s="1"/>
  <c r="DW44" i="7"/>
  <c r="DV44" i="7"/>
  <c r="DV45" i="7" s="1"/>
  <c r="DU44" i="7"/>
  <c r="DU45" i="7" s="1"/>
  <c r="DT44" i="7"/>
  <c r="DT45" i="7" s="1"/>
  <c r="DS44" i="7"/>
  <c r="DS45" i="7" s="1"/>
  <c r="DR44" i="7"/>
  <c r="DR45" i="7" s="1"/>
  <c r="DQ44" i="7"/>
  <c r="DQ45" i="7" s="1"/>
  <c r="DP44" i="7"/>
  <c r="DP45" i="7" s="1"/>
  <c r="DO44" i="7"/>
  <c r="DO45" i="7" s="1"/>
  <c r="DN44" i="7"/>
  <c r="DN45" i="7" s="1"/>
  <c r="DM44" i="7"/>
  <c r="DM45" i="7" s="1"/>
  <c r="DL44" i="7"/>
  <c r="DL45" i="7" s="1"/>
  <c r="DK44" i="7"/>
  <c r="DK45" i="7" s="1"/>
  <c r="DJ44" i="7"/>
  <c r="DJ45" i="7" s="1"/>
  <c r="DI44" i="7"/>
  <c r="DI45" i="7" s="1"/>
  <c r="DH44" i="7"/>
  <c r="DH45" i="7" s="1"/>
  <c r="DG44" i="7"/>
  <c r="DF44" i="7"/>
  <c r="DF45" i="7" s="1"/>
  <c r="DE44" i="7"/>
  <c r="DE45" i="7" s="1"/>
  <c r="DD44" i="7"/>
  <c r="DD45" i="7" s="1"/>
  <c r="DC44" i="7"/>
  <c r="DC45" i="7" s="1"/>
  <c r="DB44" i="7"/>
  <c r="DB45" i="7" s="1"/>
  <c r="DA44" i="7"/>
  <c r="DA45" i="7" s="1"/>
  <c r="CZ44" i="7"/>
  <c r="CZ45" i="7" s="1"/>
  <c r="CY44" i="7"/>
  <c r="CY45" i="7" s="1"/>
  <c r="CX44" i="7"/>
  <c r="CX45" i="7" s="1"/>
  <c r="CW44" i="7"/>
  <c r="CW45" i="7" s="1"/>
  <c r="CV44" i="7"/>
  <c r="CV45" i="7" s="1"/>
  <c r="CU44" i="7"/>
  <c r="CU45" i="7" s="1"/>
  <c r="CT44" i="7"/>
  <c r="CT45" i="7" s="1"/>
  <c r="CS44" i="7"/>
  <c r="CS45" i="7" s="1"/>
  <c r="CR44" i="7"/>
  <c r="CR45" i="7" s="1"/>
  <c r="CQ44" i="7"/>
  <c r="CP44" i="7"/>
  <c r="CP45" i="7" s="1"/>
  <c r="CO44" i="7"/>
  <c r="CO45" i="7" s="1"/>
  <c r="CN44" i="7"/>
  <c r="CN45" i="7" s="1"/>
  <c r="CM44" i="7"/>
  <c r="CM45" i="7" s="1"/>
  <c r="CL44" i="7"/>
  <c r="CL45" i="7" s="1"/>
  <c r="CK44" i="7"/>
  <c r="CK45" i="7" s="1"/>
  <c r="CJ44" i="7"/>
  <c r="CJ45" i="7" s="1"/>
  <c r="CI44" i="7"/>
  <c r="CI45" i="7" s="1"/>
  <c r="CH44" i="7"/>
  <c r="CH45" i="7" s="1"/>
  <c r="CG44" i="7"/>
  <c r="CG45" i="7" s="1"/>
  <c r="CF44" i="7"/>
  <c r="CF45" i="7" s="1"/>
  <c r="CE44" i="7"/>
  <c r="CE45" i="7" s="1"/>
  <c r="CD44" i="7"/>
  <c r="CD45" i="7" s="1"/>
  <c r="CC44" i="7"/>
  <c r="CC45" i="7" s="1"/>
  <c r="CB44" i="7"/>
  <c r="CB45" i="7" s="1"/>
  <c r="CA44" i="7"/>
  <c r="BZ44" i="7"/>
  <c r="BZ45" i="7" s="1"/>
  <c r="BY44" i="7"/>
  <c r="BY45" i="7" s="1"/>
  <c r="BX44" i="7"/>
  <c r="BX45" i="7" s="1"/>
  <c r="BW44" i="7"/>
  <c r="BW45" i="7" s="1"/>
  <c r="BV44" i="7"/>
  <c r="BV45" i="7" s="1"/>
  <c r="BU44" i="7"/>
  <c r="BU45" i="7" s="1"/>
  <c r="BT44" i="7"/>
  <c r="BT45" i="7" s="1"/>
  <c r="BS44" i="7"/>
  <c r="BS45" i="7" s="1"/>
  <c r="BR44" i="7"/>
  <c r="BR45" i="7" s="1"/>
  <c r="BQ44" i="7"/>
  <c r="BQ45" i="7" s="1"/>
  <c r="BP44" i="7"/>
  <c r="BP45" i="7" s="1"/>
  <c r="BO44" i="7"/>
  <c r="BO45" i="7" s="1"/>
  <c r="BN44" i="7"/>
  <c r="BN45" i="7" s="1"/>
  <c r="BM44" i="7"/>
  <c r="BM45" i="7" s="1"/>
  <c r="BL44" i="7"/>
  <c r="BL45" i="7" s="1"/>
  <c r="BK44" i="7"/>
  <c r="BJ44" i="7"/>
  <c r="BJ45" i="7" s="1"/>
  <c r="BI44" i="7"/>
  <c r="BI45" i="7" s="1"/>
  <c r="BH44" i="7"/>
  <c r="BH45" i="7" s="1"/>
  <c r="BG44" i="7"/>
  <c r="BG45" i="7" s="1"/>
  <c r="BF44" i="7"/>
  <c r="BF45" i="7" s="1"/>
  <c r="BE44" i="7"/>
  <c r="BE45" i="7" s="1"/>
  <c r="BD44" i="7"/>
  <c r="BD45" i="7" s="1"/>
  <c r="BC44" i="7"/>
  <c r="BC45" i="7" s="1"/>
  <c r="BB44" i="7"/>
  <c r="BB45" i="7" s="1"/>
  <c r="BA44" i="7"/>
  <c r="BA45" i="7" s="1"/>
  <c r="AZ44" i="7"/>
  <c r="AZ45" i="7" s="1"/>
  <c r="AY44" i="7"/>
  <c r="AY45" i="7" s="1"/>
  <c r="AX44" i="7"/>
  <c r="AX45" i="7" s="1"/>
  <c r="AW44" i="7"/>
  <c r="AW45" i="7" s="1"/>
  <c r="AV44" i="7"/>
  <c r="AV45" i="7" s="1"/>
  <c r="AU44" i="7"/>
  <c r="AT44" i="7"/>
  <c r="AT45" i="7" s="1"/>
  <c r="AS44" i="7"/>
  <c r="AS45" i="7" s="1"/>
  <c r="AR44" i="7"/>
  <c r="AR45" i="7" s="1"/>
  <c r="AQ44" i="7"/>
  <c r="AQ45" i="7" s="1"/>
  <c r="AP44" i="7"/>
  <c r="AP45" i="7" s="1"/>
  <c r="AO44" i="7"/>
  <c r="AO45" i="7" s="1"/>
  <c r="AN44" i="7"/>
  <c r="AN45" i="7" s="1"/>
  <c r="AM44" i="7"/>
  <c r="AM45" i="7" s="1"/>
  <c r="AL44" i="7"/>
  <c r="AL45" i="7" s="1"/>
  <c r="AK44" i="7"/>
  <c r="AK45" i="7" s="1"/>
  <c r="AJ44" i="7"/>
  <c r="AJ45" i="7" s="1"/>
  <c r="AI44" i="7"/>
  <c r="AI45" i="7" s="1"/>
  <c r="AH44" i="7"/>
  <c r="AH45" i="7" s="1"/>
  <c r="AG44" i="7"/>
  <c r="AG45" i="7" s="1"/>
  <c r="AF44" i="7"/>
  <c r="AF45" i="7" s="1"/>
  <c r="AE44" i="7"/>
  <c r="AD44" i="7"/>
  <c r="AD45" i="7" s="1"/>
  <c r="AC44" i="7"/>
  <c r="AC45" i="7" s="1"/>
  <c r="AB44" i="7"/>
  <c r="AB45" i="7" s="1"/>
  <c r="AA44" i="7"/>
  <c r="AA45" i="7" s="1"/>
  <c r="Z44" i="7"/>
  <c r="Z45" i="7" s="1"/>
  <c r="Y44" i="7"/>
  <c r="Y45" i="7" s="1"/>
  <c r="X44" i="7"/>
  <c r="X45" i="7" s="1"/>
  <c r="W44" i="7"/>
  <c r="W45" i="7" s="1"/>
  <c r="V44" i="7"/>
  <c r="V45" i="7" s="1"/>
  <c r="U44" i="7"/>
  <c r="U45" i="7" s="1"/>
  <c r="T44" i="7"/>
  <c r="T45" i="7" s="1"/>
  <c r="S44" i="7"/>
  <c r="S45" i="7" s="1"/>
  <c r="R44" i="7"/>
  <c r="R45" i="7" s="1"/>
  <c r="Q44" i="7"/>
  <c r="Q45" i="7" s="1"/>
  <c r="P44" i="7"/>
  <c r="P45" i="7" s="1"/>
  <c r="O44" i="7"/>
  <c r="N44" i="7"/>
  <c r="N45" i="7" s="1"/>
  <c r="M44" i="7"/>
  <c r="M45" i="7" s="1"/>
  <c r="L44" i="7"/>
  <c r="L45" i="7" s="1"/>
  <c r="K44" i="7"/>
  <c r="K45" i="7" s="1"/>
  <c r="J44" i="7"/>
  <c r="J45" i="7" s="1"/>
  <c r="I44" i="7"/>
  <c r="I45" i="7" s="1"/>
  <c r="H44" i="7"/>
  <c r="H45" i="7" s="1"/>
  <c r="G44" i="7"/>
  <c r="G45" i="7" s="1"/>
  <c r="F44" i="7"/>
  <c r="F45" i="7" s="1"/>
  <c r="E44" i="7"/>
  <c r="E45" i="7" s="1"/>
  <c r="D44" i="7"/>
  <c r="D45" i="7" s="1"/>
  <c r="C44" i="7"/>
  <c r="C45" i="7" s="1"/>
  <c r="B44" i="7"/>
  <c r="B45" i="7" s="1"/>
  <c r="EK36" i="7"/>
  <c r="EJ36" i="7"/>
  <c r="EI36" i="7"/>
  <c r="EH36" i="7"/>
  <c r="EG36" i="7"/>
  <c r="EF36" i="7"/>
  <c r="EE36" i="7"/>
  <c r="ED36" i="7"/>
  <c r="EC36" i="7"/>
  <c r="EB36" i="7"/>
  <c r="EA36" i="7"/>
  <c r="DZ36" i="7"/>
  <c r="DY36" i="7"/>
  <c r="DX36" i="7"/>
  <c r="DW36" i="7"/>
  <c r="DV36" i="7"/>
  <c r="DU36" i="7"/>
  <c r="DT36" i="7"/>
  <c r="DS36" i="7"/>
  <c r="DR36" i="7"/>
  <c r="DQ36" i="7"/>
  <c r="DP36" i="7"/>
  <c r="DO36" i="7"/>
  <c r="DN36" i="7"/>
  <c r="DM36" i="7"/>
  <c r="DL36" i="7"/>
  <c r="DK36" i="7"/>
  <c r="DJ36" i="7"/>
  <c r="DI36" i="7"/>
  <c r="DH36" i="7"/>
  <c r="DG36" i="7"/>
  <c r="DF36" i="7"/>
  <c r="DE36" i="7"/>
  <c r="DD36" i="7"/>
  <c r="DC36" i="7"/>
  <c r="DB36" i="7"/>
  <c r="DA36" i="7"/>
  <c r="CZ36" i="7"/>
  <c r="CY36" i="7"/>
  <c r="CX36" i="7"/>
  <c r="CW36" i="7"/>
  <c r="CV36" i="7"/>
  <c r="CU36" i="7"/>
  <c r="CT36" i="7"/>
  <c r="CS36" i="7"/>
  <c r="CR36" i="7"/>
  <c r="CQ36" i="7"/>
  <c r="CP36" i="7"/>
  <c r="CO36" i="7"/>
  <c r="CN36" i="7"/>
  <c r="CM36" i="7"/>
  <c r="CL36" i="7"/>
  <c r="CK36" i="7"/>
  <c r="CJ36" i="7"/>
  <c r="CI36" i="7"/>
  <c r="CH36" i="7"/>
  <c r="CG36" i="7"/>
  <c r="CF36" i="7"/>
  <c r="CE36" i="7"/>
  <c r="CD36" i="7"/>
  <c r="CC36" i="7"/>
  <c r="CB36" i="7"/>
  <c r="CA36" i="7"/>
  <c r="BZ36" i="7"/>
  <c r="BY36" i="7"/>
  <c r="BX36" i="7"/>
  <c r="BW36" i="7"/>
  <c r="BV36" i="7"/>
  <c r="BU36" i="7"/>
  <c r="BT36" i="7"/>
  <c r="BS36" i="7"/>
  <c r="BR36" i="7"/>
  <c r="BQ36" i="7"/>
  <c r="BP36" i="7"/>
  <c r="BO36" i="7"/>
  <c r="BN36" i="7"/>
  <c r="BM36" i="7"/>
  <c r="BL36" i="7"/>
  <c r="BK36" i="7"/>
  <c r="BJ36" i="7"/>
  <c r="BI36" i="7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EK23" i="7"/>
  <c r="EK27" i="7" s="1"/>
  <c r="EJ23" i="7"/>
  <c r="EJ27" i="7" s="1"/>
  <c r="EI23" i="7"/>
  <c r="EI27" i="7" s="1"/>
  <c r="EH23" i="7"/>
  <c r="EH27" i="7" s="1"/>
  <c r="EG23" i="7"/>
  <c r="EG27" i="7" s="1"/>
  <c r="EF23" i="7"/>
  <c r="EF27" i="7" s="1"/>
  <c r="EE23" i="7"/>
  <c r="EE27" i="7" s="1"/>
  <c r="ED23" i="7"/>
  <c r="ED27" i="7" s="1"/>
  <c r="EC23" i="7"/>
  <c r="EC27" i="7" s="1"/>
  <c r="EB23" i="7"/>
  <c r="EB27" i="7" s="1"/>
  <c r="EA23" i="7"/>
  <c r="EA27" i="7" s="1"/>
  <c r="DZ23" i="7"/>
  <c r="DZ27" i="7" s="1"/>
  <c r="DY23" i="7"/>
  <c r="DY27" i="7" s="1"/>
  <c r="DX23" i="7"/>
  <c r="DX27" i="7" s="1"/>
  <c r="DW23" i="7"/>
  <c r="DW27" i="7" s="1"/>
  <c r="DV23" i="7"/>
  <c r="DV27" i="7" s="1"/>
  <c r="DU23" i="7"/>
  <c r="DU27" i="7" s="1"/>
  <c r="DT23" i="7"/>
  <c r="DT27" i="7" s="1"/>
  <c r="DS23" i="7"/>
  <c r="DS27" i="7" s="1"/>
  <c r="DR23" i="7"/>
  <c r="DR27" i="7" s="1"/>
  <c r="DQ23" i="7"/>
  <c r="DQ27" i="7" s="1"/>
  <c r="DP23" i="7"/>
  <c r="DP27" i="7" s="1"/>
  <c r="DO23" i="7"/>
  <c r="DO27" i="7" s="1"/>
  <c r="DN23" i="7"/>
  <c r="DN27" i="7" s="1"/>
  <c r="DM23" i="7"/>
  <c r="DM27" i="7" s="1"/>
  <c r="DL23" i="7"/>
  <c r="DL27" i="7" s="1"/>
  <c r="DK23" i="7"/>
  <c r="DK27" i="7" s="1"/>
  <c r="DJ23" i="7"/>
  <c r="DJ27" i="7" s="1"/>
  <c r="DI23" i="7"/>
  <c r="DI27" i="7" s="1"/>
  <c r="DH23" i="7"/>
  <c r="DH27" i="7" s="1"/>
  <c r="DG23" i="7"/>
  <c r="DG27" i="7" s="1"/>
  <c r="DF23" i="7"/>
  <c r="DF27" i="7" s="1"/>
  <c r="DE23" i="7"/>
  <c r="DE27" i="7" s="1"/>
  <c r="DD23" i="7"/>
  <c r="DD27" i="7" s="1"/>
  <c r="DC23" i="7"/>
  <c r="DC27" i="7" s="1"/>
  <c r="DB23" i="7"/>
  <c r="DB27" i="7" s="1"/>
  <c r="DA23" i="7"/>
  <c r="DA27" i="7" s="1"/>
  <c r="CZ23" i="7"/>
  <c r="CZ27" i="7" s="1"/>
  <c r="CY23" i="7"/>
  <c r="CY27" i="7" s="1"/>
  <c r="CX23" i="7"/>
  <c r="CX27" i="7" s="1"/>
  <c r="CW23" i="7"/>
  <c r="CW27" i="7" s="1"/>
  <c r="CV23" i="7"/>
  <c r="CV27" i="7" s="1"/>
  <c r="CU23" i="7"/>
  <c r="CU27" i="7" s="1"/>
  <c r="CT23" i="7"/>
  <c r="CT27" i="7" s="1"/>
  <c r="CS23" i="7"/>
  <c r="CS27" i="7" s="1"/>
  <c r="CR23" i="7"/>
  <c r="CR27" i="7" s="1"/>
  <c r="CQ23" i="7"/>
  <c r="CQ27" i="7" s="1"/>
  <c r="CP23" i="7"/>
  <c r="CP27" i="7" s="1"/>
  <c r="CO23" i="7"/>
  <c r="CO27" i="7" s="1"/>
  <c r="CN23" i="7"/>
  <c r="CN27" i="7" s="1"/>
  <c r="CM23" i="7"/>
  <c r="CM27" i="7" s="1"/>
  <c r="CL23" i="7"/>
  <c r="CL27" i="7" s="1"/>
  <c r="CK23" i="7"/>
  <c r="CK27" i="7" s="1"/>
  <c r="CJ23" i="7"/>
  <c r="CJ27" i="7" s="1"/>
  <c r="CI23" i="7"/>
  <c r="CI27" i="7" s="1"/>
  <c r="CH23" i="7"/>
  <c r="CH27" i="7" s="1"/>
  <c r="CG23" i="7"/>
  <c r="CG27" i="7" s="1"/>
  <c r="CF23" i="7"/>
  <c r="CF27" i="7" s="1"/>
  <c r="CE23" i="7"/>
  <c r="CE27" i="7" s="1"/>
  <c r="CD23" i="7"/>
  <c r="CD27" i="7" s="1"/>
  <c r="CC23" i="7"/>
  <c r="CC27" i="7" s="1"/>
  <c r="CB23" i="7"/>
  <c r="CB27" i="7" s="1"/>
  <c r="CA23" i="7"/>
  <c r="CA27" i="7" s="1"/>
  <c r="BZ23" i="7"/>
  <c r="BZ27" i="7" s="1"/>
  <c r="BY23" i="7"/>
  <c r="BY27" i="7" s="1"/>
  <c r="BX23" i="7"/>
  <c r="BX27" i="7" s="1"/>
  <c r="BW23" i="7"/>
  <c r="BW27" i="7" s="1"/>
  <c r="BV23" i="7"/>
  <c r="BV27" i="7" s="1"/>
  <c r="BU23" i="7"/>
  <c r="BU27" i="7" s="1"/>
  <c r="BT23" i="7"/>
  <c r="BT27" i="7" s="1"/>
  <c r="BS23" i="7"/>
  <c r="BS27" i="7" s="1"/>
  <c r="BR23" i="7"/>
  <c r="BR27" i="7" s="1"/>
  <c r="BQ23" i="7"/>
  <c r="BQ27" i="7" s="1"/>
  <c r="BP23" i="7"/>
  <c r="BP27" i="7" s="1"/>
  <c r="BO23" i="7"/>
  <c r="BO27" i="7" s="1"/>
  <c r="BN23" i="7"/>
  <c r="BN27" i="7" s="1"/>
  <c r="BM23" i="7"/>
  <c r="BM27" i="7" s="1"/>
  <c r="BL23" i="7"/>
  <c r="BL27" i="7" s="1"/>
  <c r="BK23" i="7"/>
  <c r="BK27" i="7" s="1"/>
  <c r="BJ23" i="7"/>
  <c r="BJ27" i="7" s="1"/>
  <c r="BI23" i="7"/>
  <c r="BI27" i="7" s="1"/>
  <c r="BH23" i="7"/>
  <c r="BH27" i="7" s="1"/>
  <c r="BG23" i="7"/>
  <c r="BG27" i="7" s="1"/>
  <c r="BF23" i="7"/>
  <c r="BF27" i="7" s="1"/>
  <c r="BE23" i="7"/>
  <c r="BE27" i="7" s="1"/>
  <c r="BD23" i="7"/>
  <c r="BD27" i="7" s="1"/>
  <c r="BC23" i="7"/>
  <c r="BC27" i="7" s="1"/>
  <c r="BB23" i="7"/>
  <c r="BB27" i="7" s="1"/>
  <c r="BA23" i="7"/>
  <c r="BA27" i="7" s="1"/>
  <c r="AZ23" i="7"/>
  <c r="AZ27" i="7" s="1"/>
  <c r="AY23" i="7"/>
  <c r="AY27" i="7" s="1"/>
  <c r="AX23" i="7"/>
  <c r="AX27" i="7" s="1"/>
  <c r="AW23" i="7"/>
  <c r="AW27" i="7" s="1"/>
  <c r="AV23" i="7"/>
  <c r="AV27" i="7" s="1"/>
  <c r="AU23" i="7"/>
  <c r="AU27" i="7" s="1"/>
  <c r="AT23" i="7"/>
  <c r="AT27" i="7" s="1"/>
  <c r="AS23" i="7"/>
  <c r="AS27" i="7" s="1"/>
  <c r="AR23" i="7"/>
  <c r="AR27" i="7" s="1"/>
  <c r="AQ23" i="7"/>
  <c r="AQ27" i="7" s="1"/>
  <c r="AP23" i="7"/>
  <c r="AP27" i="7" s="1"/>
  <c r="AO23" i="7"/>
  <c r="AO27" i="7" s="1"/>
  <c r="AN23" i="7"/>
  <c r="AN27" i="7" s="1"/>
  <c r="AM23" i="7"/>
  <c r="AM27" i="7" s="1"/>
  <c r="AL23" i="7"/>
  <c r="AL27" i="7" s="1"/>
  <c r="AK23" i="7"/>
  <c r="AK27" i="7" s="1"/>
  <c r="AJ23" i="7"/>
  <c r="AJ27" i="7" s="1"/>
  <c r="AI23" i="7"/>
  <c r="AI27" i="7" s="1"/>
  <c r="AH23" i="7"/>
  <c r="AH27" i="7" s="1"/>
  <c r="AG23" i="7"/>
  <c r="AG27" i="7" s="1"/>
  <c r="AF23" i="7"/>
  <c r="AF27" i="7" s="1"/>
  <c r="AE23" i="7"/>
  <c r="AE27" i="7" s="1"/>
  <c r="AD23" i="7"/>
  <c r="AD27" i="7" s="1"/>
  <c r="AC23" i="7"/>
  <c r="AC27" i="7" s="1"/>
  <c r="AB23" i="7"/>
  <c r="AB27" i="7" s="1"/>
  <c r="AA23" i="7"/>
  <c r="AA27" i="7" s="1"/>
  <c r="Z23" i="7"/>
  <c r="Z27" i="7" s="1"/>
  <c r="Y23" i="7"/>
  <c r="Y27" i="7" s="1"/>
  <c r="X23" i="7"/>
  <c r="X27" i="7" s="1"/>
  <c r="W23" i="7"/>
  <c r="W27" i="7" s="1"/>
  <c r="V23" i="7"/>
  <c r="V27" i="7" s="1"/>
  <c r="U23" i="7"/>
  <c r="U27" i="7" s="1"/>
  <c r="T23" i="7"/>
  <c r="T27" i="7" s="1"/>
  <c r="S23" i="7"/>
  <c r="S27" i="7" s="1"/>
  <c r="R23" i="7"/>
  <c r="R27" i="7" s="1"/>
  <c r="Q23" i="7"/>
  <c r="Q27" i="7" s="1"/>
  <c r="P23" i="7"/>
  <c r="P27" i="7" s="1"/>
  <c r="O23" i="7"/>
  <c r="O27" i="7" s="1"/>
  <c r="N23" i="7"/>
  <c r="N27" i="7" s="1"/>
  <c r="M23" i="7"/>
  <c r="M27" i="7" s="1"/>
  <c r="L23" i="7"/>
  <c r="L27" i="7" s="1"/>
  <c r="K23" i="7"/>
  <c r="K27" i="7" s="1"/>
  <c r="J23" i="7"/>
  <c r="J27" i="7" s="1"/>
  <c r="I23" i="7"/>
  <c r="I27" i="7" s="1"/>
  <c r="H23" i="7"/>
  <c r="H27" i="7" s="1"/>
  <c r="G23" i="7"/>
  <c r="G27" i="7" s="1"/>
  <c r="F23" i="7"/>
  <c r="F27" i="7" s="1"/>
  <c r="E23" i="7"/>
  <c r="E27" i="7" s="1"/>
  <c r="D23" i="7"/>
  <c r="D27" i="7" s="1"/>
  <c r="C23" i="7"/>
  <c r="C27" i="7" s="1"/>
  <c r="B23" i="7"/>
  <c r="B27" i="7" s="1"/>
  <c r="H47" i="6"/>
  <c r="G47" i="6"/>
  <c r="F47" i="6"/>
  <c r="E47" i="6"/>
  <c r="D47" i="6"/>
  <c r="C47" i="6"/>
  <c r="B47" i="6"/>
  <c r="I45" i="6"/>
  <c r="I44" i="6"/>
  <c r="T151" i="4" l="1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T149" i="4"/>
  <c r="S149" i="4"/>
  <c r="R149" i="4"/>
  <c r="Q149" i="4"/>
  <c r="P149" i="4"/>
  <c r="K149" i="4"/>
  <c r="J149" i="4"/>
  <c r="I149" i="4"/>
  <c r="H149" i="4"/>
  <c r="G149" i="4"/>
  <c r="F149" i="4"/>
  <c r="E149" i="4"/>
  <c r="D149" i="4"/>
  <c r="C149" i="4"/>
  <c r="B149" i="4"/>
  <c r="T148" i="4"/>
  <c r="S148" i="4"/>
  <c r="R148" i="4"/>
  <c r="Q148" i="4"/>
  <c r="P148" i="4"/>
  <c r="K148" i="4"/>
  <c r="J148" i="4"/>
  <c r="I148" i="4"/>
  <c r="H148" i="4"/>
  <c r="G148" i="4"/>
  <c r="F148" i="4"/>
  <c r="E148" i="4"/>
  <c r="D148" i="4"/>
  <c r="C148" i="4"/>
  <c r="B148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B146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T142" i="4"/>
  <c r="S142" i="4"/>
  <c r="R142" i="4"/>
  <c r="Q142" i="4"/>
  <c r="P142" i="4"/>
  <c r="K142" i="4"/>
  <c r="J142" i="4"/>
  <c r="I142" i="4"/>
  <c r="H142" i="4"/>
  <c r="G142" i="4"/>
  <c r="F142" i="4"/>
  <c r="E142" i="4"/>
  <c r="D142" i="4"/>
  <c r="C142" i="4"/>
  <c r="B142" i="4"/>
  <c r="T141" i="4"/>
  <c r="S141" i="4"/>
  <c r="R141" i="4"/>
  <c r="Q141" i="4"/>
  <c r="P141" i="4"/>
  <c r="K141" i="4"/>
  <c r="J141" i="4"/>
  <c r="I141" i="4"/>
  <c r="H141" i="4"/>
  <c r="G141" i="4"/>
  <c r="F141" i="4"/>
  <c r="E141" i="4"/>
  <c r="D141" i="4"/>
  <c r="C141" i="4"/>
  <c r="B141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B139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T132" i="4"/>
  <c r="S132" i="4"/>
  <c r="R132" i="4"/>
  <c r="Q132" i="4"/>
  <c r="P132" i="4"/>
  <c r="K132" i="4"/>
  <c r="J132" i="4"/>
  <c r="I132" i="4"/>
  <c r="H132" i="4"/>
  <c r="G132" i="4"/>
  <c r="F132" i="4"/>
  <c r="E132" i="4"/>
  <c r="D132" i="4"/>
  <c r="C132" i="4"/>
  <c r="B132" i="4"/>
  <c r="T131" i="4"/>
  <c r="S131" i="4"/>
  <c r="R131" i="4"/>
  <c r="Q131" i="4"/>
  <c r="P131" i="4"/>
  <c r="K131" i="4"/>
  <c r="J131" i="4"/>
  <c r="I131" i="4"/>
  <c r="H131" i="4"/>
  <c r="G131" i="4"/>
  <c r="F131" i="4"/>
  <c r="E131" i="4"/>
  <c r="D131" i="4"/>
  <c r="C131" i="4"/>
  <c r="B131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T125" i="4"/>
  <c r="S125" i="4"/>
  <c r="R125" i="4"/>
  <c r="Q125" i="4"/>
  <c r="P125" i="4"/>
  <c r="K125" i="4"/>
  <c r="J125" i="4"/>
  <c r="I125" i="4"/>
  <c r="H125" i="4"/>
  <c r="G125" i="4"/>
  <c r="F125" i="4"/>
  <c r="E125" i="4"/>
  <c r="D125" i="4"/>
  <c r="C125" i="4"/>
  <c r="B125" i="4"/>
  <c r="T124" i="4"/>
  <c r="S124" i="4"/>
  <c r="R124" i="4"/>
  <c r="Q124" i="4"/>
  <c r="P124" i="4"/>
  <c r="K124" i="4"/>
  <c r="J124" i="4"/>
  <c r="I124" i="4"/>
  <c r="H124" i="4"/>
  <c r="G124" i="4"/>
  <c r="F124" i="4"/>
  <c r="E124" i="4"/>
  <c r="D124" i="4"/>
  <c r="C124" i="4"/>
  <c r="B124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O99" i="4"/>
  <c r="O141" i="4" s="1"/>
  <c r="N99" i="4"/>
  <c r="N141" i="4" s="1"/>
  <c r="M99" i="4"/>
  <c r="M141" i="4" s="1"/>
  <c r="L99" i="4"/>
  <c r="L141" i="4" s="1"/>
  <c r="O91" i="4"/>
  <c r="N91" i="4"/>
  <c r="M91" i="4"/>
  <c r="L91" i="4"/>
  <c r="M83" i="4"/>
  <c r="L83" i="4"/>
  <c r="L79" i="4"/>
  <c r="O75" i="4"/>
  <c r="O79" i="4" s="1"/>
  <c r="N75" i="4"/>
  <c r="N79" i="4" s="1"/>
  <c r="M75" i="4"/>
  <c r="M79" i="4" s="1"/>
  <c r="L75" i="4"/>
  <c r="O42" i="4"/>
  <c r="O131" i="4" s="1"/>
  <c r="N42" i="4"/>
  <c r="N124" i="4" s="1"/>
  <c r="M42" i="4"/>
  <c r="M124" i="4" s="1"/>
  <c r="L42" i="4"/>
  <c r="L124" i="4" s="1"/>
  <c r="O34" i="4"/>
  <c r="N34" i="4"/>
  <c r="M34" i="4"/>
  <c r="L34" i="4"/>
  <c r="N22" i="4"/>
  <c r="M22" i="4"/>
  <c r="O18" i="4"/>
  <c r="O22" i="4" s="1"/>
  <c r="N18" i="4"/>
  <c r="M18" i="4"/>
  <c r="L18" i="4"/>
  <c r="L22" i="4" s="1"/>
  <c r="L43" i="4" l="1"/>
  <c r="L125" i="4" s="1"/>
  <c r="L100" i="4"/>
  <c r="L142" i="4" s="1"/>
  <c r="N100" i="4"/>
  <c r="N142" i="4" s="1"/>
  <c r="O124" i="4"/>
  <c r="M100" i="4"/>
  <c r="L148" i="4"/>
  <c r="M148" i="4"/>
  <c r="M43" i="4"/>
  <c r="O100" i="4"/>
  <c r="L131" i="4"/>
  <c r="N148" i="4"/>
  <c r="N43" i="4"/>
  <c r="M131" i="4"/>
  <c r="O148" i="4"/>
  <c r="L149" i="4"/>
  <c r="O43" i="4"/>
  <c r="N131" i="4"/>
  <c r="L132" i="4"/>
  <c r="N149" i="4"/>
  <c r="N132" i="4" l="1"/>
  <c r="N125" i="4"/>
  <c r="O149" i="4"/>
  <c r="O142" i="4"/>
  <c r="M132" i="4"/>
  <c r="M125" i="4"/>
  <c r="O125" i="4"/>
  <c r="O132" i="4"/>
  <c r="M142" i="4"/>
  <c r="M149" i="4"/>
  <c r="G31" i="3" l="1"/>
  <c r="K29" i="3"/>
  <c r="K31" i="3" s="1"/>
  <c r="J29" i="3"/>
  <c r="J31" i="3" s="1"/>
  <c r="F29" i="3"/>
  <c r="F31" i="3" s="1"/>
  <c r="E29" i="3"/>
  <c r="E31" i="3" s="1"/>
  <c r="D29" i="3"/>
  <c r="D31" i="3" s="1"/>
  <c r="M28" i="3"/>
  <c r="M27" i="3"/>
  <c r="H26" i="3"/>
  <c r="M26" i="3" s="1"/>
  <c r="H25" i="3"/>
  <c r="M25" i="3" s="1"/>
  <c r="H24" i="3"/>
  <c r="M24" i="3" s="1"/>
  <c r="M23" i="3"/>
  <c r="H23" i="3"/>
  <c r="H22" i="3"/>
  <c r="M22" i="3" s="1"/>
  <c r="H21" i="3"/>
  <c r="M21" i="3" s="1"/>
  <c r="M20" i="3"/>
  <c r="H20" i="3"/>
  <c r="M19" i="3"/>
  <c r="H19" i="3"/>
  <c r="H18" i="3"/>
  <c r="M18" i="3" s="1"/>
  <c r="H17" i="3"/>
  <c r="M17" i="3" s="1"/>
  <c r="M16" i="3"/>
  <c r="H16" i="3"/>
  <c r="M15" i="3"/>
  <c r="H15" i="3"/>
  <c r="H14" i="3"/>
  <c r="M14" i="3" s="1"/>
  <c r="H13" i="3"/>
  <c r="H29" i="3" s="1"/>
  <c r="H31" i="3" s="1"/>
  <c r="B11" i="3"/>
  <c r="B29" i="3" s="1"/>
  <c r="B31" i="3" s="1"/>
  <c r="M10" i="3"/>
  <c r="M9" i="3"/>
  <c r="M8" i="3"/>
  <c r="M7" i="3"/>
  <c r="M11" i="3" l="1"/>
  <c r="M13" i="3"/>
  <c r="F43" i="2"/>
  <c r="F44" i="2" s="1"/>
  <c r="E43" i="2"/>
  <c r="E44" i="2" s="1"/>
  <c r="C43" i="2"/>
  <c r="C44" i="2" s="1"/>
  <c r="B43" i="2"/>
  <c r="B44" i="2" s="1"/>
  <c r="F35" i="2"/>
  <c r="E35" i="2"/>
  <c r="C35" i="2"/>
  <c r="B35" i="2"/>
  <c r="F22" i="2"/>
  <c r="F26" i="2" s="1"/>
  <c r="E22" i="2"/>
  <c r="E26" i="2" s="1"/>
  <c r="C22" i="2"/>
  <c r="C26" i="2" s="1"/>
  <c r="B22" i="2"/>
  <c r="B26" i="2" s="1"/>
  <c r="M29" i="3" l="1"/>
  <c r="M31" i="3" s="1"/>
</calcChain>
</file>

<file path=xl/sharedStrings.xml><?xml version="1.0" encoding="utf-8"?>
<sst xmlns="http://schemas.openxmlformats.org/spreadsheetml/2006/main" count="5639" uniqueCount="1275">
  <si>
    <t>Tafla 1 Samantekt ársreikninga 2020</t>
  </si>
  <si>
    <t>Tafla 2 Rekstraryfirlit A hluta, landið allt</t>
  </si>
  <si>
    <t>Tafla 3 Heildaryfirlit 2014 til 2020</t>
  </si>
  <si>
    <t>Tafla 4 Framlög Jöfnunarsjóðs</t>
  </si>
  <si>
    <t>Tafla 5 Framlög Jöfnunarsjóðs vegna málefna fatlaðra</t>
  </si>
  <si>
    <t>Tafla 6 Ársreikningar sveitarfélaga 2020</t>
  </si>
  <si>
    <t>Tafla 7 Skatttekjur aðalsjóðs (kr. á íbúa)</t>
  </si>
  <si>
    <t>Tafla 8 Rekstur málaflokka (kr. á íbúa)</t>
  </si>
  <si>
    <t>Tafla 12 Álagt útsvar 2021 vegna launa 2020</t>
  </si>
  <si>
    <t>Tafla 13 Álagður fasteignaskattur 2021</t>
  </si>
  <si>
    <t>Tafla 15 Íbúafjöldi í sveitarfélögum 1. janúar 2021</t>
  </si>
  <si>
    <t>Tafla 16 Aldursskipting íbúanna eftir sveitarfélögum</t>
  </si>
  <si>
    <t>Tafla 17 Stöðugildi hjá sveitarfélögunum 1. apríl 2021</t>
  </si>
  <si>
    <t>Tafla 18 Upplýsingar um starfsemi grunnskóla árið 2020</t>
  </si>
  <si>
    <t>Tafla 19 Upplýsingar um starfsemi leikskóla árið 2020</t>
  </si>
  <si>
    <t>Tafla 1. Samantekt 2020</t>
  </si>
  <si>
    <t>Höfuðborgarsvæðið</t>
  </si>
  <si>
    <t>Önnur</t>
  </si>
  <si>
    <t>Landið allt</t>
  </si>
  <si>
    <t>Reykjavíkurborg</t>
  </si>
  <si>
    <t>utan Reykjavíkurborgar</t>
  </si>
  <si>
    <t>sveitarfélög</t>
  </si>
  <si>
    <t>Íbúafjöldi</t>
  </si>
  <si>
    <t>A hluti</t>
  </si>
  <si>
    <t>A og B hluti</t>
  </si>
  <si>
    <t>A  hluti</t>
  </si>
  <si>
    <t>Rekstrarreikningur (í þús.kr.)</t>
  </si>
  <si>
    <t>Skatttekjur án Jöfnunarsjóðs</t>
  </si>
  <si>
    <t>Framlag Jöfnunarsjóðs</t>
  </si>
  <si>
    <t>Þjónustutekjur og aðrar tekjur</t>
  </si>
  <si>
    <t>Tekjur</t>
  </si>
  <si>
    <t>Laun og launatengd gjöld</t>
  </si>
  <si>
    <t>Breyting lifeyrisskuldb.</t>
  </si>
  <si>
    <t>Annar rekstrarkostnaður</t>
  </si>
  <si>
    <t>Afskriftir</t>
  </si>
  <si>
    <t>Gjöld</t>
  </si>
  <si>
    <t>Rekstrarniðurst. fyrir fjárm.l. og óregl.l.</t>
  </si>
  <si>
    <t>Fjármunatekj. og (fjármagnsgj.)</t>
  </si>
  <si>
    <t>Rekstrarniðurstaða fyrir óreglulega liði</t>
  </si>
  <si>
    <t>Óreglulegir liðir</t>
  </si>
  <si>
    <t>Rekstrarniðurstaða eftir óreglulega liði</t>
  </si>
  <si>
    <t>Efnahagsreikningur (í þús.kr.)</t>
  </si>
  <si>
    <t>Varanlegir rekstrarfjármunir</t>
  </si>
  <si>
    <t>Áhættufjármunir og langtímakröfur</t>
  </si>
  <si>
    <t>Fastafjármunir</t>
  </si>
  <si>
    <t>Veltufjármunir</t>
  </si>
  <si>
    <t>Eignir</t>
  </si>
  <si>
    <t>Eigið fé</t>
  </si>
  <si>
    <t>Skuldbindingar</t>
  </si>
  <si>
    <t>Langtímaskuldir</t>
  </si>
  <si>
    <t>Skammtímaskuldir</t>
  </si>
  <si>
    <t>Skuldir án skuldbindinga</t>
  </si>
  <si>
    <t>Skuldir og skuldbindingar</t>
  </si>
  <si>
    <t>Skuldir og eigið fé</t>
  </si>
  <si>
    <t>Sjóðstreymi (í þús.kr.)</t>
  </si>
  <si>
    <t>Rekstrarniðurstaða</t>
  </si>
  <si>
    <t>Liðir sem hafa ekki áhrif á fjárstr.</t>
  </si>
  <si>
    <t>Veltufé frá rekstri</t>
  </si>
  <si>
    <t>Br. á rekstrart. eignum og skuldum</t>
  </si>
  <si>
    <t>Handbært fé frá rekstri</t>
  </si>
  <si>
    <t>Fjárfestingarhreyfingar</t>
  </si>
  <si>
    <t>Fjármögnunarhreyfingar</t>
  </si>
  <si>
    <t>Hækkun (lækkun) á handbæru fé</t>
  </si>
  <si>
    <t>Tafla 2. Rekstraryfirlit A hluta 2020, landið allt</t>
  </si>
  <si>
    <t>Heildar-</t>
  </si>
  <si>
    <t>Laun og</t>
  </si>
  <si>
    <t>Breyting</t>
  </si>
  <si>
    <t>Annar</t>
  </si>
  <si>
    <t>Fjármunatekj./</t>
  </si>
  <si>
    <t>Óreglulegir</t>
  </si>
  <si>
    <t>tekjur</t>
  </si>
  <si>
    <t>launat. gjöld</t>
  </si>
  <si>
    <t>lífeyrisskuldb.</t>
  </si>
  <si>
    <t>rekstrarkostn.</t>
  </si>
  <si>
    <t>samtals</t>
  </si>
  <si>
    <t>(fjármagnsgj.)</t>
  </si>
  <si>
    <t>liðir</t>
  </si>
  <si>
    <t>Niðurstaða</t>
  </si>
  <si>
    <t>í þús. kr.</t>
  </si>
  <si>
    <t>Útsvar</t>
  </si>
  <si>
    <t>Fasteignaskattur</t>
  </si>
  <si>
    <t>Framlög úr Jöfnunarsjóði</t>
  </si>
  <si>
    <t>Aðrar tekjur með skattaígildi</t>
  </si>
  <si>
    <t>Skatttekjur</t>
  </si>
  <si>
    <t>Félagsþjónusta</t>
  </si>
  <si>
    <t>Heilbrigðismál</t>
  </si>
  <si>
    <t>Fræðslu- og uppeldismál</t>
  </si>
  <si>
    <t>Menningarmál</t>
  </si>
  <si>
    <t>Æskulýðs- og íþróttamál</t>
  </si>
  <si>
    <t>Brunamál og almannavarnir</t>
  </si>
  <si>
    <t>Hreinlætismál</t>
  </si>
  <si>
    <t>Skipulags- og byggingamál</t>
  </si>
  <si>
    <t>Umferðar- og samgöngumál</t>
  </si>
  <si>
    <t>Umhverfismál</t>
  </si>
  <si>
    <t>Atvinnumál</t>
  </si>
  <si>
    <t>Framlög til B-hluta fyrirtækja</t>
  </si>
  <si>
    <t>Sameiginlegur kostnaður</t>
  </si>
  <si>
    <t>Breyting lífeyrisskuldbindinga</t>
  </si>
  <si>
    <t>Óvenjulegir liðir</t>
  </si>
  <si>
    <t>Fjármagnsliðir</t>
  </si>
  <si>
    <t>Aðalsjóður</t>
  </si>
  <si>
    <t>Aðrir sjóðir A-hluta og milliviðsk.</t>
  </si>
  <si>
    <t>Rekstur A hluta samtals</t>
  </si>
  <si>
    <t>Tafla 3. Heildaryfirlit 2014-2020</t>
  </si>
  <si>
    <t>Rekstrarreikningur ( A hluti )</t>
  </si>
  <si>
    <t>Í þús kr. á verðlagi hvers árs</t>
  </si>
  <si>
    <t>Efnahagsreikningur ( A hluti )</t>
  </si>
  <si>
    <t>Sjóðstreymisyfirlit ( A hluti )</t>
  </si>
  <si>
    <t>í þús kr. á verðlagi hvers árs</t>
  </si>
  <si>
    <t>Rekstrarreikningur ( A og B hluti )</t>
  </si>
  <si>
    <t>Efnahagsreikningur ( A og B hluti )</t>
  </si>
  <si>
    <t>Sjóðstreymisyfirlit ( A og B hluti )</t>
  </si>
  <si>
    <t>Lykiltölur ( A hluti )</t>
  </si>
  <si>
    <t>íbúafjöldi</t>
  </si>
  <si>
    <t>Í hlutfalli við tekjur</t>
  </si>
  <si>
    <t>Laun, launatengd gjöld og br.lífs.skb.</t>
  </si>
  <si>
    <t>Krónur á íbúa</t>
  </si>
  <si>
    <t>Veltufjárhlutfall</t>
  </si>
  <si>
    <t>Lykiltölur ( A og B hluti )</t>
  </si>
  <si>
    <t>Tafla 4. Framlög Jöfnunarsjóðs til sveitarfélaga árið 2020</t>
  </si>
  <si>
    <t>Reglugerð nr. 1088/2018</t>
  </si>
  <si>
    <t>Reglugerð nr. 351/2002</t>
  </si>
  <si>
    <t>Rgl. 80/2001</t>
  </si>
  <si>
    <t>Rgl .23/2013</t>
  </si>
  <si>
    <t>Framlög</t>
  </si>
  <si>
    <t>Viðbótar-</t>
  </si>
  <si>
    <t>Almenn</t>
  </si>
  <si>
    <t>vegna</t>
  </si>
  <si>
    <t>til</t>
  </si>
  <si>
    <t>Tekju-</t>
  </si>
  <si>
    <t>Útgjalda-</t>
  </si>
  <si>
    <t>framlög vegna</t>
  </si>
  <si>
    <t>jöfnunarfr.</t>
  </si>
  <si>
    <t>v/sérþarfa</t>
  </si>
  <si>
    <t>Skólab.</t>
  </si>
  <si>
    <t>framlög</t>
  </si>
  <si>
    <t>sam-</t>
  </si>
  <si>
    <t>fjárhags-</t>
  </si>
  <si>
    <t>sérstakra</t>
  </si>
  <si>
    <t>jöfnunar-</t>
  </si>
  <si>
    <t>til reksturs</t>
  </si>
  <si>
    <t>fatlaðra</t>
  </si>
  <si>
    <t>nýbúa-</t>
  </si>
  <si>
    <t>að</t>
  </si>
  <si>
    <t>Fasteigna-</t>
  </si>
  <si>
    <t>eflingar</t>
  </si>
  <si>
    <t>eininga</t>
  </si>
  <si>
    <t>erfiðleika</t>
  </si>
  <si>
    <t>verkefna</t>
  </si>
  <si>
    <t>aðstoðar og</t>
  </si>
  <si>
    <t>grunnskóla</t>
  </si>
  <si>
    <t>nemenda</t>
  </si>
  <si>
    <t>fræðslu</t>
  </si>
  <si>
    <t>Reykjum</t>
  </si>
  <si>
    <t>yfirf.</t>
  </si>
  <si>
    <t>skatts-</t>
  </si>
  <si>
    <t>tónlistar-</t>
  </si>
  <si>
    <t>a-liður 7.gr.</t>
  </si>
  <si>
    <t>b-liður 7.gr.</t>
  </si>
  <si>
    <t>11.gr.</t>
  </si>
  <si>
    <t>12.gr.</t>
  </si>
  <si>
    <t>13.gr.</t>
  </si>
  <si>
    <t>tekjufalls</t>
  </si>
  <si>
    <t>3.gr.</t>
  </si>
  <si>
    <t>4.gr.</t>
  </si>
  <si>
    <t>5.gr.</t>
  </si>
  <si>
    <t>6.gr.</t>
  </si>
  <si>
    <t>grunnsk.</t>
  </si>
  <si>
    <t>jöfnun</t>
  </si>
  <si>
    <t>námi</t>
  </si>
  <si>
    <t>Samtals</t>
  </si>
  <si>
    <t>Reykjavíkurborg*</t>
  </si>
  <si>
    <t>Kópavogsbær</t>
  </si>
  <si>
    <t>Seltjarnarnesbær</t>
  </si>
  <si>
    <t>Garðabær</t>
  </si>
  <si>
    <t>Hafnarfjarðarkaupstaður</t>
  </si>
  <si>
    <t>Mosfellsbær</t>
  </si>
  <si>
    <t>Kjósarhreppur</t>
  </si>
  <si>
    <t>Reykjanesbær</t>
  </si>
  <si>
    <t>Grindavíkurbær</t>
  </si>
  <si>
    <t>Sveitarfélagið Vogar</t>
  </si>
  <si>
    <t>Suðurnesjabær</t>
  </si>
  <si>
    <t>Akraneskaupstaður</t>
  </si>
  <si>
    <t>Skorradalshreppur</t>
  </si>
  <si>
    <t>Hvalfjarðarsveit</t>
  </si>
  <si>
    <t>Borgarbyggð</t>
  </si>
  <si>
    <t>Grundarfjarðarbær</t>
  </si>
  <si>
    <t>Helgafellssveit</t>
  </si>
  <si>
    <t>Stykkishólmsbær</t>
  </si>
  <si>
    <t>Eyja- og Miklaholtshreppur</t>
  </si>
  <si>
    <t>Snæfellsbær</t>
  </si>
  <si>
    <t>Dalabyggð</t>
  </si>
  <si>
    <t>Bolungarvíkurkaupstaður</t>
  </si>
  <si>
    <t>Ísafjarðarbær</t>
  </si>
  <si>
    <t>Reykhólahreppur</t>
  </si>
  <si>
    <t>Tálknafjarðarhreppur</t>
  </si>
  <si>
    <t>Vesturbyggð</t>
  </si>
  <si>
    <t>Súðavíkurhreppur</t>
  </si>
  <si>
    <t>Árneshreppur</t>
  </si>
  <si>
    <t>Kaldrananeshreppur</t>
  </si>
  <si>
    <t>Strandabyggð</t>
  </si>
  <si>
    <t>Sveitarfélagið Skagafjörður</t>
  </si>
  <si>
    <t>Húnaþing vestra</t>
  </si>
  <si>
    <t xml:space="preserve">Blönduósbær </t>
  </si>
  <si>
    <t>Sveitarfélagið Skagaströnd</t>
  </si>
  <si>
    <t>Skagabyggð</t>
  </si>
  <si>
    <t>Húnavatnshreppur</t>
  </si>
  <si>
    <t>Akrahreppur</t>
  </si>
  <si>
    <t>Akureyrarkaupstaður</t>
  </si>
  <si>
    <t>Norðurþing</t>
  </si>
  <si>
    <t>Fjallabyggð</t>
  </si>
  <si>
    <t>Dalvíkurbyggð</t>
  </si>
  <si>
    <t>Eyjafjarðarsveit</t>
  </si>
  <si>
    <t>Hörgársveit</t>
  </si>
  <si>
    <t>Svalbarðsstrandarhreppur</t>
  </si>
  <si>
    <t>Grýtubakkahreppur</t>
  </si>
  <si>
    <t>Skútustaðahreppur</t>
  </si>
  <si>
    <t>Tjörneshreppur</t>
  </si>
  <si>
    <t>Þingeyjarsveit</t>
  </si>
  <si>
    <t>Svalbarðshreppur</t>
  </si>
  <si>
    <t>Langanesbyggð</t>
  </si>
  <si>
    <t>Fjarðabyggð</t>
  </si>
  <si>
    <t>Múlaþing</t>
  </si>
  <si>
    <t>Vopnafjarðarhreppur</t>
  </si>
  <si>
    <t>Fljótsdalshreppur</t>
  </si>
  <si>
    <t>Vestmannaeyjabær</t>
  </si>
  <si>
    <t>Sveitarfélagið Árborg</t>
  </si>
  <si>
    <t>Sveitarfélagið Hornafjörður</t>
  </si>
  <si>
    <t>Mýrdalshreppur</t>
  </si>
  <si>
    <t>Skaftárhreppur</t>
  </si>
  <si>
    <t>Ásahreppur</t>
  </si>
  <si>
    <t>Rangárþing eystra</t>
  </si>
  <si>
    <t>Rangárþing ytra</t>
  </si>
  <si>
    <t>Hrunamannahreppur</t>
  </si>
  <si>
    <t>Hveragerðisbær</t>
  </si>
  <si>
    <t>Sveitarfélagið Ölfus</t>
  </si>
  <si>
    <t>Grímsnes- og Grafningshreppur</t>
  </si>
  <si>
    <t>Skeiða- og Gnúpverjahreppur</t>
  </si>
  <si>
    <t>Bláskógabyggð</t>
  </si>
  <si>
    <t>Flóahreppur</t>
  </si>
  <si>
    <t>Vatnsveituframkvæmdir á lögbýlum</t>
  </si>
  <si>
    <t>Greiningar- og ráðgjafarstöð ríkisins</t>
  </si>
  <si>
    <t>Menntamálaráðuneytið höfunarréttarvarið efni</t>
  </si>
  <si>
    <t>Menntamálastofnun Ytra mat</t>
  </si>
  <si>
    <t>Nefnd um framtíð sveitarstjórnarstigsins</t>
  </si>
  <si>
    <t>Samband íslenskra sveitarfélaga starfrænn breytingastjóri</t>
  </si>
  <si>
    <t>Samband íslenskra sveitarfélaga lýðræðisverkefni</t>
  </si>
  <si>
    <t>Samband íslenskra sveitarfélaga Brussel</t>
  </si>
  <si>
    <t>Samband sveitarfélaga á höfuðborgarsvæðinu</t>
  </si>
  <si>
    <t>Samband sveitarfélaga á Suðurnesjum</t>
  </si>
  <si>
    <t>Samband sveitarfélaga á Vesturlandi</t>
  </si>
  <si>
    <t>Fjórðungssamband Vestfirðinga</t>
  </si>
  <si>
    <t>Samtök sveitarfélaga á Norðurlandi vestra</t>
  </si>
  <si>
    <t>SSNE</t>
  </si>
  <si>
    <t>Samband sveitarfélaga á Austurlandi</t>
  </si>
  <si>
    <t>Samtök sunnlenskra sveitarfélaga</t>
  </si>
  <si>
    <t>Framlög alls</t>
  </si>
  <si>
    <t>*Framlög til Reykjavíkurborgar samkvæmt reglugerð nr. 351/2002 eru á grundvelli samninga um rekstur sérskóla/sérdeilda, kennsluráðgjöf fyrir nýbúa í öðrum sveitarfélögum en Reykjavíkurborg og</t>
  </si>
  <si>
    <t xml:space="preserve"> kennslu langveikra barna með lögheimlili utan Reykjavíkurborgar.</t>
  </si>
  <si>
    <t>Tafla 5. Framlög Jöfnunarsjóðs til málefna fatlaðra 2020</t>
  </si>
  <si>
    <t>Framlög vegna</t>
  </si>
  <si>
    <t>Greiðslur</t>
  </si>
  <si>
    <t>breytinga-</t>
  </si>
  <si>
    <t>lengdrar</t>
  </si>
  <si>
    <t>langtímaleigu-</t>
  </si>
  <si>
    <t>alm. framlaga</t>
  </si>
  <si>
    <t>kostnaðar</t>
  </si>
  <si>
    <t>Viðbótarframlög</t>
  </si>
  <si>
    <t>viðveru</t>
  </si>
  <si>
    <t>NPA</t>
  </si>
  <si>
    <t>samninga</t>
  </si>
  <si>
    <t>Stofnframlög</t>
  </si>
  <si>
    <t>Reykjavíkuborg</t>
  </si>
  <si>
    <t>Seltjarnarneskaupstaður</t>
  </si>
  <si>
    <t xml:space="preserve">Garðabær </t>
  </si>
  <si>
    <t>Mosfellsbær og Kjósarhreppur</t>
  </si>
  <si>
    <t>Þjónustusvæði Vesturlands</t>
  </si>
  <si>
    <t>Akranes og Hvalfjörður</t>
  </si>
  <si>
    <t>Borgarbyggð, Dalir og Skorradalur</t>
  </si>
  <si>
    <t>Snæfellsnes</t>
  </si>
  <si>
    <t>Vestfirðir</t>
  </si>
  <si>
    <t>Fjallabyggð og Dalvíkurbyggð</t>
  </si>
  <si>
    <t>Eyjafjörður</t>
  </si>
  <si>
    <t>Þingeyjarsýslur</t>
  </si>
  <si>
    <t>Austurland</t>
  </si>
  <si>
    <t>Suðurland</t>
  </si>
  <si>
    <t>Framlög samtals</t>
  </si>
  <si>
    <t>Annað</t>
  </si>
  <si>
    <t>Sumardvöl í Reykjadal</t>
  </si>
  <si>
    <t>Gistiheimilið Melgerð 7, Kópavogi</t>
  </si>
  <si>
    <t>Breytingakostnaður</t>
  </si>
  <si>
    <t xml:space="preserve">Samband íslenskra sveitarfélaga </t>
  </si>
  <si>
    <t>Vinnumálastofnun - AMS</t>
  </si>
  <si>
    <t>Fasteignasjóður Jöfnunarsjóðs sveitarfélaga</t>
  </si>
  <si>
    <t>Óhafið 31. des. 2019</t>
  </si>
  <si>
    <t>Óhafið 31. des. 2020</t>
  </si>
  <si>
    <t>Tafla 6. Ársreikningar sveitarfélaga 2020</t>
  </si>
  <si>
    <t>Hörgárbyggð</t>
  </si>
  <si>
    <t>Grímsnes- og Grafningshr.</t>
  </si>
  <si>
    <t>Skeiða- og Gnúpverjahr.</t>
  </si>
  <si>
    <t>Tafla 7. Skatttekjur aðalsjóðs 2020</t>
  </si>
  <si>
    <t>Kr. á íbúa, raðað eftir íbúafjölda</t>
  </si>
  <si>
    <t>Jöfnunar-</t>
  </si>
  <si>
    <t>Skatta-</t>
  </si>
  <si>
    <t>Íbúafj.</t>
  </si>
  <si>
    <t>0001 Útsvör</t>
  </si>
  <si>
    <t>0006 Fasteignaskattur</t>
  </si>
  <si>
    <t>0010 Framlög úr Jöfnunarsjóði sveitarfélaga</t>
  </si>
  <si>
    <t>0035 Lóðarleiga</t>
  </si>
  <si>
    <t>Grand Total</t>
  </si>
  <si>
    <t>skattur</t>
  </si>
  <si>
    <t>sjóður</t>
  </si>
  <si>
    <t>ígildi</t>
  </si>
  <si>
    <t>0000 Reykjavíkurborg</t>
  </si>
  <si>
    <t>1000 Kópavogsbær</t>
  </si>
  <si>
    <t>1400 Hafnarfjarðarkaupstaður</t>
  </si>
  <si>
    <t>2000 Reykjanesbær</t>
  </si>
  <si>
    <t>6000 Akureyrarkaupstaður</t>
  </si>
  <si>
    <t>1300 Garðabær</t>
  </si>
  <si>
    <t>1604 Mosfellsbær</t>
  </si>
  <si>
    <t>8200 Sveitarfélagið Árborg</t>
  </si>
  <si>
    <t>3000 Akraneskaupstaður</t>
  </si>
  <si>
    <t>7300 Fjarðabyggð</t>
  </si>
  <si>
    <t>7400 Múlaþing</t>
  </si>
  <si>
    <t>1100 Seltjarnarneskaupstaður</t>
  </si>
  <si>
    <t>8000 Vestmannaeyjabær</t>
  </si>
  <si>
    <t>5200 Sveitarfélagið Skagafjörður</t>
  </si>
  <si>
    <t>4200 Ísafjarðarbær</t>
  </si>
  <si>
    <t>3609 Borgarbyggð</t>
  </si>
  <si>
    <t>2510 Suðurnesjabær</t>
  </si>
  <si>
    <t>2300 Grindavíkurbær</t>
  </si>
  <si>
    <t>6100 Norðurþing</t>
  </si>
  <si>
    <t>8716 Hveragerðisbær</t>
  </si>
  <si>
    <t>8401 Sveitarfélagið Hornafjörður</t>
  </si>
  <si>
    <t>8717 Sveitarfélagið Ölfus</t>
  </si>
  <si>
    <t>6250 Fjallabyggð</t>
  </si>
  <si>
    <t>8613 Rangárþing eystra</t>
  </si>
  <si>
    <t>6400 Dalvíkurbyggð</t>
  </si>
  <si>
    <t>8614 Rangárþing ytra</t>
  </si>
  <si>
    <t>3714 Snæfellsbær</t>
  </si>
  <si>
    <t>2506 Sveitarfélagið Vogar</t>
  </si>
  <si>
    <t>5508 Húnaþing vestra</t>
  </si>
  <si>
    <t>3711 Stykkishólmsbær</t>
  </si>
  <si>
    <t>8721 Bláskógabyggð</t>
  </si>
  <si>
    <t>6513 Eyjafjarðarsveit</t>
  </si>
  <si>
    <t>4607 Vesturbyggð</t>
  </si>
  <si>
    <t>4100 Bolungarvíkurkaupstaður</t>
  </si>
  <si>
    <t xml:space="preserve">5604 Blönduósbær </t>
  </si>
  <si>
    <t>3709 Grundarfjarðarbær</t>
  </si>
  <si>
    <t>6612 Þingeyjarsveit</t>
  </si>
  <si>
    <t>8710 Hrunamannahreppur</t>
  </si>
  <si>
    <t>8508 Mýrdalshreppur</t>
  </si>
  <si>
    <t>8722 Flóahreppur</t>
  </si>
  <si>
    <t>6515 Hörgársveit</t>
  </si>
  <si>
    <t>7502 Vopnafjarðarhreppur</t>
  </si>
  <si>
    <t>3511 Hvalfjarðarsveit</t>
  </si>
  <si>
    <t>8509 Skaftárhreppur</t>
  </si>
  <si>
    <t>3811 Dalabyggð</t>
  </si>
  <si>
    <t>8720 Skeiða- og Gnúpverjahreppur</t>
  </si>
  <si>
    <t>6709 Langanesbyggð</t>
  </si>
  <si>
    <t>8719 Grímsnes- og Grafningshreppur</t>
  </si>
  <si>
    <t>6607 Skútustaðahreppur</t>
  </si>
  <si>
    <t>5609 Sveitarfélagið Skagaströnd</t>
  </si>
  <si>
    <t>6601 Svalbarðsstrandarhreppur</t>
  </si>
  <si>
    <t>4911 Strandabyggð</t>
  </si>
  <si>
    <t>5612 Húnavatnshreppur</t>
  </si>
  <si>
    <t>6602 Grýtubakkahreppur</t>
  </si>
  <si>
    <t>8610 Ásahreppur</t>
  </si>
  <si>
    <t>4604 Tálknafjarðarhreppur</t>
  </si>
  <si>
    <t>1606 Kjósarhreppur</t>
  </si>
  <si>
    <t>4502 Reykhólahreppur</t>
  </si>
  <si>
    <t>5706 Akrahreppur</t>
  </si>
  <si>
    <t>4803 Súðavíkurhreppur</t>
  </si>
  <si>
    <t>3713 Eyja- og Miklaholtshreppur</t>
  </si>
  <si>
    <t>4902 Kaldrananeshreppur</t>
  </si>
  <si>
    <t>7505 Fljótsdalshreppur</t>
  </si>
  <si>
    <t>6706 Svalbarðshreppur</t>
  </si>
  <si>
    <t>5611 Skagabyggð</t>
  </si>
  <si>
    <t>3506 Skorradalshreppur</t>
  </si>
  <si>
    <t>3710 Helgafellssveit</t>
  </si>
  <si>
    <t>6611 Tjörneshreppur</t>
  </si>
  <si>
    <t>4901 Árneshreppur</t>
  </si>
  <si>
    <t>Tafla 8. Rekstur málaflokka 2020</t>
  </si>
  <si>
    <t>íbúafj.</t>
  </si>
  <si>
    <t>kostnaður</t>
  </si>
  <si>
    <t>Svnr</t>
  </si>
  <si>
    <t>Heiti</t>
  </si>
  <si>
    <t>Laun og launtengd gjöld</t>
  </si>
  <si>
    <t>Gjöld Total</t>
  </si>
  <si>
    <t>Nettó</t>
  </si>
  <si>
    <t>02 Félagsþjónusta</t>
  </si>
  <si>
    <t>03 Heilbrigðismál</t>
  </si>
  <si>
    <t>04 Fræðslu- og uppeldismál</t>
  </si>
  <si>
    <t>05 Menningarmál</t>
  </si>
  <si>
    <t>Æskulýðs- og íþrottamál</t>
  </si>
  <si>
    <t>06 Æskulýðs- og íþróttamál</t>
  </si>
  <si>
    <t>07 Brunamál og almannavarnir</t>
  </si>
  <si>
    <t>08 Hreinlætismál</t>
  </si>
  <si>
    <t>Skipulags- og byggingarmál</t>
  </si>
  <si>
    <t>09 Skipulags- og byggingarmál</t>
  </si>
  <si>
    <t>10 Umferðar- og samgöngumál</t>
  </si>
  <si>
    <t>11 Umhverfismál</t>
  </si>
  <si>
    <t>13 Atvinnumál</t>
  </si>
  <si>
    <t>21 Sameiginlegur kostnaður</t>
  </si>
  <si>
    <t>Tafla 9a. Lykiltölur, hlutfall við tekjur</t>
  </si>
  <si>
    <t>Tafla 9b. Lykiltölur, hlutfall við tekjur</t>
  </si>
  <si>
    <t>Laun,</t>
  </si>
  <si>
    <t>Fjár-</t>
  </si>
  <si>
    <t>A- hluti</t>
  </si>
  <si>
    <t>launat.gj. og</t>
  </si>
  <si>
    <t>Veltufé frá</t>
  </si>
  <si>
    <t xml:space="preserve">festingar- </t>
  </si>
  <si>
    <t>Skuldir án</t>
  </si>
  <si>
    <t>Skuldir og</t>
  </si>
  <si>
    <t>br.lífsj.skb.</t>
  </si>
  <si>
    <t>rekstri</t>
  </si>
  <si>
    <t>hreyfingar</t>
  </si>
  <si>
    <t>skuldb.</t>
  </si>
  <si>
    <t>Laun og líf</t>
  </si>
  <si>
    <t>1100 Seltjarnarnesbær</t>
  </si>
  <si>
    <t>8720 Skeiða- og Gnúpverjahr.</t>
  </si>
  <si>
    <t>8719 Grímsnes- og Grafningshr.</t>
  </si>
  <si>
    <t>Tafla 10a. Lykiltölur úr rekstri</t>
  </si>
  <si>
    <t>Tafla 10b. Lykiltölur úr rekstri</t>
  </si>
  <si>
    <t>rekstrargj.</t>
  </si>
  <si>
    <t>Fjármagns-</t>
  </si>
  <si>
    <t>Óreglul.</t>
  </si>
  <si>
    <t>Rekstrar-</t>
  </si>
  <si>
    <t>og afskr.</t>
  </si>
  <si>
    <t>niðurstaða</t>
  </si>
  <si>
    <t>Annar og afskr.</t>
  </si>
  <si>
    <t>Tafla 11a. Lykiltölur úr sjóðsstreymi og efnahag</t>
  </si>
  <si>
    <t>Tafla 11b. Lykiltölur úr sjóðsstreymi og efnahag</t>
  </si>
  <si>
    <t xml:space="preserve">Fjárfestingar- </t>
  </si>
  <si>
    <t>Skuldir með</t>
  </si>
  <si>
    <t>Tafla 12. Álagt útsvar 2021 vegna launa 2020</t>
  </si>
  <si>
    <t>í þús.kr.</t>
  </si>
  <si>
    <t>Álagningar-</t>
  </si>
  <si>
    <t xml:space="preserve">Álagt </t>
  </si>
  <si>
    <t>prósenta</t>
  </si>
  <si>
    <t>útsvar skv.</t>
  </si>
  <si>
    <t>útsvar, hluti</t>
  </si>
  <si>
    <t>nettó</t>
  </si>
  <si>
    <t>brúttó útsvar</t>
  </si>
  <si>
    <t>Svnr.</t>
  </si>
  <si>
    <t>Heiti sveitarfélags</t>
  </si>
  <si>
    <t>útsvars</t>
  </si>
  <si>
    <t>álagningaskrá</t>
  </si>
  <si>
    <t>Jöfnunarsjóðs</t>
  </si>
  <si>
    <t>útsvar</t>
  </si>
  <si>
    <t>kr.á íbúa</t>
  </si>
  <si>
    <t>Útsvarsstofn</t>
  </si>
  <si>
    <t>Tafla 13. Álagður fasteignaskattur 2021</t>
  </si>
  <si>
    <t>Álagn.</t>
  </si>
  <si>
    <t>Álagning</t>
  </si>
  <si>
    <t>prós.</t>
  </si>
  <si>
    <t>kr.</t>
  </si>
  <si>
    <t>stofn</t>
  </si>
  <si>
    <t>A-fl.</t>
  </si>
  <si>
    <t>B-fl.</t>
  </si>
  <si>
    <t>C-fl.</t>
  </si>
  <si>
    <t>álagning</t>
  </si>
  <si>
    <t>á íbúa</t>
  </si>
  <si>
    <t>Tafla 14. Útsvarsprósentur og álagningarreglur fasteignagjalda árið 2021 hjá sveitarfélögum með fleiri en 300 íbúa og minni þéttbýli</t>
  </si>
  <si>
    <t>Fráveitugj.</t>
  </si>
  <si>
    <t>Vatnsgjald</t>
  </si>
  <si>
    <t>Sorp-</t>
  </si>
  <si>
    <t xml:space="preserve">    Lóðarleiga</t>
  </si>
  <si>
    <t>A-liður</t>
  </si>
  <si>
    <t>B-liður</t>
  </si>
  <si>
    <t>C-liður</t>
  </si>
  <si>
    <t>hreinsunargj.</t>
  </si>
  <si>
    <t>eyðingargj.</t>
  </si>
  <si>
    <t xml:space="preserve">% af </t>
  </si>
  <si>
    <t>íbúðir /</t>
  </si>
  <si>
    <t>íbúðir</t>
  </si>
  <si>
    <t>fyrirtæki</t>
  </si>
  <si>
    <t>Fj.</t>
  </si>
  <si>
    <t>Sveitarfélag</t>
  </si>
  <si>
    <t>%</t>
  </si>
  <si>
    <t>fm</t>
  </si>
  <si>
    <t>tunnugjald</t>
  </si>
  <si>
    <t>% af lm</t>
  </si>
  <si>
    <t>gjd.</t>
  </si>
  <si>
    <t>0000</t>
  </si>
  <si>
    <t>Reykjavíkurborg 1) 5)</t>
  </si>
  <si>
    <t>443,28 kr/m2</t>
  </si>
  <si>
    <t>207,71 kr/m2</t>
  </si>
  <si>
    <t xml:space="preserve"> 21,43 kr/m2</t>
  </si>
  <si>
    <t>180 kr/m2</t>
  </si>
  <si>
    <t>Reykjanesbær 11)</t>
  </si>
  <si>
    <t>198,00 kr/m2</t>
  </si>
  <si>
    <t>Akraneskaupstaður 1 ) 5)</t>
  </si>
  <si>
    <t>Hvalfjarðarsveit 5)</t>
  </si>
  <si>
    <t>Borgarbyggð 2) 12)</t>
  </si>
  <si>
    <t>587,25 kr/m2</t>
  </si>
  <si>
    <t>336,39 kr/m2</t>
  </si>
  <si>
    <t>Grundarfjarðarbær 6)</t>
  </si>
  <si>
    <t>306,79 kr/m2</t>
  </si>
  <si>
    <t>Stykkishólmsbær 7)</t>
  </si>
  <si>
    <t>259,90 kr/m2</t>
  </si>
  <si>
    <t>9,3 kr/m2</t>
  </si>
  <si>
    <t>Blönduósbær</t>
  </si>
  <si>
    <t>Akureyrarkaupstaður 3) 8)</t>
  </si>
  <si>
    <t>255,34 kr/m2</t>
  </si>
  <si>
    <t>144,80 kr/m2</t>
  </si>
  <si>
    <t>Dalvíkurbyggð 4) 9)</t>
  </si>
  <si>
    <t>348,93 kr/m2</t>
  </si>
  <si>
    <t>180,88 kr/m2</t>
  </si>
  <si>
    <t>Eyjafjarðarsveit 8)</t>
  </si>
  <si>
    <t>Hörgársveit 8)</t>
  </si>
  <si>
    <t>Svalbarðsstrandarhr. 8)</t>
  </si>
  <si>
    <t>10,50 kr/m2</t>
  </si>
  <si>
    <t>Múlaþing 10)</t>
  </si>
  <si>
    <t>261,00 kr/m2</t>
  </si>
  <si>
    <t>173,00 kr/m2</t>
  </si>
  <si>
    <t>Grímsn.- og Grafningshr.</t>
  </si>
  <si>
    <t>1) Fráveitugjald: Fast gjald kr. 11.485 og gjald á hvern fermetra kr. 443,28</t>
  </si>
  <si>
    <t>2) Fráveitugjald: Fast gjald kr. 15.217 og gjald á hvern fermetra kr. 587,25</t>
  </si>
  <si>
    <t>3) Fráveitugjald: Fast gjald kr.  10.807 og gjald á hvern fermetra kr. 255,34</t>
  </si>
  <si>
    <t>4) Fráveitugjald: Fast gjald kr. 16.721 og gjald á hvern fermetra kr. 348,93</t>
  </si>
  <si>
    <t>5) Vatnsgjald: Fast gjald kr. 5.352 og gjald á hvern fermetra kr. 207,71</t>
  </si>
  <si>
    <t>6) Vatnsgjald: Fast gjald kr. 6.970 og gjald á hvern fermetra kr. 306,79</t>
  </si>
  <si>
    <t>7) Vatnsgjald: Fast gjald kr. 6.698 og gjald á hvern fermetra kr. 259,90</t>
  </si>
  <si>
    <t>8) Vatnsgjald: Fast gjald kr. 9.656 og gjald á hvern fermetra kr. 144,80</t>
  </si>
  <si>
    <t>9) Vatnsgjald: Fast gjald kr. 4.928,22 og gjald á hvern fermetra kr. 180,88</t>
  </si>
  <si>
    <t>10) Vatnsgjald: Fast gjald kr. 9.190 og gjald á hvern fermetra kr. 261,00</t>
  </si>
  <si>
    <t>11) Vatnsgjald: Fast gjald kr. 5.300 og gjald á hvern fermetra kr. 198,00</t>
  </si>
  <si>
    <t>12) Vatnsgjald: Fast gjald kr. 7.642 og gjald á hvern fermetra kr. 336,39</t>
  </si>
  <si>
    <t>Tafla 15. Íbúafjöldi í sveitarfélögum</t>
  </si>
  <si>
    <t>1. janúar 2021</t>
  </si>
  <si>
    <t>1. janúar 2020</t>
  </si>
  <si>
    <t>milli ára</t>
  </si>
  <si>
    <t>Tafla 16.  Aldursskipting íbúanna eftir sveitarfélögum</t>
  </si>
  <si>
    <t>Hlf</t>
  </si>
  <si>
    <t>0 ára</t>
  </si>
  <si>
    <t>í %</t>
  </si>
  <si>
    <t>1- 5</t>
  </si>
  <si>
    <t xml:space="preserve">í % </t>
  </si>
  <si>
    <t>6 - 15</t>
  </si>
  <si>
    <t>16 - 25</t>
  </si>
  <si>
    <t>26 - 66</t>
  </si>
  <si>
    <t xml:space="preserve">67 - 79 </t>
  </si>
  <si>
    <t>80 -</t>
  </si>
  <si>
    <t>Alls</t>
  </si>
  <si>
    <t>Á 1. ári</t>
  </si>
  <si>
    <t xml:space="preserve"> 1 árs</t>
  </si>
  <si>
    <t xml:space="preserve"> 2 ára</t>
  </si>
  <si>
    <t xml:space="preserve"> 3 ára</t>
  </si>
  <si>
    <t xml:space="preserve"> 4 ára</t>
  </si>
  <si>
    <t xml:space="preserve"> 5 ára</t>
  </si>
  <si>
    <t xml:space="preserve"> 6 ára</t>
  </si>
  <si>
    <t xml:space="preserve"> 7 ára</t>
  </si>
  <si>
    <t xml:space="preserve"> 8 ára</t>
  </si>
  <si>
    <t xml:space="preserve"> 9 ára</t>
  </si>
  <si>
    <t xml:space="preserve"> 10 ára</t>
  </si>
  <si>
    <t xml:space="preserve"> 11 ára</t>
  </si>
  <si>
    <t xml:space="preserve"> 12 ára</t>
  </si>
  <si>
    <t xml:space="preserve"> 13 ára</t>
  </si>
  <si>
    <t xml:space="preserve"> 14 ára</t>
  </si>
  <si>
    <t xml:space="preserve"> 15 ára</t>
  </si>
  <si>
    <t xml:space="preserve"> 16 ára</t>
  </si>
  <si>
    <t xml:space="preserve"> 17 ára</t>
  </si>
  <si>
    <t xml:space="preserve"> 18 ára</t>
  </si>
  <si>
    <t xml:space="preserve"> 19 ára</t>
  </si>
  <si>
    <t xml:space="preserve"> 20 ára</t>
  </si>
  <si>
    <t xml:space="preserve"> 21 ára</t>
  </si>
  <si>
    <t xml:space="preserve"> 22 ára</t>
  </si>
  <si>
    <t xml:space="preserve"> 23 ára</t>
  </si>
  <si>
    <t xml:space="preserve"> 24 ára</t>
  </si>
  <si>
    <t xml:space="preserve"> 25 ára</t>
  </si>
  <si>
    <t xml:space="preserve"> 26 ára</t>
  </si>
  <si>
    <t xml:space="preserve"> 27 ára</t>
  </si>
  <si>
    <t xml:space="preserve"> 28 ára</t>
  </si>
  <si>
    <t xml:space="preserve"> 29 ára</t>
  </si>
  <si>
    <t xml:space="preserve"> 30 ára</t>
  </si>
  <si>
    <t xml:space="preserve"> 31 ára</t>
  </si>
  <si>
    <t xml:space="preserve"> 32 ára</t>
  </si>
  <si>
    <t xml:space="preserve"> 33 ára</t>
  </si>
  <si>
    <t xml:space="preserve"> 34 ára</t>
  </si>
  <si>
    <t xml:space="preserve"> 35 ára</t>
  </si>
  <si>
    <t xml:space="preserve"> 36 ára</t>
  </si>
  <si>
    <t xml:space="preserve"> 37 ára</t>
  </si>
  <si>
    <t xml:space="preserve"> 38 ára</t>
  </si>
  <si>
    <t xml:space="preserve"> 39 ára</t>
  </si>
  <si>
    <t xml:space="preserve"> 40 ára</t>
  </si>
  <si>
    <t xml:space="preserve"> 41 ára</t>
  </si>
  <si>
    <t xml:space="preserve"> 42 ára</t>
  </si>
  <si>
    <t xml:space="preserve"> 43 ára</t>
  </si>
  <si>
    <t xml:space="preserve"> 44 ára</t>
  </si>
  <si>
    <t xml:space="preserve"> 45 ára</t>
  </si>
  <si>
    <t xml:space="preserve"> 46 ára</t>
  </si>
  <si>
    <t xml:space="preserve"> 47 ára</t>
  </si>
  <si>
    <t xml:space="preserve"> 48 ára</t>
  </si>
  <si>
    <t xml:space="preserve"> 49 ára</t>
  </si>
  <si>
    <t xml:space="preserve"> 50 ára</t>
  </si>
  <si>
    <t xml:space="preserve"> 51 ára</t>
  </si>
  <si>
    <t xml:space="preserve"> 52 ára</t>
  </si>
  <si>
    <t xml:space="preserve"> 53 ára</t>
  </si>
  <si>
    <t xml:space="preserve"> 54 ára</t>
  </si>
  <si>
    <t xml:space="preserve"> 55 ára</t>
  </si>
  <si>
    <t xml:space="preserve"> 56 ára</t>
  </si>
  <si>
    <t xml:space="preserve"> 57 ára</t>
  </si>
  <si>
    <t xml:space="preserve"> 58 ára</t>
  </si>
  <si>
    <t xml:space="preserve"> 59 ára</t>
  </si>
  <si>
    <t xml:space="preserve"> 60 ára</t>
  </si>
  <si>
    <t xml:space="preserve"> 61 ára</t>
  </si>
  <si>
    <t xml:space="preserve"> 62 ára</t>
  </si>
  <si>
    <t xml:space="preserve"> 63 ára</t>
  </si>
  <si>
    <t xml:space="preserve"> 64 ára</t>
  </si>
  <si>
    <t xml:space="preserve"> 65 ára</t>
  </si>
  <si>
    <t xml:space="preserve"> 66 ára</t>
  </si>
  <si>
    <t xml:space="preserve"> 67 ára</t>
  </si>
  <si>
    <t xml:space="preserve"> 68 ára</t>
  </si>
  <si>
    <t xml:space="preserve"> 69 ára</t>
  </si>
  <si>
    <t xml:space="preserve"> 70 ára</t>
  </si>
  <si>
    <t xml:space="preserve"> 71 ára</t>
  </si>
  <si>
    <t xml:space="preserve"> 72 ára</t>
  </si>
  <si>
    <t xml:space="preserve"> 73 ára</t>
  </si>
  <si>
    <t xml:space="preserve"> 74 ára</t>
  </si>
  <si>
    <t xml:space="preserve"> 75 ára</t>
  </si>
  <si>
    <t xml:space="preserve"> 76 ára</t>
  </si>
  <si>
    <t xml:space="preserve"> 77 ára</t>
  </si>
  <si>
    <t xml:space="preserve"> 78 ára</t>
  </si>
  <si>
    <t xml:space="preserve"> 79 ára</t>
  </si>
  <si>
    <t xml:space="preserve"> 80 ára</t>
  </si>
  <si>
    <t xml:space="preserve"> 81 ára</t>
  </si>
  <si>
    <t xml:space="preserve"> 82 ára</t>
  </si>
  <si>
    <t xml:space="preserve"> 83 ára</t>
  </si>
  <si>
    <t xml:space="preserve"> 84 ára</t>
  </si>
  <si>
    <t xml:space="preserve"> 85 ára</t>
  </si>
  <si>
    <t xml:space="preserve"> 86 ára</t>
  </si>
  <si>
    <t xml:space="preserve"> 87 ára</t>
  </si>
  <si>
    <t xml:space="preserve"> 88 ára</t>
  </si>
  <si>
    <t xml:space="preserve"> 89 ára</t>
  </si>
  <si>
    <t xml:space="preserve"> 90 ára</t>
  </si>
  <si>
    <t xml:space="preserve"> 91 ára</t>
  </si>
  <si>
    <t xml:space="preserve"> 92 ára</t>
  </si>
  <si>
    <t xml:space="preserve"> 93 ára</t>
  </si>
  <si>
    <t xml:space="preserve"> 94 ára</t>
  </si>
  <si>
    <t xml:space="preserve"> 95 ára</t>
  </si>
  <si>
    <t xml:space="preserve"> 96 ára</t>
  </si>
  <si>
    <t xml:space="preserve"> 97 ára</t>
  </si>
  <si>
    <t xml:space="preserve"> 98 ára</t>
  </si>
  <si>
    <t xml:space="preserve"> 99 ára</t>
  </si>
  <si>
    <t xml:space="preserve"> 100 ára</t>
  </si>
  <si>
    <t xml:space="preserve"> 101 ára</t>
  </si>
  <si>
    <t xml:space="preserve"> 102 ára</t>
  </si>
  <si>
    <t xml:space="preserve"> 103 ára</t>
  </si>
  <si>
    <t xml:space="preserve"> 104 ára</t>
  </si>
  <si>
    <t>105 ára</t>
  </si>
  <si>
    <t>106 ára</t>
  </si>
  <si>
    <t>107 ára</t>
  </si>
  <si>
    <t>108 ára</t>
  </si>
  <si>
    <t>109 ára</t>
  </si>
  <si>
    <t>Tafla 17. Stöðugildi hjá sveitarfélögum og fyrirtækjum þeirra 1. apríl 2021</t>
  </si>
  <si>
    <t>BSRB</t>
  </si>
  <si>
    <t>BHM</t>
  </si>
  <si>
    <t>KÍ</t>
  </si>
  <si>
    <t>ASÍ</t>
  </si>
  <si>
    <t>stöðugildi</t>
  </si>
  <si>
    <t>Ýmis samstarfsverkefni</t>
  </si>
  <si>
    <t>Tafla 18. Upplýsingar um starfsemi grunnskóla á árinu 2020</t>
  </si>
  <si>
    <t>Brúttó</t>
  </si>
  <si>
    <t>Stöðugildi</t>
  </si>
  <si>
    <t>Bekkjar-</t>
  </si>
  <si>
    <t>gjöld</t>
  </si>
  <si>
    <t>Fjöldi</t>
  </si>
  <si>
    <t>kennara</t>
  </si>
  <si>
    <t>annara</t>
  </si>
  <si>
    <t>Skóli</t>
  </si>
  <si>
    <t>deildir</t>
  </si>
  <si>
    <t>Launa og lanatengd</t>
  </si>
  <si>
    <t>Önnur gjöld</t>
  </si>
  <si>
    <t>(í þús.kr.)</t>
  </si>
  <si>
    <t>með réttindi</t>
  </si>
  <si>
    <t>án réttinda</t>
  </si>
  <si>
    <t>starfmanna</t>
  </si>
  <si>
    <t>I Höfuðborgarsvæði</t>
  </si>
  <si>
    <t>Austurbæjarskóli</t>
  </si>
  <si>
    <t>1-10</t>
  </si>
  <si>
    <t>Árbæjarskóli</t>
  </si>
  <si>
    <t>Ártúnsskóli</t>
  </si>
  <si>
    <t>1-7</t>
  </si>
  <si>
    <t>Breiðagerðisskóli</t>
  </si>
  <si>
    <t>Breiðholtsskóli</t>
  </si>
  <si>
    <t>Brúarskóli  1)</t>
  </si>
  <si>
    <t>Dalskóli</t>
  </si>
  <si>
    <t>Fellaskóli, Rvík</t>
  </si>
  <si>
    <t>Foldaskóli</t>
  </si>
  <si>
    <t>Fossvogsskóli</t>
  </si>
  <si>
    <t>Grandaskóli</t>
  </si>
  <si>
    <t>Hagaskóli</t>
  </si>
  <si>
    <t>8-10</t>
  </si>
  <si>
    <t>Hamraskóli</t>
  </si>
  <si>
    <t>Háaleitisskóli</t>
  </si>
  <si>
    <t>Háteigsskóli</t>
  </si>
  <si>
    <t>Hlíðaskóli</t>
  </si>
  <si>
    <t>Hólabrekkuskóli</t>
  </si>
  <si>
    <t>Húsaskóli</t>
  </si>
  <si>
    <t xml:space="preserve">Ingunnarskóli </t>
  </si>
  <si>
    <t>Klettaskóli 1)</t>
  </si>
  <si>
    <t>Klébergsskóli</t>
  </si>
  <si>
    <t>Langholtsskóli</t>
  </si>
  <si>
    <t>Laugalækjarskóli</t>
  </si>
  <si>
    <t>7-10</t>
  </si>
  <si>
    <t>Laugarnesskóli</t>
  </si>
  <si>
    <t>1-6</t>
  </si>
  <si>
    <t>Melaskóli</t>
  </si>
  <si>
    <t>Norðlingaskóli</t>
  </si>
  <si>
    <t>Réttarholtsskóli</t>
  </si>
  <si>
    <t>Rimaskóli</t>
  </si>
  <si>
    <t>Selásskóli</t>
  </si>
  <si>
    <t>Seljaskóli</t>
  </si>
  <si>
    <t>Sæmundarskóli</t>
  </si>
  <si>
    <t>Vesturbæjarskóli</t>
  </si>
  <si>
    <t>Vogaskóli</t>
  </si>
  <si>
    <t>Vættaskóli</t>
  </si>
  <si>
    <t>Ölduselsskóli</t>
  </si>
  <si>
    <t>0000 Reykjavíkurborg samtals</t>
  </si>
  <si>
    <t>1000</t>
  </si>
  <si>
    <t>Álfhólsskóli</t>
  </si>
  <si>
    <t>Hörðuvallaskóli</t>
  </si>
  <si>
    <t>Kársnesskóli</t>
  </si>
  <si>
    <t>Kópavogsskóli</t>
  </si>
  <si>
    <t>Lindaskóli</t>
  </si>
  <si>
    <t>Salaskóli</t>
  </si>
  <si>
    <t>Smáraskóli</t>
  </si>
  <si>
    <t>Snælandsskóli</t>
  </si>
  <si>
    <t>Vatnsendaskóli</t>
  </si>
  <si>
    <t>1000 Kópavogsbær samtals</t>
  </si>
  <si>
    <t>1100</t>
  </si>
  <si>
    <t>Grunnskóli Seltjarnarness</t>
  </si>
  <si>
    <t>1100 Seltjarnarnesbær samtals</t>
  </si>
  <si>
    <t>1300</t>
  </si>
  <si>
    <t>Álftanesskóli</t>
  </si>
  <si>
    <t>Flataskóli</t>
  </si>
  <si>
    <t>Garðaskóli</t>
  </si>
  <si>
    <t>Hofsstaðaskóli</t>
  </si>
  <si>
    <t>Sjálandsskóli</t>
  </si>
  <si>
    <t>Urriðaholtsskóli</t>
  </si>
  <si>
    <t>1300 Garðabær samtals</t>
  </si>
  <si>
    <t>1400</t>
  </si>
  <si>
    <t>Áslandsskóli</t>
  </si>
  <si>
    <t>Hraunvallaskóli</t>
  </si>
  <si>
    <t>Hvaleyrarskóli</t>
  </si>
  <si>
    <t>Lækjarskóli</t>
  </si>
  <si>
    <t>Setbergsskóli</t>
  </si>
  <si>
    <t>Skarðshlíðarskóli</t>
  </si>
  <si>
    <t>1-9</t>
  </si>
  <si>
    <t>Víðistaðaskóli</t>
  </si>
  <si>
    <t>Öldutúnsskóli</t>
  </si>
  <si>
    <t>1400 Hafnarfjarðarkaupstaður samtals</t>
  </si>
  <si>
    <t>1604</t>
  </si>
  <si>
    <t>Helgafellsskóli</t>
  </si>
  <si>
    <t>Krikaskóli</t>
  </si>
  <si>
    <t>1-4</t>
  </si>
  <si>
    <t>Lágafellsskóli</t>
  </si>
  <si>
    <t>Varmárskóli</t>
  </si>
  <si>
    <t>1604 Mosfellsbær samtals</t>
  </si>
  <si>
    <t>I Höfuðborgarsvæði samtals</t>
  </si>
  <si>
    <t>II Suðurnes</t>
  </si>
  <si>
    <t>2000</t>
  </si>
  <si>
    <t>Akurskóli</t>
  </si>
  <si>
    <t>Háaleitisskóli Rnes</t>
  </si>
  <si>
    <t>Heiðarskóli Rnes</t>
  </si>
  <si>
    <t>Holtaskóli</t>
  </si>
  <si>
    <t>Myllubakkaskóli</t>
  </si>
  <si>
    <t>Njarðvíkurskóli</t>
  </si>
  <si>
    <t>Stapaskóli</t>
  </si>
  <si>
    <t>2000 Reykjanesbær samtals</t>
  </si>
  <si>
    <t>2300</t>
  </si>
  <si>
    <t>Grunnskóli Grindavíkur</t>
  </si>
  <si>
    <t>2300 Grindavíkurbær samtals</t>
  </si>
  <si>
    <t>2506</t>
  </si>
  <si>
    <t>Stóru-Vogaskóli</t>
  </si>
  <si>
    <t>2506 Sveitarfélagið Vogar samtals</t>
  </si>
  <si>
    <t>2510</t>
  </si>
  <si>
    <t>Gerðaskóli</t>
  </si>
  <si>
    <t>Grunnskólinn í Sandgerði</t>
  </si>
  <si>
    <t>2510 Suðurnesjabær samtals</t>
  </si>
  <si>
    <t>II Suðurnes samtals</t>
  </si>
  <si>
    <t>III Vesturland</t>
  </si>
  <si>
    <t>3000</t>
  </si>
  <si>
    <t>Brekkubæjarskóli</t>
  </si>
  <si>
    <t>Grundaskóli</t>
  </si>
  <si>
    <t>3000 Akraneskaupstaður samtals</t>
  </si>
  <si>
    <t>3511</t>
  </si>
  <si>
    <t>Heiðarskóli</t>
  </si>
  <si>
    <t>3511 Hvalfjarðarsveit samtals</t>
  </si>
  <si>
    <t>3609</t>
  </si>
  <si>
    <t>Grunnskóli Borgarfjarðarsveitar</t>
  </si>
  <si>
    <t>Grunnskólinn í Borgarnesi</t>
  </si>
  <si>
    <t>3609 Borgarbyggð samtals</t>
  </si>
  <si>
    <t>3709</t>
  </si>
  <si>
    <t>Grunnskóli Grundarfjarðar</t>
  </si>
  <si>
    <t>3709 Grundarfjarðarbær samtals</t>
  </si>
  <si>
    <t>3711</t>
  </si>
  <si>
    <t>Grunnskólinn í Stykkishólmi</t>
  </si>
  <si>
    <t>3711 Stykkishólmsbær samtals</t>
  </si>
  <si>
    <t>3713</t>
  </si>
  <si>
    <t>Laugargerðisskóli</t>
  </si>
  <si>
    <t>3713 Eyja- og Miklaholtshreppur samtals</t>
  </si>
  <si>
    <t>3714</t>
  </si>
  <si>
    <t>Grunnskóli Snæfellsbæjar</t>
  </si>
  <si>
    <t>3714 Snæfellsbær samtals</t>
  </si>
  <si>
    <t>3811</t>
  </si>
  <si>
    <t>Auðarskóli</t>
  </si>
  <si>
    <t>3811 Dalabyggð samtals</t>
  </si>
  <si>
    <t>III Vesturland samtals</t>
  </si>
  <si>
    <t>IV Vestfirðir</t>
  </si>
  <si>
    <t>4100</t>
  </si>
  <si>
    <t>Grunnskóli Bolungarvíkur</t>
  </si>
  <si>
    <t>4100 Bolungarvíkurkaupstaður samtals</t>
  </si>
  <si>
    <t>4200</t>
  </si>
  <si>
    <t>Grunnskóli Önundarfjarðar</t>
  </si>
  <si>
    <t>Grunnskólinn á Ísafirði</t>
  </si>
  <si>
    <t>Grunnskólinn á Suðureyri</t>
  </si>
  <si>
    <t>Grunnskólinn Þingeyri</t>
  </si>
  <si>
    <t>4200 Ísafjarðarbær samtals</t>
  </si>
  <si>
    <t>4502</t>
  </si>
  <si>
    <t>Reykhólaskóli</t>
  </si>
  <si>
    <t>4502 Reykhólahreppur samtals</t>
  </si>
  <si>
    <t>4604</t>
  </si>
  <si>
    <t>Grunnskólinn á Tálknafirði</t>
  </si>
  <si>
    <t>4604 Tálknafjarðarhreppur samtals</t>
  </si>
  <si>
    <t>4607</t>
  </si>
  <si>
    <t>Bíldudalsskóli</t>
  </si>
  <si>
    <t>Patreksskóli</t>
  </si>
  <si>
    <t>4607 Vesturbyggð samtals</t>
  </si>
  <si>
    <t>4803</t>
  </si>
  <si>
    <t>Súðavíkurskóli</t>
  </si>
  <si>
    <t>4803 Súðavíkurhreppur samtals</t>
  </si>
  <si>
    <t>4902</t>
  </si>
  <si>
    <t>Grunnskólinn á Drangsnesi</t>
  </si>
  <si>
    <t>4902 Kaldrananeshreppur samtals</t>
  </si>
  <si>
    <t>4911</t>
  </si>
  <si>
    <t>Grunnskólinn Hólmavík</t>
  </si>
  <si>
    <t>4911 Strandabyggð samtals</t>
  </si>
  <si>
    <t>IV Vestfirðir samtals</t>
  </si>
  <si>
    <t>V Norðurland vestra</t>
  </si>
  <si>
    <t>5200</t>
  </si>
  <si>
    <t>Árskóli Sauðárkróki</t>
  </si>
  <si>
    <t>Grunnskólinn austan Vatna</t>
  </si>
  <si>
    <t>Varmahlíðarskóli</t>
  </si>
  <si>
    <t>5200 Sveitarfélagið Skagafjörður samtals</t>
  </si>
  <si>
    <t>5508</t>
  </si>
  <si>
    <t>Grunnskóli Húnaþings vestra</t>
  </si>
  <si>
    <t>5508 Húnaþing vestra samtals</t>
  </si>
  <si>
    <t>5604</t>
  </si>
  <si>
    <t>Grunnskólinn á Blönduósi</t>
  </si>
  <si>
    <t>5604 Blönduósbær  samtals</t>
  </si>
  <si>
    <t>5609</t>
  </si>
  <si>
    <t>Höfðaskóli</t>
  </si>
  <si>
    <t>5609 Sveitarfélagið Skagaströnd samtals</t>
  </si>
  <si>
    <t>5612</t>
  </si>
  <si>
    <t>Húnavallaskóli</t>
  </si>
  <si>
    <t>5612 Húnavatnshreppur samtals</t>
  </si>
  <si>
    <t>V Norðurland vestra samtals</t>
  </si>
  <si>
    <t>VI Norðurland eystra</t>
  </si>
  <si>
    <t>6000</t>
  </si>
  <si>
    <t>Brekkuskóli</t>
  </si>
  <si>
    <t>Giljaskóli</t>
  </si>
  <si>
    <t>Glerárskóli</t>
  </si>
  <si>
    <t>Grunnskólinn í Hrísey</t>
  </si>
  <si>
    <t>Hlíðarskóli 1)</t>
  </si>
  <si>
    <t>Lundarskóli</t>
  </si>
  <si>
    <t>Naustarskóli</t>
  </si>
  <si>
    <t>Oddeyrarskóli</t>
  </si>
  <si>
    <t>Síðuskóli</t>
  </si>
  <si>
    <t>6000 Akureyrarkaupstaður samtals</t>
  </si>
  <si>
    <t>6100</t>
  </si>
  <si>
    <t>Borgarhólsskóli</t>
  </si>
  <si>
    <t>Grunnskóli Raufarhafnar</t>
  </si>
  <si>
    <t>Öxarfjarðarskóli</t>
  </si>
  <si>
    <t>6100 Norðurþing samtals</t>
  </si>
  <si>
    <t>6250</t>
  </si>
  <si>
    <t>Grunnskóli Fjallabyggðar</t>
  </si>
  <si>
    <t>6250 Fjallabyggð samtals</t>
  </si>
  <si>
    <t>6400</t>
  </si>
  <si>
    <t>Árskógarskóli</t>
  </si>
  <si>
    <t>Grunnskóli Dalvíkurbyggðar</t>
  </si>
  <si>
    <t>6400 Dalvíkurbyggð samtals</t>
  </si>
  <si>
    <t>6513</t>
  </si>
  <si>
    <t>Hrafnagilsskóli</t>
  </si>
  <si>
    <t>6513 Eyjafjarðarsveit samtals</t>
  </si>
  <si>
    <t>6515</t>
  </si>
  <si>
    <t>Þelamerkurskóli</t>
  </si>
  <si>
    <t>6515 Hörgársveit samtals</t>
  </si>
  <si>
    <t>6601</t>
  </si>
  <si>
    <t>Valsárskóli</t>
  </si>
  <si>
    <t>6601 Svalbarðsstrandarhreppur samtals</t>
  </si>
  <si>
    <t>6602</t>
  </si>
  <si>
    <t>Grenivíkurskóli</t>
  </si>
  <si>
    <t>6602 Grýtubakkahreppur samtals</t>
  </si>
  <si>
    <t>6607</t>
  </si>
  <si>
    <t>Reykjahlíðarskóli</t>
  </si>
  <si>
    <t>6607 Skútustaðahreppur samtals</t>
  </si>
  <si>
    <t>6612</t>
  </si>
  <si>
    <t>Grunnskóli Þingeyjarsveitar</t>
  </si>
  <si>
    <t>6612 Þingeyjarsveit samtals</t>
  </si>
  <si>
    <t>6709</t>
  </si>
  <si>
    <t>Grunnskólinn á Þórshöfn</t>
  </si>
  <si>
    <t>6709 Langanesbyggð samtals</t>
  </si>
  <si>
    <t>VI Norðurland eystra samtals</t>
  </si>
  <si>
    <t>VII Austurland</t>
  </si>
  <si>
    <t>7300</t>
  </si>
  <si>
    <t>Breiðdals-og Stöðvarfjarðarskóli</t>
  </si>
  <si>
    <t>Grunnskóli Fáskrúðsfjarðar</t>
  </si>
  <si>
    <t>Grunnskóli Reyðarfjarðar</t>
  </si>
  <si>
    <t>Grunnskólinn á Eskifirði</t>
  </si>
  <si>
    <t>Nesskóli</t>
  </si>
  <si>
    <t>7300 Fjarðabyggð samtals</t>
  </si>
  <si>
    <t>7400</t>
  </si>
  <si>
    <t>Brúarásskóli</t>
  </si>
  <si>
    <t>Egilsstaðaskóli</t>
  </si>
  <si>
    <t>Fellaskóli, Múlaþing</t>
  </si>
  <si>
    <t>Grunnskóli Borgarfjarðar</t>
  </si>
  <si>
    <t>Grunnskóli Djúpavogs</t>
  </si>
  <si>
    <t xml:space="preserve">Seyðisfjarðarskóli  </t>
  </si>
  <si>
    <t>7400 Múlaþing samtals</t>
  </si>
  <si>
    <t>7502</t>
  </si>
  <si>
    <t>Vopnafjarðarskóli</t>
  </si>
  <si>
    <t>7502 Vopnafjarðarhreppur samtals</t>
  </si>
  <si>
    <t>VII Austurland samtals</t>
  </si>
  <si>
    <t>VIII Suðurland</t>
  </si>
  <si>
    <t>8000</t>
  </si>
  <si>
    <t>Grunnskóli Vestmannaeyja</t>
  </si>
  <si>
    <t>8000 Vestmannaeyjabær samtals</t>
  </si>
  <si>
    <t>8200</t>
  </si>
  <si>
    <t>Barnaskólinn á Eb. og Stk.</t>
  </si>
  <si>
    <t>Sunnulækjarskóli</t>
  </si>
  <si>
    <t>Vallaskóli</t>
  </si>
  <si>
    <t>8200 Sveitarfélagið Árborg samtals</t>
  </si>
  <si>
    <t>8401</t>
  </si>
  <si>
    <t>Grunnskóli Hornafjarðar</t>
  </si>
  <si>
    <t>Grunnskólinn í Hofgarði</t>
  </si>
  <si>
    <t>8401 Sveitarfélagið Hornafjörður samtals</t>
  </si>
  <si>
    <t>8508</t>
  </si>
  <si>
    <t>Víkurskóli</t>
  </si>
  <si>
    <t>8508 Mýrdalshreppur samtals</t>
  </si>
  <si>
    <t>8509</t>
  </si>
  <si>
    <t>Kirkjubæjarskóli á Síðu</t>
  </si>
  <si>
    <t>8509 Skaftárhreppur samtals</t>
  </si>
  <si>
    <t>8613</t>
  </si>
  <si>
    <t>Hvolsskóli</t>
  </si>
  <si>
    <t>8613 Rangárþing eystra samtals</t>
  </si>
  <si>
    <t>8614</t>
  </si>
  <si>
    <t>Grunnskólinn á Hellu</t>
  </si>
  <si>
    <t>Laugalandsskóli, Holtum 2)</t>
  </si>
  <si>
    <t>8614 Rangárþing ytra samtals</t>
  </si>
  <si>
    <t>8710</t>
  </si>
  <si>
    <t>Flúðaskóli</t>
  </si>
  <si>
    <t>8710 Hrunamannahreppur samtals</t>
  </si>
  <si>
    <t>8716</t>
  </si>
  <si>
    <t>Grunnskólinn í Hveragerði</t>
  </si>
  <si>
    <t>8716 Hveragerðisbær samtals</t>
  </si>
  <si>
    <t>8717</t>
  </si>
  <si>
    <t>Grunnskólinn í Þorlákshöfn</t>
  </si>
  <si>
    <t>8717 Sveitarfélagið Ölfus samtals</t>
  </si>
  <si>
    <t>8719</t>
  </si>
  <si>
    <t>Kerhólsskóli</t>
  </si>
  <si>
    <t>8719 Grímsnes- og Grafningshreppur samtals</t>
  </si>
  <si>
    <t>8720</t>
  </si>
  <si>
    <t>Þjórsárskóli</t>
  </si>
  <si>
    <t>8720 Skeiða- og Gnúpverjahreppur samtals</t>
  </si>
  <si>
    <t>8721</t>
  </si>
  <si>
    <t>Bláskógaskóli á Laugarvatni</t>
  </si>
  <si>
    <t>Bláskógaskóli í Reykholti</t>
  </si>
  <si>
    <t>8721 Bláskógabyggð samtals</t>
  </si>
  <si>
    <t>8722</t>
  </si>
  <si>
    <t>Flóaskóli</t>
  </si>
  <si>
    <t>8722 Flóahreppur samtals</t>
  </si>
  <si>
    <t>VIII Suðurland samtals</t>
  </si>
  <si>
    <t>Sjálfstætt starfandi grunnskólar sem fá rekstrarstuðning frá viðkomandi sveitarfélögum</t>
  </si>
  <si>
    <t>Barnask. Hjallast. Rvík.</t>
  </si>
  <si>
    <t>Landakotsskóli</t>
  </si>
  <si>
    <t>Skóli Ísaks Jónssonar</t>
  </si>
  <si>
    <t>Suðurhlíðarskóli</t>
  </si>
  <si>
    <t>Tjarnarskóli</t>
  </si>
  <si>
    <t>Waldorfskólinn Sólstafir</t>
  </si>
  <si>
    <t>Waldorfskólinn Lækjarbotnum</t>
  </si>
  <si>
    <t>Alþjóðarskólinn á Íslandi</t>
  </si>
  <si>
    <t>Barnask. Hjallast. Vífilsstöðum</t>
  </si>
  <si>
    <t>Barnask. Hjallast. Hjallabraut</t>
  </si>
  <si>
    <t>Framsýn</t>
  </si>
  <si>
    <t>Sjálfstætt starfandi grunnskólar samtals</t>
  </si>
  <si>
    <t>1) Sérskólar</t>
  </si>
  <si>
    <t>2) Grunnskólar sem reknir eru í samstarfi sveitarfélaga</t>
  </si>
  <si>
    <t>Heimild: Ársreikningar sveitarfélaga og Hagstofa Íslands</t>
  </si>
  <si>
    <t>Tafla 19. Upplýsingar um starfsemi leikskóla á árinu 2020</t>
  </si>
  <si>
    <t>Börn í leikskóla</t>
  </si>
  <si>
    <t>Stöðugildi starfsfólks</t>
  </si>
  <si>
    <t>7 klst</t>
  </si>
  <si>
    <t>Heilsd.</t>
  </si>
  <si>
    <t>Leik-</t>
  </si>
  <si>
    <t>Ófagl.</t>
  </si>
  <si>
    <t xml:space="preserve"> 5 - 6</t>
  </si>
  <si>
    <t>eða</t>
  </si>
  <si>
    <t>Börn</t>
  </si>
  <si>
    <t>skóla-</t>
  </si>
  <si>
    <t>upp.</t>
  </si>
  <si>
    <t>og</t>
  </si>
  <si>
    <t>Stöðug.</t>
  </si>
  <si>
    <t>Leikskóli</t>
  </si>
  <si>
    <t>klst</t>
  </si>
  <si>
    <t>lengur</t>
  </si>
  <si>
    <t>alls</t>
  </si>
  <si>
    <t>kenn.</t>
  </si>
  <si>
    <t>mennt.</t>
  </si>
  <si>
    <t>annað</t>
  </si>
  <si>
    <t>Samt.</t>
  </si>
  <si>
    <t>Leikskólinn Austurborg</t>
  </si>
  <si>
    <t>Leikskólinn Álftaborg</t>
  </si>
  <si>
    <t>Leikskólinn Árborg</t>
  </si>
  <si>
    <t>Leikskólinn Ártúnsskóli</t>
  </si>
  <si>
    <t>Leikskólinn Bakkaberg</t>
  </si>
  <si>
    <t>Leikskólinn Bakkaborg</t>
  </si>
  <si>
    <t>Leikskólinn Bjarthlíð</t>
  </si>
  <si>
    <t>Leikskólinn Blásalir</t>
  </si>
  <si>
    <t>Leikskólinn Borg</t>
  </si>
  <si>
    <t>Leikskólinn Brákarborg</t>
  </si>
  <si>
    <t>Leikskólinn Brekkuborg</t>
  </si>
  <si>
    <t>Leikskólinn Dalskóli</t>
  </si>
  <si>
    <t>Leikskólinn Drafnar-/Dvergasteinn</t>
  </si>
  <si>
    <t>Leikskólinn Engjaborg</t>
  </si>
  <si>
    <t>Leikskólinn Fífuborg</t>
  </si>
  <si>
    <t>Leikskólinn Funaborg</t>
  </si>
  <si>
    <t>Leikskólinn Furuskógar</t>
  </si>
  <si>
    <t>Leikskólinn Garðaborg</t>
  </si>
  <si>
    <t>Leikskólinn Geislabaugur</t>
  </si>
  <si>
    <t>Leikskólinn Grandaborg</t>
  </si>
  <si>
    <t>Leikskólinn Grænaborg</t>
  </si>
  <si>
    <t>Leikskólinn Gullborg</t>
  </si>
  <si>
    <t>Leikskólinn Hagaborg</t>
  </si>
  <si>
    <t>Leikskólinn Hamrar</t>
  </si>
  <si>
    <t>Leikskólinn Hálsaskógur</t>
  </si>
  <si>
    <t>Leikskólinn Heiðarborg</t>
  </si>
  <si>
    <t>Leikskólinn Hlíð, Rvík</t>
  </si>
  <si>
    <t>Leikskólinn Hof</t>
  </si>
  <si>
    <t>Leikskólinn Holt, Rvík</t>
  </si>
  <si>
    <t>Leikskólinn Hólaborg</t>
  </si>
  <si>
    <t>Leikskólinn Hraunborg, Rvík</t>
  </si>
  <si>
    <t>Leikskólinn Hulduheimar, Rvík</t>
  </si>
  <si>
    <t>Leikskólinn Jöklaborg</t>
  </si>
  <si>
    <t>Leikskólinn Jörfi</t>
  </si>
  <si>
    <t>Leikskólinn Klambrar</t>
  </si>
  <si>
    <t>Leikskólinn Klettaborg, Rvík</t>
  </si>
  <si>
    <t>Leikskólinn Kvistaborg</t>
  </si>
  <si>
    <t>Leikskólinn Langholt</t>
  </si>
  <si>
    <t>Leikskólinn Laufskálar</t>
  </si>
  <si>
    <t>Leikskólinn Laugasól</t>
  </si>
  <si>
    <t>Leikskólinn Lyngheimar</t>
  </si>
  <si>
    <t>Leikskólinn Maríuborg</t>
  </si>
  <si>
    <t>Leikskólinn Miðborg</t>
  </si>
  <si>
    <t>Leikskólinn Múlaborg</t>
  </si>
  <si>
    <t>Leikskólinn Nóaborg</t>
  </si>
  <si>
    <t>Leikskólinn Rauðaborg</t>
  </si>
  <si>
    <t>Leikskólinn Rauðhóll</t>
  </si>
  <si>
    <t>Leikskólinn Reynisholt</t>
  </si>
  <si>
    <t>Leikskólinn Rofaborg</t>
  </si>
  <si>
    <t>Leikskólinn Seljaborg</t>
  </si>
  <si>
    <t>Leikskólinn Seljakot</t>
  </si>
  <si>
    <t>Leikskólinn Sólborg, Rvík</t>
  </si>
  <si>
    <t>Leikskólinn Stakkaborg</t>
  </si>
  <si>
    <t>Leikskólinn Steinahlíð</t>
  </si>
  <si>
    <t>Leikskólinn Suðurborg</t>
  </si>
  <si>
    <t>Leikskólinn Sunnuás</t>
  </si>
  <si>
    <t>Leikskólinn Sunnufold</t>
  </si>
  <si>
    <t>Leikskólinn Sæborg</t>
  </si>
  <si>
    <t>Leikskólinn Tjörn</t>
  </si>
  <si>
    <t>Leikskólinn Vesturborg</t>
  </si>
  <si>
    <t>Leikskólinn Vinagerði</t>
  </si>
  <si>
    <t>Leikskólinn Ægisborg</t>
  </si>
  <si>
    <t>Leikskólinn Ösp</t>
  </si>
  <si>
    <t>Leikskólinn Arnarsmári</t>
  </si>
  <si>
    <t>Leikskólinn Austurkór</t>
  </si>
  <si>
    <t>Leikskólinn Álfaheiði</t>
  </si>
  <si>
    <t>Leikskólinn Álfatún</t>
  </si>
  <si>
    <t>Leikskólinn Baugur</t>
  </si>
  <si>
    <t>Leikskólinn Dalur</t>
  </si>
  <si>
    <t>Leikskólinn Efstihjalli</t>
  </si>
  <si>
    <t>Leikskólinn Fagrabrekka</t>
  </si>
  <si>
    <t>Leikskólinn Fífusalir</t>
  </si>
  <si>
    <t>Leikskólinn Furugrund</t>
  </si>
  <si>
    <t>Leikskólinn Grænatún</t>
  </si>
  <si>
    <t>Leikskólinn Kópahvoll</t>
  </si>
  <si>
    <t>Leikskólinn Kópasteinn</t>
  </si>
  <si>
    <t>Leikskólinn Lækur</t>
  </si>
  <si>
    <t>Leikskólinn Marbakki</t>
  </si>
  <si>
    <t>Leikskólinn Núpur</t>
  </si>
  <si>
    <t>Leikskólinn Rjúpnahæð</t>
  </si>
  <si>
    <t>Leikskólinn Sólhvörf</t>
  </si>
  <si>
    <t>Leikskólinn Urðarhóll</t>
  </si>
  <si>
    <t>Leikskólinn Seltjarnarnes</t>
  </si>
  <si>
    <t>1100 Seltjarnarneskaupstaður samtals</t>
  </si>
  <si>
    <t>Leikskólinn Akrar</t>
  </si>
  <si>
    <t>Leikskólinn Bæjarból</t>
  </si>
  <si>
    <t>Leikskólinn Flataskóli</t>
  </si>
  <si>
    <t>Leikskólinn Holtakot</t>
  </si>
  <si>
    <t>Leikskólinn Hæðarból</t>
  </si>
  <si>
    <t>Leikskólinn Kirkjuból</t>
  </si>
  <si>
    <t>Leikskólinn Krakkakot, Álftan.</t>
  </si>
  <si>
    <t>Leikskólinn Lundaból</t>
  </si>
  <si>
    <t>Leikskólinn Sunnuhvoll</t>
  </si>
  <si>
    <t>Leikskólinn Urriðaholtsskóli</t>
  </si>
  <si>
    <t>Leikskólinn Arnarberg</t>
  </si>
  <si>
    <t>Leikskólinn Álfaberg</t>
  </si>
  <si>
    <t>Leikskólinn Álfasteinn, Hafn.fj.</t>
  </si>
  <si>
    <t>Leikskólinn Bjarkalundur</t>
  </si>
  <si>
    <t>Leikskólinn Hlíðarberg</t>
  </si>
  <si>
    <t>Leikskólinn Hlíðarendi, Hafn.fj.</t>
  </si>
  <si>
    <t>Leikskólinn Hraunvellir</t>
  </si>
  <si>
    <t>Leikskólinn Hvammur</t>
  </si>
  <si>
    <t>Leikskólinn Hörðuvellir</t>
  </si>
  <si>
    <t>Leikskólinn Norðurberg</t>
  </si>
  <si>
    <t>Leikskólinn Skarðshlíðarskóli</t>
  </si>
  <si>
    <t>Leikskólinn Smáralundur</t>
  </si>
  <si>
    <t>Leikskólinn Stekkjarás</t>
  </si>
  <si>
    <t>Leikskólinn Tjarnarás</t>
  </si>
  <si>
    <t>Leikskólinn Vesturkot</t>
  </si>
  <si>
    <t>Leikskólinn Víðivellir</t>
  </si>
  <si>
    <t>Leikskólinn Helgafellsskóli</t>
  </si>
  <si>
    <t>Leikskólinn Hlaðhamrar</t>
  </si>
  <si>
    <t>Leikskólinn Hlíð, Mosf.</t>
  </si>
  <si>
    <t>Leikskólinn Hulduberg</t>
  </si>
  <si>
    <t>Leikskólinn Höfðaberg</t>
  </si>
  <si>
    <t>Leikskólinn Krikaskóli</t>
  </si>
  <si>
    <t>Leikskólinn Leirvogstunguskóli</t>
  </si>
  <si>
    <t>Leikskólinn Reykjakot</t>
  </si>
  <si>
    <t>Leikskólinn Garðasel, Rnes</t>
  </si>
  <si>
    <t>Leikskólinn Heiðarsel</t>
  </si>
  <si>
    <t>Leikskólinn Hjallatún</t>
  </si>
  <si>
    <t>Leikskólinn Holt, Rnes</t>
  </si>
  <si>
    <t>Leikskólinn Tjarnarsel</t>
  </si>
  <si>
    <t>Leikskólinn Vesturberg</t>
  </si>
  <si>
    <t>Leikskólinn Laut</t>
  </si>
  <si>
    <t>Leikskólinn Suðurvellir</t>
  </si>
  <si>
    <t>Leikskólinn Akrasel</t>
  </si>
  <si>
    <t>Leikskólinn Garðasel Ak.nes</t>
  </si>
  <si>
    <t>Leikskólinn Teigasel</t>
  </si>
  <si>
    <t>Leikskólinn Vallarsel</t>
  </si>
  <si>
    <t>Leikskólinn Skýjaborg</t>
  </si>
  <si>
    <t>Leikskólinn Andabær</t>
  </si>
  <si>
    <t>Leikskólinn Hnoðraból</t>
  </si>
  <si>
    <t>Leikskólinn Klettaborg, Borgarb.</t>
  </si>
  <si>
    <t>Leikskólinn Ugluklettur</t>
  </si>
  <si>
    <t>Leikskólinn Sólvellir, Gr.fj.</t>
  </si>
  <si>
    <t>Leikskólinn Stykkishólmi</t>
  </si>
  <si>
    <t>Leikskólinn Laugagerðisskóli</t>
  </si>
  <si>
    <t>Leikskólinn Snæfellsbæjar</t>
  </si>
  <si>
    <t>Leikskólinn Auðarskóli</t>
  </si>
  <si>
    <t>Leikskólinn Glaðheimar, Bol.v..</t>
  </si>
  <si>
    <t>Leikskólinn Eyrarskjól</t>
  </si>
  <si>
    <t>Leikskólinn Grænigarður</t>
  </si>
  <si>
    <t>Leikskólinn Laufás</t>
  </si>
  <si>
    <t>Leikskólinn Sólborg, Ísafj.</t>
  </si>
  <si>
    <t>Leikskólinn Tjarnarbær</t>
  </si>
  <si>
    <t>Leikskólinn Reykhólaskóli</t>
  </si>
  <si>
    <t>Leikskólinn Vindheimar</t>
  </si>
  <si>
    <t>Leikskólinn Araklettur</t>
  </si>
  <si>
    <t>Leikskólinn Tjarnarbrekka</t>
  </si>
  <si>
    <t>Leikskólinn Kofrasel</t>
  </si>
  <si>
    <t>Leikskólinn Lækjarbrekka</t>
  </si>
  <si>
    <t>Leikskólinn Ársalir</t>
  </si>
  <si>
    <t>Leikskólinn Birkilundur</t>
  </si>
  <si>
    <t>Leikskólinn Tröllaborg</t>
  </si>
  <si>
    <t>Leikskólinn Ásgarður/Borðeyri</t>
  </si>
  <si>
    <t>Leikskólinn Barnabær</t>
  </si>
  <si>
    <t>Leikskólinn Barnaból, Skagastr.</t>
  </si>
  <si>
    <t>Leikskólinn Vallaból</t>
  </si>
  <si>
    <t>Leikskólinn Hulduheimar, Ak.eyri</t>
  </si>
  <si>
    <t>Leikskólinn Iðavöllur</t>
  </si>
  <si>
    <t>Leikskólinn Kiðagil</t>
  </si>
  <si>
    <t>Leikskólinn Krógaból</t>
  </si>
  <si>
    <t>Leikskólinn Lundarsel</t>
  </si>
  <si>
    <t>Leikskólinn Naustatjörn</t>
  </si>
  <si>
    <t>Leikskólinn Pálmholt</t>
  </si>
  <si>
    <t>Leikskólinn Smábær</t>
  </si>
  <si>
    <t>Leikskólinn Tröllaborgir</t>
  </si>
  <si>
    <t>Leikskólinn Grænuvellir</t>
  </si>
  <si>
    <t>Leikskólinn Krílakot, Öxafj.</t>
  </si>
  <si>
    <t>Leikskólinn Fjallabyggð</t>
  </si>
  <si>
    <t>Leikskólinn Árskógarskóli</t>
  </si>
  <si>
    <t>Leikskólinn Dalvíkurbyggð</t>
  </si>
  <si>
    <t>Leikskólinn Hrafnagilsskóli</t>
  </si>
  <si>
    <t>Leikskólinn Álfasteinn, Hörg.sv.</t>
  </si>
  <si>
    <t>Leikskólinn Álfaborg, Sv.st.hr.</t>
  </si>
  <si>
    <t>Leikskólinn Krummafótur</t>
  </si>
  <si>
    <t>Leikskólinn Ylur</t>
  </si>
  <si>
    <t>Leikskólinn Þingeyjarsveit</t>
  </si>
  <si>
    <t>Leikskólinn Barnaból, Þórsh.hr.</t>
  </si>
  <si>
    <t>Leikskólinn Breiðdals- og Stöðvarfj.skóli</t>
  </si>
  <si>
    <t>Leikskólinn Dalborg</t>
  </si>
  <si>
    <t>Leikskólinn Eyrarvellir</t>
  </si>
  <si>
    <t>Leikskólinn Kæribær, Fj.b.</t>
  </si>
  <si>
    <t>Leikskólinn Lyngholt</t>
  </si>
  <si>
    <t>Leikskólinn Bjarkatún</t>
  </si>
  <si>
    <t>Leikskólinn Brúarási</t>
  </si>
  <si>
    <t>Leikskólinn Glaumbær</t>
  </si>
  <si>
    <t>Leikskólinn Hádegishöfði</t>
  </si>
  <si>
    <t>Leikskólinn Sólvellir, Seyðisfj.</t>
  </si>
  <si>
    <t>Leikskólinn Tjarnarskógur</t>
  </si>
  <si>
    <t>Leikskólinn Brekkubær</t>
  </si>
  <si>
    <t>Leikskólinn Kirkjugerði</t>
  </si>
  <si>
    <t>Leikskólinn Víkin</t>
  </si>
  <si>
    <t>Leikskólinn Álfheimar</t>
  </si>
  <si>
    <t>Leikskólinn Árbær</t>
  </si>
  <si>
    <t>Leikskólinn Brimver/Æskukot</t>
  </si>
  <si>
    <t>Leikskólinn Hulduheimar, Árb.</t>
  </si>
  <si>
    <t>Leikskólinn Jötunheimar</t>
  </si>
  <si>
    <t>Leikskólinn Sjónarhóll</t>
  </si>
  <si>
    <t>Leikskólinn Mánaland</t>
  </si>
  <si>
    <t>Leikskólinn Kæribær, Skaftárhr.</t>
  </si>
  <si>
    <t>Leikskólinn Örk</t>
  </si>
  <si>
    <t>Leikskólinn Heklukot</t>
  </si>
  <si>
    <t>Leikskólinn Laugalandi</t>
  </si>
  <si>
    <t>Leikskólinn Undraland, Hr.m.hr.</t>
  </si>
  <si>
    <t>Leikskólinn Óskaland</t>
  </si>
  <si>
    <t>Leikskólinn Undraland, Hverag.</t>
  </si>
  <si>
    <t>Leikskólinn Bergheimar</t>
  </si>
  <si>
    <t>Leikskólinn Kerhólsskóli</t>
  </si>
  <si>
    <t>Leikskólinn Leikholt</t>
  </si>
  <si>
    <t>Leikskólinn Álfaborg Blásk.b.</t>
  </si>
  <si>
    <t>Leikskólinn Bláskógaskóli</t>
  </si>
  <si>
    <t>Leikskólinn Krakkaborg</t>
  </si>
  <si>
    <t>Sjálfstætt starfandi leikskólar sem fá rekstrarstuðning frá viðkomandi sveitarfélögum</t>
  </si>
  <si>
    <t>Barnaheimilið Ós</t>
  </si>
  <si>
    <t>Leikskóli KFUM og KFUK</t>
  </si>
  <si>
    <t>Leikskólinn Askja</t>
  </si>
  <si>
    <t>Leikskólinn Ársól</t>
  </si>
  <si>
    <t>Leikskólinn BSK Hjallastefnan</t>
  </si>
  <si>
    <t>Leikskólinn Fossakot</t>
  </si>
  <si>
    <t>Leikskólinn Ísaks Jónssonar</t>
  </si>
  <si>
    <t>Leikskólinn Krílasel</t>
  </si>
  <si>
    <t>Leikskólinn Landakotsskóli</t>
  </si>
  <si>
    <t>Leikskólinn Laufásborg</t>
  </si>
  <si>
    <t>Leikskólinn Leikgarður</t>
  </si>
  <si>
    <t>Leikskólinn Lundur</t>
  </si>
  <si>
    <t>Leikskólinn Mánagarður</t>
  </si>
  <si>
    <t>Leikskólinn Regnboginn</t>
  </si>
  <si>
    <t>Leikskólinn Skerjagarður</t>
  </si>
  <si>
    <t>Leikskólinn Sólgarður</t>
  </si>
  <si>
    <t>Leikskólinn Sælukot</t>
  </si>
  <si>
    <t>Leikskólinn Vinaminni</t>
  </si>
  <si>
    <t>Waldorfleikskólinn Sólstafir</t>
  </si>
  <si>
    <t>Leikskólinn Aðalþing</t>
  </si>
  <si>
    <t>Leikskólinn Kór</t>
  </si>
  <si>
    <t>Leikskólinn Undraland, Kóp.</t>
  </si>
  <si>
    <t>Waldorfleikskólinn Ylur</t>
  </si>
  <si>
    <t>Leikskóladeild Hjallastefnunnar</t>
  </si>
  <si>
    <t>Leikskólinn Ásar</t>
  </si>
  <si>
    <t>Leikskólinn Hnoðraholt</t>
  </si>
  <si>
    <t>Leikskólinn Litlu-Ásar</t>
  </si>
  <si>
    <t>Leikskólinn Sjáland</t>
  </si>
  <si>
    <t>Leikskólinn Hamravellir</t>
  </si>
  <si>
    <t>Leikskólinn Hjalli</t>
  </si>
  <si>
    <t>Leikskólinn Akur</t>
  </si>
  <si>
    <t>Leikskólinn Gimli</t>
  </si>
  <si>
    <t>Leikskólinn Háaleiti</t>
  </si>
  <si>
    <t>Leikskólinn Völlur</t>
  </si>
  <si>
    <t>Leikskólinn við Krók</t>
  </si>
  <si>
    <t>Leikskólinn Gefnarborg</t>
  </si>
  <si>
    <t>Leikskólinn Sólborg Sandg.</t>
  </si>
  <si>
    <t>Leikskólinn Hraunborg, Borgarb.</t>
  </si>
  <si>
    <t>Leikskólinn Hólmasól</t>
  </si>
  <si>
    <t>Leikskólinn Sóli</t>
  </si>
  <si>
    <t>Sjálfstætt starfandi leikskólar samtals</t>
  </si>
  <si>
    <t>Heimild: Ársreikningar sveitarfélaga og Hagstofa íslands</t>
  </si>
  <si>
    <t>Tafla 9 Lykiltölur, hlutfall við tekjur</t>
  </si>
  <si>
    <t>Tafla 10 Lykiltölur úr rekstri (kr. á íbúa)</t>
  </si>
  <si>
    <t>Tafla 11 Lykiltölur úr sjóðstreymi og efnahag (kr. á íbúa)</t>
  </si>
  <si>
    <t>Tafla 14 Álagningarreglur fasteignagjalda árið 2021</t>
  </si>
  <si>
    <t>Efnisyfirlit</t>
  </si>
  <si>
    <t>EFNISYFIRLIT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</si>
</sst>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000"/>
    <numFmt numFmtId="165" formatCode="0.0%"/>
    <numFmt numFmtId="166" formatCode="0.0"/>
    <numFmt numFmtId="167" formatCode="0.000%"/>
    <numFmt numFmtId="168" formatCode="0.000"/>
    <numFmt numFmtId="169" formatCode="0.0000"/>
    <numFmt numFmtId="170" formatCode="#,##0.0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Optima"/>
    </font>
    <font>
      <sz val="11"/>
      <name val="Optima"/>
    </font>
    <font>
      <sz val="10"/>
      <color theme="1"/>
      <name val="Optima"/>
    </font>
    <font>
      <b/>
      <sz val="10"/>
      <name val="Optima"/>
    </font>
    <font>
      <b/>
      <sz val="10"/>
      <color theme="1"/>
      <name val="Optima"/>
    </font>
    <font>
      <sz val="10"/>
      <name val="Optima"/>
    </font>
    <font>
      <i/>
      <sz val="10"/>
      <name val="Optima"/>
    </font>
    <font>
      <b/>
      <sz val="11"/>
      <name val="Optima"/>
    </font>
    <font>
      <i/>
      <sz val="9"/>
      <color theme="1"/>
      <name val="Optima"/>
    </font>
    <font>
      <i/>
      <sz val="10"/>
      <color theme="1"/>
      <name val="Optima"/>
    </font>
    <font>
      <sz val="11"/>
      <color theme="1"/>
      <name val="Optima"/>
    </font>
    <font>
      <b/>
      <sz val="9"/>
      <name val="Optima"/>
    </font>
    <font>
      <sz val="10"/>
      <color indexed="8"/>
      <name val="Arial"/>
      <family val="2"/>
    </font>
    <font>
      <sz val="10"/>
      <color theme="1"/>
      <name val="Optima"/>
      <family val="2"/>
    </font>
    <font>
      <b/>
      <sz val="11"/>
      <color theme="1"/>
      <name val="Optima"/>
    </font>
    <font>
      <b/>
      <sz val="10"/>
      <color theme="1"/>
      <name val="Optima"/>
      <family val="2"/>
    </font>
    <font>
      <b/>
      <sz val="10"/>
      <name val="Optima"/>
      <family val="2"/>
    </font>
    <font>
      <b/>
      <sz val="11"/>
      <color theme="1"/>
      <name val="Optima"/>
      <family val="2"/>
    </font>
    <font>
      <sz val="11"/>
      <name val="Calibri"/>
      <family val="2"/>
      <scheme val="minor"/>
    </font>
    <font>
      <sz val="9"/>
      <name val="Optima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indexed="8"/>
      <name val="Optima"/>
    </font>
    <font>
      <b/>
      <sz val="10"/>
      <color indexed="8"/>
      <name val="Optima"/>
    </font>
    <font>
      <i/>
      <sz val="10"/>
      <color indexed="8"/>
      <name val="Optima"/>
    </font>
    <font>
      <b/>
      <sz val="8"/>
      <name val="Optima"/>
    </font>
    <font>
      <b/>
      <sz val="9"/>
      <color indexed="8"/>
      <name val="Optima"/>
    </font>
    <font>
      <i/>
      <sz val="10"/>
      <color indexed="8"/>
      <name val="Optima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5"/>
      </left>
      <right/>
      <top/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indexed="65"/>
      </right>
      <top style="thin">
        <color rgb="FF999999"/>
      </top>
      <bottom/>
      <diagonal/>
    </border>
    <border>
      <left/>
      <right style="thin">
        <color indexed="65"/>
      </right>
      <top/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indexed="65"/>
      </right>
      <top/>
      <bottom style="thin">
        <color indexed="65"/>
      </bottom>
      <diagonal/>
    </border>
    <border>
      <left/>
      <right style="thin">
        <color indexed="65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/>
      <top/>
      <bottom style="thin">
        <color indexed="65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5" fillId="0" borderId="0"/>
    <xf numFmtId="0" fontId="33" fillId="0" borderId="0" applyNumberFormat="0" applyFill="0" applyBorder="0" applyAlignment="0" applyProtection="0"/>
  </cellStyleXfs>
  <cellXfs count="3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5" fillId="2" borderId="3" xfId="0" applyNumberFormat="1" applyFont="1" applyFill="1" applyBorder="1" applyAlignment="1">
      <alignment horizontal="center"/>
    </xf>
    <xf numFmtId="3" fontId="5" fillId="2" borderId="4" xfId="0" applyNumberFormat="1" applyFont="1" applyFill="1" applyBorder="1" applyAlignment="1">
      <alignment horizontal="center"/>
    </xf>
    <xf numFmtId="3" fontId="5" fillId="0" borderId="5" xfId="0" applyNumberFormat="1" applyFont="1" applyBorder="1" applyAlignment="1">
      <alignment horizontal="center"/>
    </xf>
    <xf numFmtId="3" fontId="5" fillId="0" borderId="3" xfId="0" applyNumberFormat="1" applyFont="1" applyBorder="1" applyAlignment="1">
      <alignment horizontal="center"/>
    </xf>
    <xf numFmtId="3" fontId="5" fillId="0" borderId="4" xfId="0" applyNumberFormat="1" applyFont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2" borderId="0" xfId="0" applyFill="1"/>
    <xf numFmtId="0" fontId="6" fillId="0" borderId="0" xfId="0" applyFont="1"/>
    <xf numFmtId="3" fontId="0" fillId="2" borderId="0" xfId="0" applyNumberFormat="1" applyFill="1"/>
    <xf numFmtId="3" fontId="0" fillId="0" borderId="0" xfId="0" applyNumberFormat="1"/>
    <xf numFmtId="0" fontId="5" fillId="0" borderId="5" xfId="0" applyFont="1" applyBorder="1"/>
    <xf numFmtId="3" fontId="0" fillId="2" borderId="5" xfId="0" applyNumberFormat="1" applyFill="1" applyBorder="1"/>
    <xf numFmtId="3" fontId="0" fillId="0" borderId="5" xfId="0" applyNumberFormat="1" applyBorder="1"/>
    <xf numFmtId="3" fontId="2" fillId="2" borderId="0" xfId="0" applyNumberFormat="1" applyFont="1" applyFill="1"/>
    <xf numFmtId="3" fontId="2" fillId="0" borderId="0" xfId="0" applyNumberFormat="1" applyFont="1"/>
    <xf numFmtId="0" fontId="7" fillId="0" borderId="0" xfId="0" applyFont="1"/>
    <xf numFmtId="0" fontId="6" fillId="0" borderId="8" xfId="0" applyFont="1" applyBorder="1"/>
    <xf numFmtId="3" fontId="2" fillId="2" borderId="8" xfId="0" applyNumberFormat="1" applyFont="1" applyFill="1" applyBorder="1"/>
    <xf numFmtId="3" fontId="2" fillId="0" borderId="8" xfId="0" applyNumberFormat="1" applyFont="1" applyBorder="1"/>
    <xf numFmtId="0" fontId="2" fillId="0" borderId="0" xfId="0" applyFont="1"/>
    <xf numFmtId="0" fontId="6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1" xfId="0" applyFont="1" applyBorder="1"/>
    <xf numFmtId="0" fontId="6" fillId="0" borderId="10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9" fillId="0" borderId="0" xfId="0" applyFont="1" applyAlignment="1">
      <alignment horizontal="right"/>
    </xf>
    <xf numFmtId="3" fontId="5" fillId="0" borderId="9" xfId="0" applyNumberFormat="1" applyFont="1" applyBorder="1"/>
    <xf numFmtId="3" fontId="5" fillId="0" borderId="0" xfId="0" applyNumberFormat="1" applyFont="1"/>
    <xf numFmtId="0" fontId="5" fillId="0" borderId="9" xfId="0" applyFont="1" applyBorder="1"/>
    <xf numFmtId="0" fontId="8" fillId="2" borderId="0" xfId="0" applyFont="1" applyFill="1" applyAlignment="1">
      <alignment horizontal="left"/>
    </xf>
    <xf numFmtId="3" fontId="5" fillId="2" borderId="6" xfId="0" applyNumberFormat="1" applyFont="1" applyFill="1" applyBorder="1"/>
    <xf numFmtId="3" fontId="5" fillId="2" borderId="0" xfId="0" applyNumberFormat="1" applyFont="1" applyFill="1"/>
    <xf numFmtId="0" fontId="5" fillId="2" borderId="0" xfId="0" applyFont="1" applyFill="1"/>
    <xf numFmtId="0" fontId="8" fillId="0" borderId="0" xfId="0" applyFont="1" applyAlignment="1">
      <alignment horizontal="left"/>
    </xf>
    <xf numFmtId="3" fontId="5" fillId="0" borderId="6" xfId="0" applyNumberFormat="1" applyFont="1" applyBorder="1"/>
    <xf numFmtId="0" fontId="8" fillId="0" borderId="5" xfId="0" applyFont="1" applyBorder="1" applyAlignment="1">
      <alignment horizontal="left"/>
    </xf>
    <xf numFmtId="3" fontId="5" fillId="0" borderId="7" xfId="0" applyNumberFormat="1" applyFont="1" applyBorder="1"/>
    <xf numFmtId="3" fontId="5" fillId="0" borderId="5" xfId="0" applyNumberFormat="1" applyFont="1" applyBorder="1"/>
    <xf numFmtId="0" fontId="6" fillId="0" borderId="0" xfId="0" applyFont="1" applyAlignment="1">
      <alignment horizontal="left"/>
    </xf>
    <xf numFmtId="3" fontId="7" fillId="0" borderId="6" xfId="0" applyNumberFormat="1" applyFont="1" applyBorder="1"/>
    <xf numFmtId="3" fontId="7" fillId="0" borderId="0" xfId="0" applyNumberFormat="1" applyFont="1"/>
    <xf numFmtId="0" fontId="5" fillId="0" borderId="6" xfId="0" applyFont="1" applyBorder="1"/>
    <xf numFmtId="0" fontId="8" fillId="0" borderId="0" xfId="0" applyFont="1"/>
    <xf numFmtId="0" fontId="8" fillId="2" borderId="0" xfId="0" applyFont="1" applyFill="1"/>
    <xf numFmtId="3" fontId="7" fillId="0" borderId="7" xfId="0" applyNumberFormat="1" applyFont="1" applyBorder="1"/>
    <xf numFmtId="0" fontId="10" fillId="0" borderId="0" xfId="0" applyFont="1"/>
    <xf numFmtId="0" fontId="7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11" fillId="0" borderId="0" xfId="0" applyFont="1" applyAlignment="1">
      <alignment horizontal="right"/>
    </xf>
    <xf numFmtId="0" fontId="0" fillId="3" borderId="0" xfId="0" applyFill="1"/>
    <xf numFmtId="3" fontId="0" fillId="3" borderId="0" xfId="0" applyNumberFormat="1" applyFill="1"/>
    <xf numFmtId="3" fontId="0" fillId="3" borderId="5" xfId="0" applyNumberFormat="1" applyFill="1" applyBorder="1"/>
    <xf numFmtId="3" fontId="6" fillId="0" borderId="0" xfId="0" applyNumberFormat="1" applyFont="1"/>
    <xf numFmtId="3" fontId="6" fillId="3" borderId="0" xfId="0" applyNumberFormat="1" applyFont="1" applyFill="1"/>
    <xf numFmtId="3" fontId="7" fillId="3" borderId="0" xfId="0" applyNumberFormat="1" applyFont="1" applyFill="1"/>
    <xf numFmtId="3" fontId="7" fillId="0" borderId="8" xfId="0" applyNumberFormat="1" applyFont="1" applyBorder="1"/>
    <xf numFmtId="3" fontId="7" fillId="3" borderId="8" xfId="0" applyNumberFormat="1" applyFont="1" applyFill="1" applyBorder="1"/>
    <xf numFmtId="0" fontId="12" fillId="0" borderId="0" xfId="0" applyFont="1"/>
    <xf numFmtId="165" fontId="0" fillId="0" borderId="0" xfId="1" applyNumberFormat="1" applyFont="1" applyFill="1"/>
    <xf numFmtId="165" fontId="0" fillId="3" borderId="0" xfId="1" applyNumberFormat="1" applyFont="1" applyFill="1"/>
    <xf numFmtId="166" fontId="0" fillId="0" borderId="0" xfId="0" applyNumberFormat="1"/>
    <xf numFmtId="166" fontId="0" fillId="3" borderId="0" xfId="0" applyNumberFormat="1" applyFill="1"/>
    <xf numFmtId="49" fontId="3" fillId="0" borderId="0" xfId="0" applyNumberFormat="1" applyFont="1"/>
    <xf numFmtId="0" fontId="13" fillId="0" borderId="0" xfId="0" applyFont="1"/>
    <xf numFmtId="0" fontId="0" fillId="0" borderId="15" xfId="0" applyBorder="1"/>
    <xf numFmtId="0" fontId="14" fillId="0" borderId="1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2" fillId="0" borderId="0" xfId="0" applyFont="1" applyAlignment="1">
      <alignment horizontal="right"/>
    </xf>
    <xf numFmtId="3" fontId="7" fillId="0" borderId="7" xfId="0" applyNumberFormat="1" applyFont="1" applyBorder="1" applyAlignment="1">
      <alignment horizontal="center"/>
    </xf>
    <xf numFmtId="0" fontId="2" fillId="0" borderId="13" xfId="0" applyFont="1" applyBorder="1"/>
    <xf numFmtId="3" fontId="2" fillId="0" borderId="13" xfId="0" applyNumberFormat="1" applyFont="1" applyBorder="1"/>
    <xf numFmtId="1" fontId="6" fillId="0" borderId="16" xfId="2" applyNumberFormat="1" applyFont="1" applyBorder="1"/>
    <xf numFmtId="0" fontId="2" fillId="0" borderId="16" xfId="0" applyFont="1" applyBorder="1"/>
    <xf numFmtId="3" fontId="2" fillId="0" borderId="16" xfId="0" applyNumberFormat="1" applyFont="1" applyBorder="1"/>
    <xf numFmtId="0" fontId="16" fillId="0" borderId="0" xfId="0" applyFont="1"/>
    <xf numFmtId="0" fontId="5" fillId="0" borderId="2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3" fillId="2" borderId="0" xfId="0" applyFont="1" applyFill="1"/>
    <xf numFmtId="3" fontId="13" fillId="2" borderId="0" xfId="0" applyNumberFormat="1" applyFont="1" applyFill="1"/>
    <xf numFmtId="3" fontId="17" fillId="2" borderId="0" xfId="0" applyNumberFormat="1" applyFont="1" applyFill="1"/>
    <xf numFmtId="3" fontId="13" fillId="0" borderId="0" xfId="0" applyNumberFormat="1" applyFont="1"/>
    <xf numFmtId="3" fontId="17" fillId="0" borderId="0" xfId="0" applyNumberFormat="1" applyFont="1"/>
    <xf numFmtId="0" fontId="13" fillId="0" borderId="5" xfId="0" applyFont="1" applyBorder="1"/>
    <xf numFmtId="3" fontId="13" fillId="0" borderId="5" xfId="0" applyNumberFormat="1" applyFont="1" applyBorder="1"/>
    <xf numFmtId="3" fontId="17" fillId="0" borderId="5" xfId="0" applyNumberFormat="1" applyFont="1" applyBorder="1"/>
    <xf numFmtId="0" fontId="17" fillId="0" borderId="0" xfId="0" applyFont="1"/>
    <xf numFmtId="0" fontId="17" fillId="0" borderId="16" xfId="0" applyFont="1" applyBorder="1"/>
    <xf numFmtId="3" fontId="17" fillId="0" borderId="16" xfId="0" applyNumberFormat="1" applyFont="1" applyBorder="1"/>
    <xf numFmtId="164" fontId="0" fillId="0" borderId="0" xfId="0" applyNumberFormat="1"/>
    <xf numFmtId="0" fontId="16" fillId="0" borderId="9" xfId="0" applyFont="1" applyBorder="1"/>
    <xf numFmtId="0" fontId="16" fillId="0" borderId="2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20" fillId="0" borderId="0" xfId="0" applyFont="1"/>
    <xf numFmtId="0" fontId="19" fillId="0" borderId="0" xfId="0" applyFont="1"/>
    <xf numFmtId="0" fontId="8" fillId="4" borderId="0" xfId="0" applyFont="1" applyFill="1"/>
    <xf numFmtId="0" fontId="5" fillId="4" borderId="0" xfId="0" applyFont="1" applyFill="1"/>
    <xf numFmtId="0" fontId="8" fillId="5" borderId="0" xfId="0" applyFont="1" applyFill="1"/>
    <xf numFmtId="0" fontId="5" fillId="5" borderId="0" xfId="0" applyFont="1" applyFill="1"/>
    <xf numFmtId="0" fontId="5" fillId="0" borderId="0" xfId="0" applyFont="1" applyAlignment="1">
      <alignment horizontal="center"/>
    </xf>
    <xf numFmtId="164" fontId="5" fillId="2" borderId="0" xfId="0" applyNumberFormat="1" applyFont="1" applyFill="1"/>
    <xf numFmtId="9" fontId="0" fillId="2" borderId="0" xfId="1" applyFont="1" applyFill="1"/>
    <xf numFmtId="164" fontId="5" fillId="0" borderId="0" xfId="0" applyNumberFormat="1" applyFont="1"/>
    <xf numFmtId="9" fontId="0" fillId="0" borderId="0" xfId="1" applyFont="1" applyFill="1"/>
    <xf numFmtId="9" fontId="2" fillId="0" borderId="0" xfId="1" applyFont="1" applyFill="1"/>
    <xf numFmtId="164" fontId="0" fillId="2" borderId="0" xfId="0" applyNumberFormat="1" applyFill="1"/>
    <xf numFmtId="10" fontId="0" fillId="2" borderId="0" xfId="0" applyNumberFormat="1" applyFill="1"/>
    <xf numFmtId="10" fontId="0" fillId="0" borderId="0" xfId="0" applyNumberFormat="1"/>
    <xf numFmtId="3" fontId="8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0" xfId="0" applyNumberFormat="1" applyFont="1"/>
    <xf numFmtId="167" fontId="0" fillId="2" borderId="0" xfId="0" applyNumberFormat="1" applyFill="1"/>
    <xf numFmtId="167" fontId="0" fillId="0" borderId="0" xfId="0" applyNumberFormat="1"/>
    <xf numFmtId="0" fontId="6" fillId="0" borderId="15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6" xfId="0" applyFont="1" applyBorder="1"/>
    <xf numFmtId="0" fontId="0" fillId="0" borderId="10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0" borderId="6" xfId="0" applyFont="1" applyBorder="1" applyAlignment="1">
      <alignment horizontal="right"/>
    </xf>
    <xf numFmtId="0" fontId="8" fillId="0" borderId="9" xfId="0" applyFont="1" applyBorder="1" applyAlignment="1">
      <alignment horizontal="right"/>
    </xf>
    <xf numFmtId="0" fontId="6" fillId="0" borderId="6" xfId="0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7" xfId="0" applyFont="1" applyBorder="1" applyAlignment="1">
      <alignment horizontal="right"/>
    </xf>
    <xf numFmtId="0" fontId="0" fillId="0" borderId="0" xfId="0" applyAlignment="1">
      <alignment horizontal="center"/>
    </xf>
    <xf numFmtId="0" fontId="8" fillId="0" borderId="0" xfId="0" applyFont="1" applyAlignment="1">
      <alignment horizontal="right"/>
    </xf>
    <xf numFmtId="0" fontId="21" fillId="2" borderId="0" xfId="0" applyFont="1" applyFill="1" applyAlignment="1">
      <alignment horizontal="center"/>
    </xf>
    <xf numFmtId="2" fontId="21" fillId="2" borderId="0" xfId="0" applyNumberFormat="1" applyFont="1" applyFill="1"/>
    <xf numFmtId="168" fontId="21" fillId="2" borderId="0" xfId="0" applyNumberFormat="1" applyFont="1" applyFill="1"/>
    <xf numFmtId="2" fontId="0" fillId="2" borderId="0" xfId="0" applyNumberFormat="1" applyFill="1" applyAlignment="1">
      <alignment horizontal="right"/>
    </xf>
    <xf numFmtId="3" fontId="0" fillId="2" borderId="0" xfId="0" applyNumberFormat="1" applyFill="1" applyAlignment="1">
      <alignment horizontal="right"/>
    </xf>
    <xf numFmtId="2" fontId="21" fillId="2" borderId="0" xfId="0" applyNumberFormat="1" applyFont="1" applyFill="1" applyAlignment="1">
      <alignment horizontal="right"/>
    </xf>
    <xf numFmtId="0" fontId="21" fillId="2" borderId="0" xfId="0" applyFont="1" applyFill="1"/>
    <xf numFmtId="0" fontId="21" fillId="0" borderId="0" xfId="0" applyFont="1" applyAlignment="1">
      <alignment horizontal="center"/>
    </xf>
    <xf numFmtId="0" fontId="21" fillId="0" borderId="0" xfId="0" applyFont="1"/>
    <xf numFmtId="2" fontId="21" fillId="0" borderId="0" xfId="0" applyNumberFormat="1" applyFont="1"/>
    <xf numFmtId="168" fontId="21" fillId="0" borderId="0" xfId="0" applyNumberFormat="1" applyFont="1"/>
    <xf numFmtId="168" fontId="21" fillId="0" borderId="0" xfId="0" applyNumberFormat="1" applyFont="1" applyAlignment="1">
      <alignment horizontal="right"/>
    </xf>
    <xf numFmtId="3" fontId="21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169" fontId="21" fillId="2" borderId="0" xfId="0" applyNumberFormat="1" applyFont="1" applyFill="1"/>
    <xf numFmtId="168" fontId="21" fillId="2" borderId="0" xfId="0" applyNumberFormat="1" applyFont="1" applyFill="1" applyAlignment="1">
      <alignment horizontal="right"/>
    </xf>
    <xf numFmtId="168" fontId="0" fillId="2" borderId="0" xfId="0" applyNumberFormat="1" applyFill="1" applyAlignment="1">
      <alignment horizontal="right"/>
    </xf>
    <xf numFmtId="3" fontId="21" fillId="2" borderId="0" xfId="0" applyNumberFormat="1" applyFont="1" applyFill="1" applyAlignment="1">
      <alignment horizontal="right"/>
    </xf>
    <xf numFmtId="168" fontId="0" fillId="0" borderId="0" xfId="0" applyNumberFormat="1"/>
    <xf numFmtId="168" fontId="0" fillId="0" borderId="0" xfId="0" applyNumberFormat="1" applyAlignment="1">
      <alignment horizontal="right"/>
    </xf>
    <xf numFmtId="2" fontId="21" fillId="0" borderId="0" xfId="0" applyNumberFormat="1" applyFont="1" applyAlignment="1">
      <alignment horizontal="right"/>
    </xf>
    <xf numFmtId="169" fontId="0" fillId="2" borderId="0" xfId="0" applyNumberFormat="1" applyFill="1" applyAlignment="1">
      <alignment horizontal="right"/>
    </xf>
    <xf numFmtId="168" fontId="0" fillId="2" borderId="0" xfId="0" applyNumberFormat="1" applyFill="1"/>
    <xf numFmtId="0" fontId="0" fillId="0" borderId="0" xfId="0" quotePrefix="1" applyAlignment="1">
      <alignment horizontal="left"/>
    </xf>
    <xf numFmtId="1" fontId="0" fillId="2" borderId="0" xfId="0" applyNumberFormat="1" applyFill="1" applyAlignment="1">
      <alignment horizontal="right"/>
    </xf>
    <xf numFmtId="3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8" fontId="8" fillId="0" borderId="0" xfId="0" applyNumberFormat="1" applyFont="1"/>
    <xf numFmtId="168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right"/>
    </xf>
    <xf numFmtId="0" fontId="22" fillId="0" borderId="0" xfId="0" applyFont="1"/>
    <xf numFmtId="0" fontId="1" fillId="0" borderId="0" xfId="0" applyFont="1"/>
    <xf numFmtId="0" fontId="23" fillId="0" borderId="0" xfId="0" applyFont="1"/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24" fillId="0" borderId="0" xfId="0" applyFont="1"/>
    <xf numFmtId="49" fontId="24" fillId="0" borderId="0" xfId="0" applyNumberFormat="1" applyFont="1" applyAlignment="1">
      <alignment horizontal="center"/>
    </xf>
    <xf numFmtId="0" fontId="23" fillId="2" borderId="0" xfId="0" applyFont="1" applyFill="1" applyAlignment="1">
      <alignment horizontal="center"/>
    </xf>
    <xf numFmtId="164" fontId="23" fillId="2" borderId="0" xfId="0" applyNumberFormat="1" applyFont="1" applyFill="1"/>
    <xf numFmtId="0" fontId="23" fillId="2" borderId="0" xfId="0" applyFont="1" applyFill="1"/>
    <xf numFmtId="3" fontId="23" fillId="2" borderId="0" xfId="0" applyNumberFormat="1" applyFont="1" applyFill="1"/>
    <xf numFmtId="165" fontId="23" fillId="2" borderId="0" xfId="1" applyNumberFormat="1" applyFont="1" applyFill="1"/>
    <xf numFmtId="0" fontId="23" fillId="0" borderId="0" xfId="0" applyFont="1" applyAlignment="1">
      <alignment horizontal="center"/>
    </xf>
    <xf numFmtId="3" fontId="23" fillId="0" borderId="0" xfId="0" applyNumberFormat="1" applyFont="1"/>
    <xf numFmtId="165" fontId="23" fillId="0" borderId="0" xfId="1" applyNumberFormat="1" applyFont="1" applyFill="1"/>
    <xf numFmtId="165" fontId="25" fillId="0" borderId="0" xfId="1" applyNumberFormat="1" applyFont="1" applyFill="1"/>
    <xf numFmtId="49" fontId="4" fillId="0" borderId="0" xfId="0" applyNumberFormat="1" applyFont="1"/>
    <xf numFmtId="0" fontId="6" fillId="0" borderId="0" xfId="0" applyFont="1" applyAlignment="1">
      <alignment horizontal="center"/>
    </xf>
    <xf numFmtId="49" fontId="6" fillId="0" borderId="18" xfId="0" applyNumberFormat="1" applyFont="1" applyBorder="1"/>
    <xf numFmtId="49" fontId="6" fillId="0" borderId="18" xfId="0" applyNumberFormat="1" applyFont="1" applyBorder="1" applyAlignment="1">
      <alignment horizontal="center"/>
    </xf>
    <xf numFmtId="0" fontId="26" fillId="0" borderId="0" xfId="0" applyFont="1"/>
    <xf numFmtId="1" fontId="0" fillId="0" borderId="0" xfId="0" applyNumberFormat="1"/>
    <xf numFmtId="170" fontId="0" fillId="2" borderId="0" xfId="0" applyNumberFormat="1" applyFill="1"/>
    <xf numFmtId="170" fontId="0" fillId="0" borderId="0" xfId="0" applyNumberFormat="1"/>
    <xf numFmtId="170" fontId="2" fillId="0" borderId="0" xfId="0" applyNumberFormat="1" applyFont="1"/>
    <xf numFmtId="0" fontId="0" fillId="0" borderId="0" xfId="0" applyAlignment="1" applyProtection="1">
      <alignment horizontal="left"/>
      <protection locked="0"/>
    </xf>
    <xf numFmtId="164" fontId="6" fillId="0" borderId="0" xfId="0" applyNumberFormat="1" applyFont="1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13" fillId="2" borderId="0" xfId="0" applyNumberFormat="1" applyFont="1" applyFill="1"/>
    <xf numFmtId="170" fontId="13" fillId="2" borderId="0" xfId="0" applyNumberFormat="1" applyFont="1" applyFill="1"/>
    <xf numFmtId="170" fontId="13" fillId="0" borderId="0" xfId="0" applyNumberFormat="1" applyFont="1"/>
    <xf numFmtId="170" fontId="17" fillId="0" borderId="0" xfId="0" applyNumberFormat="1" applyFont="1"/>
    <xf numFmtId="0" fontId="3" fillId="0" borderId="0" xfId="0" applyFont="1" applyProtection="1">
      <protection locked="0"/>
    </xf>
    <xf numFmtId="0" fontId="27" fillId="0" borderId="9" xfId="3" applyFont="1" applyBorder="1"/>
    <xf numFmtId="0" fontId="4" fillId="0" borderId="9" xfId="0" applyFont="1" applyBorder="1"/>
    <xf numFmtId="0" fontId="28" fillId="0" borderId="9" xfId="3" applyFont="1" applyBorder="1" applyAlignment="1">
      <alignment horizontal="center"/>
    </xf>
    <xf numFmtId="0" fontId="28" fillId="0" borderId="6" xfId="3" applyFont="1" applyBorder="1" applyAlignment="1">
      <alignment horizontal="center"/>
    </xf>
    <xf numFmtId="0" fontId="13" fillId="0" borderId="10" xfId="0" applyFont="1" applyBorder="1"/>
    <xf numFmtId="0" fontId="28" fillId="0" borderId="7" xfId="3" applyFont="1" applyBorder="1"/>
    <xf numFmtId="0" fontId="28" fillId="0" borderId="7" xfId="3" applyFont="1" applyBorder="1" applyAlignment="1">
      <alignment horizontal="center"/>
    </xf>
    <xf numFmtId="0" fontId="8" fillId="0" borderId="5" xfId="0" applyFont="1" applyBorder="1"/>
    <xf numFmtId="0" fontId="0" fillId="0" borderId="19" xfId="0" applyBorder="1"/>
    <xf numFmtId="0" fontId="0" fillId="0" borderId="20" xfId="0" applyBorder="1"/>
    <xf numFmtId="3" fontId="0" fillId="0" borderId="21" xfId="0" applyNumberFormat="1" applyBorder="1"/>
    <xf numFmtId="3" fontId="0" fillId="0" borderId="22" xfId="0" applyNumberFormat="1" applyBorder="1"/>
    <xf numFmtId="170" fontId="0" fillId="0" borderId="22" xfId="0" applyNumberFormat="1" applyBorder="1"/>
    <xf numFmtId="0" fontId="6" fillId="0" borderId="23" xfId="0" applyFont="1" applyBorder="1"/>
    <xf numFmtId="3" fontId="6" fillId="0" borderId="24" xfId="0" applyNumberFormat="1" applyFont="1" applyBorder="1"/>
    <xf numFmtId="3" fontId="6" fillId="0" borderId="25" xfId="0" applyNumberFormat="1" applyFont="1" applyBorder="1"/>
    <xf numFmtId="170" fontId="6" fillId="0" borderId="25" xfId="0" applyNumberFormat="1" applyFont="1" applyBorder="1"/>
    <xf numFmtId="0" fontId="0" fillId="0" borderId="23" xfId="0" applyBorder="1"/>
    <xf numFmtId="3" fontId="0" fillId="0" borderId="24" xfId="0" applyNumberFormat="1" applyBorder="1"/>
    <xf numFmtId="3" fontId="0" fillId="0" borderId="25" xfId="0" applyNumberFormat="1" applyBorder="1"/>
    <xf numFmtId="170" fontId="0" fillId="0" borderId="25" xfId="0" applyNumberFormat="1" applyBorder="1"/>
    <xf numFmtId="0" fontId="0" fillId="2" borderId="23" xfId="0" applyFill="1" applyBorder="1"/>
    <xf numFmtId="3" fontId="0" fillId="2" borderId="24" xfId="0" applyNumberFormat="1" applyFill="1" applyBorder="1"/>
    <xf numFmtId="3" fontId="0" fillId="2" borderId="25" xfId="0" applyNumberFormat="1" applyFill="1" applyBorder="1"/>
    <xf numFmtId="170" fontId="0" fillId="2" borderId="25" xfId="0" applyNumberFormat="1" applyFill="1" applyBorder="1"/>
    <xf numFmtId="0" fontId="6" fillId="0" borderId="20" xfId="0" applyFont="1" applyBorder="1"/>
    <xf numFmtId="3" fontId="6" fillId="0" borderId="21" xfId="0" applyNumberFormat="1" applyFont="1" applyBorder="1"/>
    <xf numFmtId="3" fontId="6" fillId="0" borderId="22" xfId="0" applyNumberFormat="1" applyFont="1" applyBorder="1"/>
    <xf numFmtId="170" fontId="6" fillId="0" borderId="22" xfId="0" applyNumberFormat="1" applyFont="1" applyBorder="1"/>
    <xf numFmtId="0" fontId="6" fillId="0" borderId="21" xfId="0" applyFont="1" applyBorder="1"/>
    <xf numFmtId="0" fontId="0" fillId="0" borderId="26" xfId="0" applyBorder="1"/>
    <xf numFmtId="0" fontId="0" fillId="0" borderId="27" xfId="0" applyBorder="1"/>
    <xf numFmtId="3" fontId="0" fillId="0" borderId="28" xfId="0" applyNumberFormat="1" applyBorder="1"/>
    <xf numFmtId="0" fontId="0" fillId="0" borderId="29" xfId="0" applyBorder="1"/>
    <xf numFmtId="0" fontId="6" fillId="0" borderId="30" xfId="0" applyFont="1" applyBorder="1"/>
    <xf numFmtId="0" fontId="6" fillId="0" borderId="31" xfId="0" applyFont="1" applyBorder="1"/>
    <xf numFmtId="3" fontId="6" fillId="0" borderId="32" xfId="0" applyNumberFormat="1" applyFont="1" applyBorder="1"/>
    <xf numFmtId="3" fontId="6" fillId="0" borderId="33" xfId="0" applyNumberFormat="1" applyFont="1" applyBorder="1"/>
    <xf numFmtId="170" fontId="6" fillId="0" borderId="33" xfId="0" applyNumberFormat="1" applyFont="1" applyBorder="1"/>
    <xf numFmtId="0" fontId="9" fillId="0" borderId="0" xfId="0" applyFont="1"/>
    <xf numFmtId="0" fontId="29" fillId="0" borderId="0" xfId="3" applyFont="1" applyAlignment="1">
      <alignment horizontal="left"/>
    </xf>
    <xf numFmtId="0" fontId="27" fillId="0" borderId="0" xfId="0" applyFont="1"/>
    <xf numFmtId="0" fontId="30" fillId="0" borderId="9" xfId="3" applyFont="1" applyBorder="1" applyProtection="1">
      <protection locked="0"/>
    </xf>
    <xf numFmtId="3" fontId="14" fillId="0" borderId="9" xfId="0" applyNumberFormat="1" applyFont="1" applyBorder="1" applyAlignment="1" applyProtection="1">
      <alignment horizontal="center"/>
      <protection locked="0"/>
    </xf>
    <xf numFmtId="1" fontId="14" fillId="0" borderId="9" xfId="0" applyNumberFormat="1" applyFont="1" applyBorder="1" applyProtection="1">
      <protection locked="0"/>
    </xf>
    <xf numFmtId="1" fontId="14" fillId="0" borderId="9" xfId="0" applyNumberFormat="1" applyFont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9" xfId="0" applyFont="1" applyBorder="1" applyProtection="1">
      <protection locked="0"/>
    </xf>
    <xf numFmtId="0" fontId="30" fillId="0" borderId="6" xfId="3" applyFont="1" applyBorder="1" applyProtection="1">
      <protection locked="0"/>
    </xf>
    <xf numFmtId="0" fontId="14" fillId="0" borderId="6" xfId="0" applyFont="1" applyBorder="1" applyAlignment="1">
      <alignment horizontal="center"/>
    </xf>
    <xf numFmtId="3" fontId="14" fillId="0" borderId="6" xfId="0" applyNumberFormat="1" applyFont="1" applyBorder="1" applyAlignment="1" applyProtection="1">
      <alignment horizontal="center"/>
      <protection locked="0"/>
    </xf>
    <xf numFmtId="1" fontId="14" fillId="0" borderId="6" xfId="0" applyNumberFormat="1" applyFont="1" applyBorder="1" applyAlignment="1" applyProtection="1">
      <alignment horizontal="center"/>
      <protection locked="0"/>
    </xf>
    <xf numFmtId="0" fontId="14" fillId="0" borderId="6" xfId="3" applyFont="1" applyBorder="1" applyAlignment="1" applyProtection="1">
      <alignment horizontal="center"/>
      <protection locked="0"/>
    </xf>
    <xf numFmtId="0" fontId="28" fillId="0" borderId="7" xfId="2" applyFont="1" applyBorder="1" applyProtection="1">
      <protection locked="0"/>
    </xf>
    <xf numFmtId="3" fontId="14" fillId="0" borderId="7" xfId="0" applyNumberFormat="1" applyFont="1" applyBorder="1" applyAlignment="1" applyProtection="1">
      <alignment horizontal="center"/>
      <protection locked="0"/>
    </xf>
    <xf numFmtId="1" fontId="14" fillId="0" borderId="7" xfId="0" applyNumberFormat="1" applyFont="1" applyBorder="1" applyAlignment="1" applyProtection="1">
      <alignment horizontal="center"/>
      <protection locked="0"/>
    </xf>
    <xf numFmtId="1" fontId="31" fillId="0" borderId="7" xfId="3" applyNumberFormat="1" applyFont="1" applyBorder="1" applyAlignment="1" applyProtection="1">
      <alignment horizontal="center"/>
      <protection locked="0"/>
    </xf>
    <xf numFmtId="0" fontId="31" fillId="0" borderId="7" xfId="2" applyFont="1" applyBorder="1" applyAlignment="1" applyProtection="1">
      <alignment horizontal="center"/>
      <protection locked="0"/>
    </xf>
    <xf numFmtId="0" fontId="0" fillId="0" borderId="11" xfId="0" applyBorder="1"/>
    <xf numFmtId="0" fontId="18" fillId="0" borderId="23" xfId="0" applyFont="1" applyBorder="1"/>
    <xf numFmtId="3" fontId="18" fillId="0" borderId="25" xfId="0" applyNumberFormat="1" applyFont="1" applyBorder="1"/>
    <xf numFmtId="170" fontId="18" fillId="0" borderId="25" xfId="0" applyNumberFormat="1" applyFont="1" applyBorder="1"/>
    <xf numFmtId="0" fontId="18" fillId="0" borderId="20" xfId="0" applyFont="1" applyBorder="1"/>
    <xf numFmtId="3" fontId="18" fillId="0" borderId="22" xfId="0" applyNumberFormat="1" applyFont="1" applyBorder="1"/>
    <xf numFmtId="170" fontId="18" fillId="0" borderId="22" xfId="0" applyNumberFormat="1" applyFont="1" applyBorder="1"/>
    <xf numFmtId="0" fontId="18" fillId="0" borderId="26" xfId="0" applyFont="1" applyBorder="1"/>
    <xf numFmtId="3" fontId="17" fillId="0" borderId="34" xfId="0" applyNumberFormat="1" applyFont="1" applyBorder="1"/>
    <xf numFmtId="0" fontId="18" fillId="0" borderId="30" xfId="0" applyFont="1" applyBorder="1"/>
    <xf numFmtId="0" fontId="18" fillId="0" borderId="31" xfId="0" applyFont="1" applyBorder="1"/>
    <xf numFmtId="3" fontId="18" fillId="0" borderId="33" xfId="0" applyNumberFormat="1" applyFont="1" applyBorder="1"/>
    <xf numFmtId="170" fontId="18" fillId="0" borderId="33" xfId="0" applyNumberFormat="1" applyFont="1" applyBorder="1"/>
    <xf numFmtId="0" fontId="32" fillId="0" borderId="0" xfId="3" applyFont="1" applyAlignment="1">
      <alignment horizontal="left"/>
    </xf>
    <xf numFmtId="0" fontId="33" fillId="0" borderId="0" xfId="4"/>
    <xf numFmtId="164" fontId="4" fillId="2" borderId="1" xfId="0" applyNumberFormat="1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64" fontId="4" fillId="2" borderId="4" xfId="0" applyNumberFormat="1" applyFont="1" applyFill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" fontId="14" fillId="0" borderId="12" xfId="0" applyNumberFormat="1" applyFont="1" applyBorder="1" applyAlignment="1" applyProtection="1">
      <alignment horizontal="center"/>
      <protection locked="0"/>
    </xf>
    <xf numFmtId="1" fontId="14" fillId="0" borderId="13" xfId="0" applyNumberFormat="1" applyFont="1" applyBorder="1" applyAlignment="1" applyProtection="1">
      <alignment horizontal="center"/>
      <protection locked="0"/>
    </xf>
    <xf numFmtId="1" fontId="14" fillId="0" borderId="14" xfId="0" applyNumberFormat="1" applyFont="1" applyBorder="1" applyAlignment="1" applyProtection="1">
      <alignment horizontal="center"/>
      <protection locked="0"/>
    </xf>
    <xf numFmtId="0" fontId="14" fillId="0" borderId="12" xfId="3" applyFont="1" applyBorder="1" applyAlignment="1" applyProtection="1">
      <alignment horizontal="center"/>
      <protection locked="0"/>
    </xf>
    <xf numFmtId="0" fontId="14" fillId="0" borderId="13" xfId="3" applyFont="1" applyBorder="1" applyAlignment="1" applyProtection="1">
      <alignment horizontal="center"/>
      <protection locked="0"/>
    </xf>
    <xf numFmtId="0" fontId="14" fillId="0" borderId="14" xfId="3" applyFont="1" applyBorder="1" applyAlignment="1" applyProtection="1">
      <alignment horizontal="center"/>
      <protection locked="0"/>
    </xf>
  </cellXfs>
  <cellStyles count="5">
    <cellStyle name="Hyperlink" xfId="4" builtinId="8"/>
    <cellStyle name="Normal" xfId="0" builtinId="0"/>
    <cellStyle name="Normal_Sheet1" xfId="3" xr:uid="{5FA4B37E-62EA-4B9F-B45D-19442EF392FD}"/>
    <cellStyle name="Normal_Sheet1_1" xfId="2" xr:uid="{931EE3C9-BE03-474F-9084-62A495E8D0D3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37F9F-C179-4CC3-BC34-A135BD9CB5A3}">
  <dimension ref="A1:A21"/>
  <sheetViews>
    <sheetView tabSelected="1" zoomScale="110" zoomScaleNormal="110" workbookViewId="0"/>
  </sheetViews>
  <sheetFormatPr defaultRowHeight="14.4"/>
  <cols>
    <col min="1" max="1" width="91.6640625" customWidth="1"/>
  </cols>
  <sheetData>
    <row r="1" spans="1:1">
      <c r="A1" s="26" t="s">
        <v>1274</v>
      </c>
    </row>
    <row r="3" spans="1:1">
      <c r="A3" s="289" t="s">
        <v>0</v>
      </c>
    </row>
    <row r="4" spans="1:1">
      <c r="A4" s="289" t="s">
        <v>1</v>
      </c>
    </row>
    <row r="5" spans="1:1">
      <c r="A5" s="289" t="s">
        <v>2</v>
      </c>
    </row>
    <row r="6" spans="1:1">
      <c r="A6" s="289" t="s">
        <v>3</v>
      </c>
    </row>
    <row r="7" spans="1:1">
      <c r="A7" s="289" t="s">
        <v>4</v>
      </c>
    </row>
    <row r="8" spans="1:1">
      <c r="A8" s="289" t="s">
        <v>5</v>
      </c>
    </row>
    <row r="9" spans="1:1">
      <c r="A9" s="289" t="s">
        <v>6</v>
      </c>
    </row>
    <row r="10" spans="1:1">
      <c r="A10" s="289" t="s">
        <v>7</v>
      </c>
    </row>
    <row r="11" spans="1:1">
      <c r="A11" s="289" t="s">
        <v>1269</v>
      </c>
    </row>
    <row r="12" spans="1:1">
      <c r="A12" s="289" t="s">
        <v>1270</v>
      </c>
    </row>
    <row r="13" spans="1:1">
      <c r="A13" s="289" t="s">
        <v>1271</v>
      </c>
    </row>
    <row r="14" spans="1:1">
      <c r="A14" s="289" t="s">
        <v>8</v>
      </c>
    </row>
    <row r="15" spans="1:1">
      <c r="A15" s="289" t="s">
        <v>9</v>
      </c>
    </row>
    <row r="16" spans="1:1">
      <c r="A16" s="289" t="s">
        <v>1272</v>
      </c>
    </row>
    <row r="17" spans="1:1">
      <c r="A17" s="289" t="s">
        <v>10</v>
      </c>
    </row>
    <row r="18" spans="1:1">
      <c r="A18" s="289" t="s">
        <v>11</v>
      </c>
    </row>
    <row r="19" spans="1:1">
      <c r="A19" s="289" t="s">
        <v>12</v>
      </c>
    </row>
    <row r="20" spans="1:1">
      <c r="A20" s="289" t="s">
        <v>13</v>
      </c>
    </row>
    <row r="21" spans="1:1">
      <c r="A21" s="289" t="s">
        <v>14</v>
      </c>
    </row>
  </sheetData>
  <hyperlinks>
    <hyperlink ref="A3" location="'Tafla 1'!A1" display="Tafla 1 Samantekt ársreikninga 2020" xr:uid="{70575280-7D10-4871-BABE-30C2E74259E7}"/>
    <hyperlink ref="A4" location="'Tafla 2'!A1" display="Tafla 2 Rekstraryfirlit A hluta, landið allt" xr:uid="{C4B205B3-645D-4084-A6E3-91AD77F6CE2E}"/>
    <hyperlink ref="A5" location="'Tafla 3'!A1" display="Tafla 3 Heildaryfirlit 2014 til 2020" xr:uid="{628EC75C-1789-42D0-BE9D-2F67724D61C5}"/>
    <hyperlink ref="A6" location="'Tafla 4'!A1" display="Tafla 4 Framlög Jöfnunarsjóðs" xr:uid="{43CBBFD3-38FD-4CE5-A06F-5FF07B70C90C}"/>
    <hyperlink ref="A7" location="'Tafla 5'!A1" display="Tafla 5 Framlög Jöfnunarsjóðs vegna málefna fatlaðra" xr:uid="{1C371B0D-6B06-4182-9CE2-F69ED8A2425B}"/>
    <hyperlink ref="A8" location="'Tafla 6'!A1" display="Tafla 6 Ársreikningar sveitarfélaga 2020" xr:uid="{9B33BA02-D2C2-4515-BFA4-45C5191BF22E}"/>
    <hyperlink ref="A9" location="'Tafla 7'!A1" display="Tafla 7 Skatttekjur aðalsjóðs (kr. á íbúa)" xr:uid="{42EF9B21-A592-4B55-B85D-6B7F093BEF73}"/>
    <hyperlink ref="A10" location="'Tafla 8'!A1" display="Tafla 8 Rekstur málaflokka (kr. á íbúa)" xr:uid="{0437B228-467B-4CBD-8E74-645426C8DE07}"/>
    <hyperlink ref="A11" location="'Tafla 9'!A1" display="Tafla 9 Lykiltölur, hlutfall við tekjur" xr:uid="{49370058-518C-48AC-A2F1-5A58E89BBDFA}"/>
    <hyperlink ref="A12" location="'Tafla 10'!A1" display="Tafla 10 Lykiltölur úr rekstri (kr. á íbúa)" xr:uid="{CA1F683E-3F51-4118-8C1C-AA79CD7E7691}"/>
    <hyperlink ref="A13" location="'Tafla 11'!A1" display="Tafla 11 Lykiltölur úr sjóðstreymi og efnahag (kr. á íbúa)" xr:uid="{967941EB-CCB2-4BDA-91B4-98E227867298}"/>
    <hyperlink ref="A14" location="'Tafla 12'!A1" display="Tafla 12 Álagt útsvar 2021 vegna launa 2020" xr:uid="{9294F6E9-ABAD-4574-BB79-D29A99548E6D}"/>
    <hyperlink ref="A15" location="'Tafla 13'!A1" display="Tafla 13 Álagður fasteignaskattur 2021" xr:uid="{4ACFD26E-33A9-4228-B6B8-C6557DE81154}"/>
    <hyperlink ref="A16" location="'Tafla 14'!A1" display="Tafla 14 Álagningarreglur fasteignagjalda árið 2021" xr:uid="{BD284635-0A3E-466E-AF76-0E8B2E75A36E}"/>
    <hyperlink ref="A17" location="'Tafla 15'!A1" display="Tafla 15 Íbúafjöldi í sveitarfélögum 1. janúar 2021" xr:uid="{3BF59D52-2739-4B74-A8EC-0DC0703F337E}"/>
    <hyperlink ref="A18" location="'Tafla 16'!A1" display="Tafla 16 Aldursskipting íbúanna eftir sveitarfélögum" xr:uid="{EBBECF95-3FCB-4CB4-BBB5-48229BC2032D}"/>
    <hyperlink ref="A19" location="'Tafla 17'!A1" display="Tafla 17 Stöðugildi hjá sveitarfélögunum 1. apríl 2021" xr:uid="{C5BECF3A-16BE-48A3-BC21-C84B7BE101EB}"/>
    <hyperlink ref="A20" location="'Tafla 18'!A1" display="Tafla 18 Upplýsingar um starfsemi grunnskóla árið 2020" xr:uid="{573FB31C-6EDB-4C24-A147-131CCF5B7395}"/>
    <hyperlink ref="A21" location="'Tafla 19'!A1" display="Tafla 19 Upplýsingar um starfsemi leikskóla árið 2020" xr:uid="{791A56B7-B49F-41EF-8BAD-77CC05108E4E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9706F-637F-4F6F-846E-C77806D2992A}">
  <dimension ref="A1:AB79"/>
  <sheetViews>
    <sheetView workbookViewId="0"/>
  </sheetViews>
  <sheetFormatPr defaultColWidth="8.88671875" defaultRowHeight="14.4"/>
  <cols>
    <col min="1" max="1" width="26.5546875" customWidth="1"/>
    <col min="2" max="2" width="8.33203125" customWidth="1"/>
    <col min="3" max="16" width="8.88671875" hidden="1" customWidth="1"/>
    <col min="17" max="17" width="9.6640625" customWidth="1"/>
    <col min="18" max="18" width="11.6640625" customWidth="1"/>
    <col min="19" max="19" width="10.33203125" customWidth="1"/>
    <col min="20" max="20" width="9.88671875" customWidth="1"/>
    <col min="21" max="21" width="9.44140625" customWidth="1"/>
    <col min="22" max="22" width="10" customWidth="1"/>
    <col min="23" max="23" width="9.6640625" customWidth="1"/>
    <col min="24" max="24" width="11.6640625" customWidth="1"/>
    <col min="25" max="25" width="10.33203125" customWidth="1"/>
    <col min="26" max="26" width="9.6640625" customWidth="1"/>
    <col min="27" max="27" width="9.33203125" customWidth="1"/>
    <col min="28" max="28" width="9.5546875" customWidth="1"/>
  </cols>
  <sheetData>
    <row r="1" spans="1:28">
      <c r="A1" s="289" t="s">
        <v>1273</v>
      </c>
    </row>
    <row r="2" spans="1:28" ht="15.6">
      <c r="Q2" s="1" t="s">
        <v>404</v>
      </c>
      <c r="W2" s="1" t="s">
        <v>405</v>
      </c>
    </row>
    <row r="4" spans="1:28">
      <c r="A4" s="14" t="s">
        <v>301</v>
      </c>
      <c r="Q4" s="311" t="s">
        <v>23</v>
      </c>
      <c r="R4" s="312"/>
      <c r="S4" s="312"/>
      <c r="T4" s="312"/>
      <c r="U4" s="312"/>
      <c r="V4" s="313"/>
      <c r="W4" s="311" t="s">
        <v>24</v>
      </c>
      <c r="X4" s="312"/>
      <c r="Y4" s="312"/>
      <c r="Z4" s="312"/>
      <c r="AA4" s="312"/>
      <c r="AB4" s="313"/>
    </row>
    <row r="5" spans="1:28">
      <c r="Q5" s="80"/>
      <c r="R5" s="80" t="s">
        <v>406</v>
      </c>
      <c r="S5" s="80"/>
      <c r="T5" s="80" t="s">
        <v>407</v>
      </c>
      <c r="U5" s="80"/>
      <c r="V5" s="80"/>
      <c r="W5" s="80"/>
      <c r="X5" s="80" t="s">
        <v>406</v>
      </c>
      <c r="Y5" s="80"/>
      <c r="Z5" s="80" t="s">
        <v>407</v>
      </c>
      <c r="AA5" s="80"/>
      <c r="AB5" s="80"/>
    </row>
    <row r="6" spans="1:28">
      <c r="C6" t="s">
        <v>408</v>
      </c>
      <c r="J6" t="s">
        <v>24</v>
      </c>
      <c r="Q6" s="10"/>
      <c r="R6" s="10" t="s">
        <v>409</v>
      </c>
      <c r="S6" s="10" t="s">
        <v>410</v>
      </c>
      <c r="T6" s="10" t="s">
        <v>411</v>
      </c>
      <c r="U6" s="10" t="s">
        <v>412</v>
      </c>
      <c r="V6" s="10" t="s">
        <v>413</v>
      </c>
      <c r="W6" s="10"/>
      <c r="X6" s="10" t="s">
        <v>409</v>
      </c>
      <c r="Y6" s="10" t="s">
        <v>410</v>
      </c>
      <c r="Z6" s="10" t="s">
        <v>411</v>
      </c>
      <c r="AA6" s="10" t="s">
        <v>412</v>
      </c>
      <c r="AB6" s="10" t="s">
        <v>413</v>
      </c>
    </row>
    <row r="7" spans="1:28">
      <c r="B7" s="3" t="s">
        <v>304</v>
      </c>
      <c r="C7" s="119"/>
      <c r="D7" s="120"/>
      <c r="E7" s="120"/>
      <c r="F7" s="119"/>
      <c r="G7" s="120"/>
      <c r="H7" s="119"/>
      <c r="I7" s="119"/>
      <c r="J7" s="121"/>
      <c r="K7" s="122"/>
      <c r="L7" s="122"/>
      <c r="M7" s="121"/>
      <c r="N7" s="122"/>
      <c r="O7" s="121"/>
      <c r="P7" s="121"/>
      <c r="Q7" s="37" t="s">
        <v>83</v>
      </c>
      <c r="R7" s="12" t="s">
        <v>414</v>
      </c>
      <c r="S7" s="12" t="s">
        <v>415</v>
      </c>
      <c r="T7" s="12" t="s">
        <v>416</v>
      </c>
      <c r="U7" s="12" t="s">
        <v>417</v>
      </c>
      <c r="V7" s="12" t="s">
        <v>417</v>
      </c>
      <c r="W7" s="37" t="s">
        <v>83</v>
      </c>
      <c r="X7" s="12" t="s">
        <v>414</v>
      </c>
      <c r="Y7" s="12" t="s">
        <v>415</v>
      </c>
      <c r="Z7" s="12" t="s">
        <v>416</v>
      </c>
      <c r="AA7" s="12" t="s">
        <v>417</v>
      </c>
      <c r="AB7" s="12" t="s">
        <v>417</v>
      </c>
    </row>
    <row r="8" spans="1:28">
      <c r="B8" s="3"/>
      <c r="C8" s="55" t="s">
        <v>30</v>
      </c>
      <c r="D8" s="3" t="s">
        <v>83</v>
      </c>
      <c r="E8" s="3" t="s">
        <v>418</v>
      </c>
      <c r="F8" s="55" t="s">
        <v>57</v>
      </c>
      <c r="G8" s="3" t="s">
        <v>60</v>
      </c>
      <c r="H8" s="55" t="s">
        <v>51</v>
      </c>
      <c r="I8" s="55" t="s">
        <v>52</v>
      </c>
      <c r="J8" s="55" t="s">
        <v>30</v>
      </c>
      <c r="K8" s="3" t="s">
        <v>83</v>
      </c>
      <c r="L8" s="3" t="s">
        <v>418</v>
      </c>
      <c r="M8" s="55" t="s">
        <v>57</v>
      </c>
      <c r="N8" s="3" t="s">
        <v>60</v>
      </c>
      <c r="O8" s="55" t="s">
        <v>51</v>
      </c>
      <c r="P8" s="55" t="s">
        <v>52</v>
      </c>
      <c r="Q8" s="33"/>
      <c r="R8" s="123"/>
      <c r="S8" s="123"/>
      <c r="T8" s="123"/>
      <c r="U8" s="123"/>
      <c r="V8" s="123"/>
      <c r="W8" s="33"/>
      <c r="X8" s="123"/>
      <c r="Y8" s="123"/>
      <c r="Z8" s="123"/>
      <c r="AA8" s="123"/>
      <c r="AB8" s="123"/>
    </row>
    <row r="9" spans="1:28">
      <c r="A9" s="124" t="s">
        <v>313</v>
      </c>
      <c r="B9" s="44">
        <v>133262</v>
      </c>
      <c r="C9" s="15">
        <v>128667955.59999999</v>
      </c>
      <c r="D9" s="15">
        <v>110806509.5</v>
      </c>
      <c r="E9" s="15">
        <v>79665678.400000006</v>
      </c>
      <c r="F9" s="15">
        <v>5092158.6999999993</v>
      </c>
      <c r="G9" s="15">
        <v>-9760866</v>
      </c>
      <c r="H9" s="15">
        <v>86822915.099999994</v>
      </c>
      <c r="I9" s="15">
        <v>123757067.09999999</v>
      </c>
      <c r="J9" s="15">
        <v>190919430.89999998</v>
      </c>
      <c r="K9" s="15">
        <v>110092765.8</v>
      </c>
      <c r="L9" s="15">
        <v>96453574.400000006</v>
      </c>
      <c r="M9" s="15">
        <v>26964675.800000001</v>
      </c>
      <c r="N9" s="15">
        <v>-43688788.399999999</v>
      </c>
      <c r="O9" s="15">
        <v>331095430.10000002</v>
      </c>
      <c r="P9" s="15">
        <v>385842474.40000004</v>
      </c>
      <c r="Q9" s="125">
        <f t="shared" ref="Q9:V40" si="0">D9/$C9</f>
        <v>0.86118186135227603</v>
      </c>
      <c r="R9" s="125">
        <f t="shared" si="0"/>
        <v>0.61915710114850075</v>
      </c>
      <c r="S9" s="125">
        <f t="shared" si="0"/>
        <v>3.9575966496509712E-2</v>
      </c>
      <c r="T9" s="125">
        <f t="shared" si="0"/>
        <v>-7.5860892904402386E-2</v>
      </c>
      <c r="U9" s="125">
        <f t="shared" si="0"/>
        <v>0.6747827358811318</v>
      </c>
      <c r="V9" s="125">
        <f t="shared" si="0"/>
        <v>0.96183285514175065</v>
      </c>
      <c r="W9" s="125">
        <f t="shared" ref="W9:AB40" si="1">K9/$J9</f>
        <v>0.57664516011293021</v>
      </c>
      <c r="X9" s="125">
        <f t="shared" si="1"/>
        <v>0.50520564588588457</v>
      </c>
      <c r="Y9" s="125">
        <f t="shared" si="1"/>
        <v>0.14123589030664768</v>
      </c>
      <c r="Z9" s="125">
        <f t="shared" si="1"/>
        <v>-0.22883364042124851</v>
      </c>
      <c r="AA9" s="125">
        <f t="shared" si="1"/>
        <v>1.7342154674315031</v>
      </c>
      <c r="AB9" s="125">
        <f t="shared" si="1"/>
        <v>2.0209701683119783</v>
      </c>
    </row>
    <row r="10" spans="1:28">
      <c r="A10" s="126" t="s">
        <v>314</v>
      </c>
      <c r="B10" s="40">
        <v>38332</v>
      </c>
      <c r="C10" s="16">
        <v>34067273</v>
      </c>
      <c r="D10" s="16">
        <v>30328330</v>
      </c>
      <c r="E10" s="16">
        <v>19849806</v>
      </c>
      <c r="F10" s="16">
        <v>2532637</v>
      </c>
      <c r="G10" s="16">
        <v>-2032935</v>
      </c>
      <c r="H10" s="16">
        <v>31336119</v>
      </c>
      <c r="I10" s="16">
        <v>41992339</v>
      </c>
      <c r="J10" s="16">
        <v>35802785</v>
      </c>
      <c r="K10" s="16">
        <v>30242954</v>
      </c>
      <c r="L10" s="16">
        <v>19959733</v>
      </c>
      <c r="M10" s="16">
        <v>3285357</v>
      </c>
      <c r="N10" s="16">
        <v>-2049211</v>
      </c>
      <c r="O10" s="16">
        <v>37210198</v>
      </c>
      <c r="P10" s="16">
        <v>47866418</v>
      </c>
      <c r="Q10" s="127">
        <f t="shared" si="0"/>
        <v>0.89024824499454358</v>
      </c>
      <c r="R10" s="127">
        <f t="shared" si="0"/>
        <v>0.58266495237232518</v>
      </c>
      <c r="S10" s="127">
        <f t="shared" si="0"/>
        <v>7.4342228683816278E-2</v>
      </c>
      <c r="T10" s="127">
        <f t="shared" si="0"/>
        <v>-5.9674133588561669E-2</v>
      </c>
      <c r="U10" s="127">
        <f t="shared" si="0"/>
        <v>0.91983056583366685</v>
      </c>
      <c r="V10" s="127">
        <f t="shared" si="0"/>
        <v>1.2326298908632927</v>
      </c>
      <c r="W10" s="127">
        <f t="shared" si="1"/>
        <v>0.84470953865739773</v>
      </c>
      <c r="X10" s="127">
        <f t="shared" si="1"/>
        <v>0.55749107227272965</v>
      </c>
      <c r="Y10" s="127">
        <f t="shared" si="1"/>
        <v>9.1762610087455482E-2</v>
      </c>
      <c r="Z10" s="127">
        <f t="shared" si="1"/>
        <v>-5.7236078143083007E-2</v>
      </c>
      <c r="AA10" s="127">
        <f t="shared" si="1"/>
        <v>1.0393101542240359</v>
      </c>
      <c r="AB10" s="127">
        <f t="shared" si="1"/>
        <v>1.3369467766264551</v>
      </c>
    </row>
    <row r="11" spans="1:28">
      <c r="A11" s="124" t="s">
        <v>315</v>
      </c>
      <c r="B11" s="44">
        <v>29687</v>
      </c>
      <c r="C11" s="15">
        <v>28857433</v>
      </c>
      <c r="D11" s="15">
        <v>24831863</v>
      </c>
      <c r="E11" s="15">
        <v>17180511</v>
      </c>
      <c r="F11" s="15">
        <v>423979</v>
      </c>
      <c r="G11" s="15">
        <v>-303822</v>
      </c>
      <c r="H11" s="15">
        <v>32431537</v>
      </c>
      <c r="I11" s="15">
        <v>46245911</v>
      </c>
      <c r="J11" s="15">
        <v>30983324</v>
      </c>
      <c r="K11" s="15">
        <v>24845179</v>
      </c>
      <c r="L11" s="15">
        <v>17529309</v>
      </c>
      <c r="M11" s="15">
        <v>1614233</v>
      </c>
      <c r="N11" s="15">
        <v>-925591</v>
      </c>
      <c r="O11" s="15">
        <v>35980909</v>
      </c>
      <c r="P11" s="15">
        <v>50000430</v>
      </c>
      <c r="Q11" s="125">
        <f t="shared" si="0"/>
        <v>0.86050145208688522</v>
      </c>
      <c r="R11" s="125">
        <f t="shared" si="0"/>
        <v>0.59535825657119257</v>
      </c>
      <c r="S11" s="125">
        <f t="shared" si="0"/>
        <v>1.4692193862149832E-2</v>
      </c>
      <c r="T11" s="125">
        <f t="shared" si="0"/>
        <v>-1.0528379291394352E-2</v>
      </c>
      <c r="U11" s="125">
        <f t="shared" si="0"/>
        <v>1.1238538438259564</v>
      </c>
      <c r="V11" s="125">
        <f t="shared" si="0"/>
        <v>1.6025649613394233</v>
      </c>
      <c r="W11" s="125">
        <f t="shared" si="1"/>
        <v>0.80188875151032857</v>
      </c>
      <c r="X11" s="125">
        <f t="shared" si="1"/>
        <v>0.56576592621243604</v>
      </c>
      <c r="Y11" s="125">
        <f t="shared" si="1"/>
        <v>5.2100058728366268E-2</v>
      </c>
      <c r="Z11" s="125">
        <f t="shared" si="1"/>
        <v>-2.9873844394487821E-2</v>
      </c>
      <c r="AA11" s="125">
        <f t="shared" si="1"/>
        <v>1.161299187911536</v>
      </c>
      <c r="AB11" s="125">
        <f t="shared" si="1"/>
        <v>1.6137852091015155</v>
      </c>
    </row>
    <row r="12" spans="1:28">
      <c r="A12" s="126" t="s">
        <v>316</v>
      </c>
      <c r="B12" s="40">
        <v>19676</v>
      </c>
      <c r="C12" s="16">
        <v>17384913</v>
      </c>
      <c r="D12" s="16">
        <v>15542413</v>
      </c>
      <c r="E12" s="16">
        <v>9706990</v>
      </c>
      <c r="F12" s="16">
        <v>1763847</v>
      </c>
      <c r="G12" s="16">
        <v>-2991473</v>
      </c>
      <c r="H12" s="16">
        <v>24509102</v>
      </c>
      <c r="I12" s="16">
        <v>31279890</v>
      </c>
      <c r="J12" s="16">
        <v>25032628</v>
      </c>
      <c r="K12" s="16">
        <v>15496022</v>
      </c>
      <c r="L12" s="16">
        <v>11154677</v>
      </c>
      <c r="M12" s="16">
        <v>3321966</v>
      </c>
      <c r="N12" s="16">
        <v>-4856835</v>
      </c>
      <c r="O12" s="16">
        <v>39153529</v>
      </c>
      <c r="P12" s="16">
        <v>48068501</v>
      </c>
      <c r="Q12" s="127">
        <f t="shared" si="0"/>
        <v>0.89401730109319499</v>
      </c>
      <c r="R12" s="127">
        <f t="shared" si="0"/>
        <v>0.55835712263846249</v>
      </c>
      <c r="S12" s="127">
        <f t="shared" si="0"/>
        <v>0.1014584887482612</v>
      </c>
      <c r="T12" s="127">
        <f t="shared" si="0"/>
        <v>-0.17207293473369698</v>
      </c>
      <c r="U12" s="127">
        <f t="shared" si="0"/>
        <v>1.4097914668885603</v>
      </c>
      <c r="V12" s="127">
        <f t="shared" si="0"/>
        <v>1.7992549056759732</v>
      </c>
      <c r="W12" s="127">
        <f t="shared" si="1"/>
        <v>0.61903296769320426</v>
      </c>
      <c r="X12" s="127">
        <f t="shared" si="1"/>
        <v>0.44560551133504639</v>
      </c>
      <c r="Y12" s="127">
        <f t="shared" si="1"/>
        <v>0.13270544347161634</v>
      </c>
      <c r="Z12" s="127">
        <f t="shared" si="1"/>
        <v>-0.19402018038217961</v>
      </c>
      <c r="AA12" s="127">
        <f t="shared" si="1"/>
        <v>1.5640998220402589</v>
      </c>
      <c r="AB12" s="127">
        <f t="shared" si="1"/>
        <v>1.9202339043267851</v>
      </c>
    </row>
    <row r="13" spans="1:28">
      <c r="A13" s="124" t="s">
        <v>317</v>
      </c>
      <c r="B13" s="44">
        <v>19219</v>
      </c>
      <c r="C13" s="15">
        <v>20721891</v>
      </c>
      <c r="D13" s="15">
        <v>17441075</v>
      </c>
      <c r="E13" s="15">
        <v>13782652</v>
      </c>
      <c r="F13" s="15">
        <v>911196</v>
      </c>
      <c r="G13" s="15">
        <v>-1675155</v>
      </c>
      <c r="H13" s="15">
        <v>18595873</v>
      </c>
      <c r="I13" s="15">
        <v>23236685</v>
      </c>
      <c r="J13" s="15">
        <v>27614222</v>
      </c>
      <c r="K13" s="15">
        <v>17378014</v>
      </c>
      <c r="L13" s="15">
        <v>17633541</v>
      </c>
      <c r="M13" s="15">
        <v>2312335</v>
      </c>
      <c r="N13" s="15">
        <v>-3926116</v>
      </c>
      <c r="O13" s="15">
        <v>28699405</v>
      </c>
      <c r="P13" s="15">
        <v>34340884</v>
      </c>
      <c r="Q13" s="125">
        <f t="shared" si="0"/>
        <v>0.84167390900762873</v>
      </c>
      <c r="R13" s="125">
        <f t="shared" si="0"/>
        <v>0.66512520503075712</v>
      </c>
      <c r="S13" s="125">
        <f t="shared" si="0"/>
        <v>4.3972627787685979E-2</v>
      </c>
      <c r="T13" s="125">
        <f t="shared" si="0"/>
        <v>-8.083987122603821E-2</v>
      </c>
      <c r="U13" s="125">
        <f t="shared" si="0"/>
        <v>0.89740231719199759</v>
      </c>
      <c r="V13" s="125">
        <f t="shared" si="0"/>
        <v>1.1213592910029302</v>
      </c>
      <c r="W13" s="125">
        <f t="shared" si="1"/>
        <v>0.62931390933266196</v>
      </c>
      <c r="X13" s="125">
        <f t="shared" si="1"/>
        <v>0.63856736575812278</v>
      </c>
      <c r="Y13" s="125">
        <f t="shared" si="1"/>
        <v>8.3737104742621388E-2</v>
      </c>
      <c r="Z13" s="125">
        <f t="shared" si="1"/>
        <v>-0.14217731718098015</v>
      </c>
      <c r="AA13" s="125">
        <f t="shared" si="1"/>
        <v>1.0392979747899469</v>
      </c>
      <c r="AB13" s="125">
        <f t="shared" si="1"/>
        <v>1.2435941161043755</v>
      </c>
    </row>
    <row r="14" spans="1:28">
      <c r="A14" s="126" t="s">
        <v>318</v>
      </c>
      <c r="B14" s="40">
        <v>17693</v>
      </c>
      <c r="C14" s="16">
        <v>17204047</v>
      </c>
      <c r="D14" s="16">
        <v>14312557</v>
      </c>
      <c r="E14" s="16">
        <v>8630633</v>
      </c>
      <c r="F14" s="16">
        <v>1480975</v>
      </c>
      <c r="G14" s="16">
        <v>-2833074</v>
      </c>
      <c r="H14" s="16">
        <v>14935011</v>
      </c>
      <c r="I14" s="16">
        <v>17461270</v>
      </c>
      <c r="J14" s="16">
        <v>18110536</v>
      </c>
      <c r="K14" s="16">
        <v>14279970</v>
      </c>
      <c r="L14" s="16">
        <v>8725175</v>
      </c>
      <c r="M14" s="16">
        <v>2605388</v>
      </c>
      <c r="N14" s="16">
        <v>-3493752</v>
      </c>
      <c r="O14" s="16">
        <v>15629322</v>
      </c>
      <c r="P14" s="16">
        <v>18155581</v>
      </c>
      <c r="Q14" s="127">
        <f t="shared" si="0"/>
        <v>0.83192966166623472</v>
      </c>
      <c r="R14" s="127">
        <f t="shared" si="0"/>
        <v>0.50166295174617925</v>
      </c>
      <c r="S14" s="127">
        <f t="shared" si="0"/>
        <v>8.6082943158664937E-2</v>
      </c>
      <c r="T14" s="127">
        <f t="shared" si="0"/>
        <v>-0.16467485818889008</v>
      </c>
      <c r="U14" s="127">
        <f t="shared" si="0"/>
        <v>0.86811033473693722</v>
      </c>
      <c r="V14" s="127">
        <f t="shared" si="0"/>
        <v>1.0149513076777807</v>
      </c>
      <c r="W14" s="127">
        <f t="shared" si="1"/>
        <v>0.78848963940106465</v>
      </c>
      <c r="X14" s="127">
        <f t="shared" si="1"/>
        <v>0.48177342735742335</v>
      </c>
      <c r="Y14" s="127">
        <f t="shared" si="1"/>
        <v>0.14386034736906739</v>
      </c>
      <c r="Z14" s="127">
        <f t="shared" si="1"/>
        <v>-0.19291267801240117</v>
      </c>
      <c r="AA14" s="127">
        <f t="shared" si="1"/>
        <v>0.86299610348362965</v>
      </c>
      <c r="AB14" s="127">
        <f t="shared" si="1"/>
        <v>1.0024872262201405</v>
      </c>
    </row>
    <row r="15" spans="1:28">
      <c r="A15" s="124" t="s">
        <v>319</v>
      </c>
      <c r="B15" s="44">
        <v>12589</v>
      </c>
      <c r="C15" s="15">
        <v>12098248</v>
      </c>
      <c r="D15" s="15">
        <v>10380257</v>
      </c>
      <c r="E15" s="15">
        <v>6630880</v>
      </c>
      <c r="F15" s="15">
        <v>349434</v>
      </c>
      <c r="G15" s="15">
        <v>-1801080</v>
      </c>
      <c r="H15" s="15">
        <v>13644194</v>
      </c>
      <c r="I15" s="15">
        <v>15527065</v>
      </c>
      <c r="J15" s="15">
        <v>13007476</v>
      </c>
      <c r="K15" s="15">
        <v>10364254</v>
      </c>
      <c r="L15" s="15">
        <v>6665782</v>
      </c>
      <c r="M15" s="15">
        <v>494791</v>
      </c>
      <c r="N15" s="15">
        <v>-2364256</v>
      </c>
      <c r="O15" s="15">
        <v>14898750</v>
      </c>
      <c r="P15" s="15">
        <v>16826973</v>
      </c>
      <c r="Q15" s="125">
        <f t="shared" si="0"/>
        <v>0.8579967115899757</v>
      </c>
      <c r="R15" s="125">
        <f t="shared" si="0"/>
        <v>0.54808597079511012</v>
      </c>
      <c r="S15" s="125">
        <f t="shared" si="0"/>
        <v>2.8883025046271164E-2</v>
      </c>
      <c r="T15" s="125">
        <f t="shared" si="0"/>
        <v>-0.14887114233399745</v>
      </c>
      <c r="U15" s="125">
        <f t="shared" si="0"/>
        <v>1.1277826343120094</v>
      </c>
      <c r="V15" s="125">
        <f t="shared" si="0"/>
        <v>1.2834143423080764</v>
      </c>
      <c r="W15" s="125">
        <f t="shared" si="1"/>
        <v>0.79679209094831316</v>
      </c>
      <c r="X15" s="125">
        <f t="shared" si="1"/>
        <v>0.51245775890726231</v>
      </c>
      <c r="Y15" s="125">
        <f t="shared" si="1"/>
        <v>3.8038970819550232E-2</v>
      </c>
      <c r="Z15" s="125">
        <f t="shared" si="1"/>
        <v>-0.1817613194135434</v>
      </c>
      <c r="AA15" s="125">
        <f t="shared" si="1"/>
        <v>1.1453989997752061</v>
      </c>
      <c r="AB15" s="125">
        <f t="shared" si="1"/>
        <v>1.2936385967577415</v>
      </c>
    </row>
    <row r="16" spans="1:28">
      <c r="A16" s="126" t="s">
        <v>320</v>
      </c>
      <c r="B16" s="40">
        <v>10452</v>
      </c>
      <c r="C16" s="16">
        <v>9666866</v>
      </c>
      <c r="D16" s="16">
        <v>8303124</v>
      </c>
      <c r="E16" s="16">
        <v>6260371</v>
      </c>
      <c r="F16" s="16">
        <v>-323048</v>
      </c>
      <c r="G16" s="16">
        <v>-1678324</v>
      </c>
      <c r="H16" s="16">
        <v>13037439</v>
      </c>
      <c r="I16" s="16">
        <v>15141116</v>
      </c>
      <c r="J16" s="16">
        <v>11090400</v>
      </c>
      <c r="K16" s="16">
        <v>8278444</v>
      </c>
      <c r="L16" s="16">
        <v>6500398</v>
      </c>
      <c r="M16" s="16">
        <v>582603</v>
      </c>
      <c r="N16" s="16">
        <v>-2494774</v>
      </c>
      <c r="O16" s="16">
        <v>13802575</v>
      </c>
      <c r="P16" s="16">
        <v>16279733</v>
      </c>
      <c r="Q16" s="127">
        <f t="shared" si="0"/>
        <v>0.85892615041938103</v>
      </c>
      <c r="R16" s="127">
        <f t="shared" si="0"/>
        <v>0.64761123201666393</v>
      </c>
      <c r="S16" s="127">
        <f t="shared" si="0"/>
        <v>-3.3418069517049266E-2</v>
      </c>
      <c r="T16" s="127">
        <f t="shared" si="0"/>
        <v>-0.17361614405330539</v>
      </c>
      <c r="U16" s="127">
        <f t="shared" si="0"/>
        <v>1.3486727756441437</v>
      </c>
      <c r="V16" s="127">
        <f t="shared" si="0"/>
        <v>1.5662900468466201</v>
      </c>
      <c r="W16" s="127">
        <f t="shared" si="1"/>
        <v>0.74645134530765345</v>
      </c>
      <c r="X16" s="127">
        <f t="shared" si="1"/>
        <v>0.58612836326913365</v>
      </c>
      <c r="Y16" s="127">
        <f t="shared" si="1"/>
        <v>5.2532190002164032E-2</v>
      </c>
      <c r="Z16" s="127">
        <f t="shared" si="1"/>
        <v>-0.22494896487051866</v>
      </c>
      <c r="AA16" s="127">
        <f t="shared" si="1"/>
        <v>1.2445515941715357</v>
      </c>
      <c r="AB16" s="127">
        <f t="shared" si="1"/>
        <v>1.4679121582630021</v>
      </c>
    </row>
    <row r="17" spans="1:28">
      <c r="A17" s="124" t="s">
        <v>321</v>
      </c>
      <c r="B17" s="44">
        <v>7697</v>
      </c>
      <c r="C17" s="15">
        <v>7136796</v>
      </c>
      <c r="D17" s="15">
        <v>6332873</v>
      </c>
      <c r="E17" s="15">
        <v>4969428</v>
      </c>
      <c r="F17" s="15">
        <v>809796</v>
      </c>
      <c r="G17" s="15">
        <v>-672355</v>
      </c>
      <c r="H17" s="15">
        <v>2264220</v>
      </c>
      <c r="I17" s="15">
        <v>6012782</v>
      </c>
      <c r="J17" s="15">
        <v>8152671</v>
      </c>
      <c r="K17" s="15">
        <v>6319476</v>
      </c>
      <c r="L17" s="15">
        <v>5882383</v>
      </c>
      <c r="M17" s="15">
        <v>798420</v>
      </c>
      <c r="N17" s="15">
        <v>-670732</v>
      </c>
      <c r="O17" s="15">
        <v>2673440</v>
      </c>
      <c r="P17" s="15">
        <v>6448722</v>
      </c>
      <c r="Q17" s="125">
        <f t="shared" si="0"/>
        <v>0.88735519412352548</v>
      </c>
      <c r="R17" s="125">
        <f t="shared" si="0"/>
        <v>0.69631078147672987</v>
      </c>
      <c r="S17" s="125">
        <f t="shared" si="0"/>
        <v>0.11346772417202342</v>
      </c>
      <c r="T17" s="125">
        <f t="shared" si="0"/>
        <v>-9.4209642534268875E-2</v>
      </c>
      <c r="U17" s="125">
        <f t="shared" si="0"/>
        <v>0.31726001415761357</v>
      </c>
      <c r="V17" s="125">
        <f t="shared" si="0"/>
        <v>0.84250439552987078</v>
      </c>
      <c r="W17" s="125">
        <f t="shared" si="1"/>
        <v>0.77514179095415481</v>
      </c>
      <c r="X17" s="125">
        <f t="shared" si="1"/>
        <v>0.72152831875590218</v>
      </c>
      <c r="Y17" s="125">
        <f t="shared" si="1"/>
        <v>9.7933548403952519E-2</v>
      </c>
      <c r="Z17" s="125">
        <f t="shared" si="1"/>
        <v>-8.22714420832142E-2</v>
      </c>
      <c r="AA17" s="125">
        <f t="shared" si="1"/>
        <v>0.32792197796280509</v>
      </c>
      <c r="AB17" s="125">
        <f t="shared" si="1"/>
        <v>0.79099500028886238</v>
      </c>
    </row>
    <row r="18" spans="1:28">
      <c r="A18" s="126" t="s">
        <v>322</v>
      </c>
      <c r="B18" s="40">
        <v>5079</v>
      </c>
      <c r="C18" s="16">
        <v>6072601</v>
      </c>
      <c r="D18" s="16">
        <v>5344110</v>
      </c>
      <c r="E18" s="16">
        <v>4178198</v>
      </c>
      <c r="F18" s="16">
        <v>169951</v>
      </c>
      <c r="G18" s="16">
        <v>-498412</v>
      </c>
      <c r="H18" s="16">
        <v>6657599</v>
      </c>
      <c r="I18" s="16">
        <v>9353702</v>
      </c>
      <c r="J18" s="16">
        <v>8706317</v>
      </c>
      <c r="K18" s="16">
        <v>5324698</v>
      </c>
      <c r="L18" s="16">
        <v>4999232</v>
      </c>
      <c r="M18" s="16">
        <v>717618</v>
      </c>
      <c r="N18" s="16">
        <v>-827652</v>
      </c>
      <c r="O18" s="16">
        <v>7160960</v>
      </c>
      <c r="P18" s="16">
        <v>10006754</v>
      </c>
      <c r="Q18" s="127">
        <f t="shared" si="0"/>
        <v>0.88003641273319289</v>
      </c>
      <c r="R18" s="127">
        <f t="shared" si="0"/>
        <v>0.68804092348566948</v>
      </c>
      <c r="S18" s="127">
        <f t="shared" si="0"/>
        <v>2.7986525049151098E-2</v>
      </c>
      <c r="T18" s="127">
        <f t="shared" si="0"/>
        <v>-8.2075538965922512E-2</v>
      </c>
      <c r="U18" s="127">
        <f t="shared" si="0"/>
        <v>1.096334009100878</v>
      </c>
      <c r="V18" s="127">
        <f t="shared" si="0"/>
        <v>1.5403122978111028</v>
      </c>
      <c r="W18" s="127">
        <f t="shared" si="1"/>
        <v>0.6115901821631351</v>
      </c>
      <c r="X18" s="127">
        <f t="shared" si="1"/>
        <v>0.57420744041366745</v>
      </c>
      <c r="Y18" s="127">
        <f t="shared" si="1"/>
        <v>8.2424979471801912E-2</v>
      </c>
      <c r="Z18" s="127">
        <f t="shared" si="1"/>
        <v>-9.5063389031205731E-2</v>
      </c>
      <c r="AA18" s="127">
        <f t="shared" si="1"/>
        <v>0.82250163875264359</v>
      </c>
      <c r="AB18" s="127">
        <f t="shared" si="1"/>
        <v>1.1493670630187254</v>
      </c>
    </row>
    <row r="19" spans="1:28">
      <c r="A19" s="124" t="s">
        <v>323</v>
      </c>
      <c r="B19" s="44">
        <v>5020</v>
      </c>
      <c r="C19" s="15">
        <v>6162172</v>
      </c>
      <c r="D19" s="15">
        <v>5290671</v>
      </c>
      <c r="E19" s="15">
        <v>3875788</v>
      </c>
      <c r="F19" s="15">
        <v>147881</v>
      </c>
      <c r="G19" s="15">
        <v>-145271</v>
      </c>
      <c r="H19" s="15">
        <v>6221223</v>
      </c>
      <c r="I19" s="15">
        <v>7183910</v>
      </c>
      <c r="J19" s="15">
        <v>7095060</v>
      </c>
      <c r="K19" s="15">
        <v>5272776</v>
      </c>
      <c r="L19" s="15">
        <v>4035039</v>
      </c>
      <c r="M19" s="15">
        <v>619691</v>
      </c>
      <c r="N19" s="15">
        <v>-412691</v>
      </c>
      <c r="O19" s="15">
        <v>9415305</v>
      </c>
      <c r="P19" s="15">
        <v>10412445</v>
      </c>
      <c r="Q19" s="125">
        <f t="shared" si="0"/>
        <v>0.85857243192822275</v>
      </c>
      <c r="R19" s="125">
        <f t="shared" si="0"/>
        <v>0.62896459235477364</v>
      </c>
      <c r="S19" s="125">
        <f t="shared" si="0"/>
        <v>2.3998194143233911E-2</v>
      </c>
      <c r="T19" s="125">
        <f t="shared" si="0"/>
        <v>-2.3574642187851946E-2</v>
      </c>
      <c r="U19" s="125">
        <f t="shared" si="0"/>
        <v>1.0095828224204062</v>
      </c>
      <c r="V19" s="125">
        <f t="shared" si="0"/>
        <v>1.1658080949379537</v>
      </c>
      <c r="W19" s="125">
        <f t="shared" si="1"/>
        <v>0.74316158002892152</v>
      </c>
      <c r="X19" s="125">
        <f t="shared" si="1"/>
        <v>0.56871104684104157</v>
      </c>
      <c r="Y19" s="125">
        <f t="shared" si="1"/>
        <v>8.7341192322545544E-2</v>
      </c>
      <c r="Z19" s="125">
        <f t="shared" si="1"/>
        <v>-5.8165963360422603E-2</v>
      </c>
      <c r="AA19" s="125">
        <f t="shared" si="1"/>
        <v>1.3270226044600046</v>
      </c>
      <c r="AB19" s="125">
        <f t="shared" si="1"/>
        <v>1.4675626421763874</v>
      </c>
    </row>
    <row r="20" spans="1:28">
      <c r="A20" s="126" t="s">
        <v>419</v>
      </c>
      <c r="B20" s="40">
        <v>4715</v>
      </c>
      <c r="C20" s="16">
        <v>4356640.1999999993</v>
      </c>
      <c r="D20" s="16">
        <v>3726505.6999999997</v>
      </c>
      <c r="E20" s="16">
        <v>2898076.1</v>
      </c>
      <c r="F20" s="16">
        <v>89832</v>
      </c>
      <c r="G20" s="16">
        <v>-109229</v>
      </c>
      <c r="H20" s="16">
        <v>3962630.9</v>
      </c>
      <c r="I20" s="16">
        <v>5483638.4000000004</v>
      </c>
      <c r="J20" s="16">
        <v>4754116.0999999996</v>
      </c>
      <c r="K20" s="16">
        <v>3723175.7999999993</v>
      </c>
      <c r="L20" s="16">
        <v>2941681.4</v>
      </c>
      <c r="M20" s="16">
        <v>253263</v>
      </c>
      <c r="N20" s="16">
        <v>-259787</v>
      </c>
      <c r="O20" s="16">
        <v>3855098.8</v>
      </c>
      <c r="P20" s="16">
        <v>5451021.4000000004</v>
      </c>
      <c r="Q20" s="127">
        <f t="shared" si="0"/>
        <v>0.85536228123681191</v>
      </c>
      <c r="R20" s="127">
        <f t="shared" si="0"/>
        <v>0.6652089607950642</v>
      </c>
      <c r="S20" s="127">
        <f t="shared" si="0"/>
        <v>2.0619559081330611E-2</v>
      </c>
      <c r="T20" s="127">
        <f t="shared" si="0"/>
        <v>-2.5071843206147713E-2</v>
      </c>
      <c r="U20" s="127">
        <f t="shared" si="0"/>
        <v>0.90956120269009144</v>
      </c>
      <c r="V20" s="127">
        <f t="shared" si="0"/>
        <v>1.2586851675288682</v>
      </c>
      <c r="W20" s="127">
        <f t="shared" si="1"/>
        <v>0.78314784950245531</v>
      </c>
      <c r="X20" s="127">
        <f t="shared" si="1"/>
        <v>0.61876515804904308</v>
      </c>
      <c r="Y20" s="127">
        <f t="shared" si="1"/>
        <v>5.3272363289571328E-2</v>
      </c>
      <c r="Z20" s="127">
        <f t="shared" si="1"/>
        <v>-5.464464782422962E-2</v>
      </c>
      <c r="AA20" s="127">
        <f t="shared" si="1"/>
        <v>0.81089706664925576</v>
      </c>
      <c r="AB20" s="127">
        <f t="shared" si="1"/>
        <v>1.1465898781899755</v>
      </c>
    </row>
    <row r="21" spans="1:28">
      <c r="A21" s="124" t="s">
        <v>325</v>
      </c>
      <c r="B21" s="44">
        <v>4347</v>
      </c>
      <c r="C21" s="15">
        <v>4251210</v>
      </c>
      <c r="D21" s="15">
        <v>3816823</v>
      </c>
      <c r="E21" s="15">
        <v>2749092</v>
      </c>
      <c r="F21" s="15">
        <v>617354</v>
      </c>
      <c r="G21" s="15">
        <v>-597961</v>
      </c>
      <c r="H21" s="15">
        <v>1456423</v>
      </c>
      <c r="I21" s="15">
        <v>5436831</v>
      </c>
      <c r="J21" s="15">
        <v>6818964</v>
      </c>
      <c r="K21" s="15">
        <v>3800529</v>
      </c>
      <c r="L21" s="15">
        <v>4218166</v>
      </c>
      <c r="M21" s="15">
        <v>770139</v>
      </c>
      <c r="N21" s="15">
        <v>-998237</v>
      </c>
      <c r="O21" s="15">
        <v>1448766</v>
      </c>
      <c r="P21" s="15">
        <v>5671013</v>
      </c>
      <c r="Q21" s="125">
        <f t="shared" si="0"/>
        <v>0.8978203852550215</v>
      </c>
      <c r="R21" s="125">
        <f t="shared" si="0"/>
        <v>0.6466610682605658</v>
      </c>
      <c r="S21" s="125">
        <f t="shared" si="0"/>
        <v>0.14521842016743469</v>
      </c>
      <c r="T21" s="125">
        <f t="shared" si="0"/>
        <v>-0.14065666010382927</v>
      </c>
      <c r="U21" s="125">
        <f t="shared" si="0"/>
        <v>0.3425902272529468</v>
      </c>
      <c r="V21" s="125">
        <f t="shared" si="0"/>
        <v>1.2788902453654372</v>
      </c>
      <c r="W21" s="125">
        <f t="shared" si="1"/>
        <v>0.55734698115432202</v>
      </c>
      <c r="X21" s="125">
        <f t="shared" si="1"/>
        <v>0.61859338163392563</v>
      </c>
      <c r="Y21" s="125">
        <f t="shared" si="1"/>
        <v>0.11294076343561867</v>
      </c>
      <c r="Z21" s="125">
        <f t="shared" si="1"/>
        <v>-0.14639129932347494</v>
      </c>
      <c r="AA21" s="125">
        <f t="shared" si="1"/>
        <v>0.21246130643892533</v>
      </c>
      <c r="AB21" s="125">
        <f t="shared" si="1"/>
        <v>0.83165316608212037</v>
      </c>
    </row>
    <row r="22" spans="1:28">
      <c r="A22" s="126" t="s">
        <v>326</v>
      </c>
      <c r="B22" s="40">
        <v>4084</v>
      </c>
      <c r="C22" s="16">
        <v>5330437</v>
      </c>
      <c r="D22" s="16">
        <v>4522914</v>
      </c>
      <c r="E22" s="16">
        <v>3462993</v>
      </c>
      <c r="F22" s="16">
        <v>251046</v>
      </c>
      <c r="G22" s="16">
        <v>-551886</v>
      </c>
      <c r="H22" s="16">
        <v>5887159</v>
      </c>
      <c r="I22" s="16">
        <v>7026945</v>
      </c>
      <c r="J22" s="16">
        <v>6320519</v>
      </c>
      <c r="K22" s="16">
        <v>4513182</v>
      </c>
      <c r="L22" s="16">
        <v>3678549</v>
      </c>
      <c r="M22" s="16">
        <v>520153</v>
      </c>
      <c r="N22" s="16">
        <v>-714363</v>
      </c>
      <c r="O22" s="16">
        <v>6553560</v>
      </c>
      <c r="P22" s="16">
        <v>7802067</v>
      </c>
      <c r="Q22" s="127">
        <f t="shared" si="0"/>
        <v>0.84850716742360899</v>
      </c>
      <c r="R22" s="127">
        <f t="shared" si="0"/>
        <v>0.64966399565363964</v>
      </c>
      <c r="S22" s="127">
        <f t="shared" si="0"/>
        <v>4.7096701452432513E-2</v>
      </c>
      <c r="T22" s="127">
        <f t="shared" si="0"/>
        <v>-0.10353485089496414</v>
      </c>
      <c r="U22" s="127">
        <f t="shared" si="0"/>
        <v>1.1044420935844472</v>
      </c>
      <c r="V22" s="127">
        <f t="shared" si="0"/>
        <v>1.3182680894643348</v>
      </c>
      <c r="W22" s="127">
        <f t="shared" si="1"/>
        <v>0.71405243778240368</v>
      </c>
      <c r="X22" s="127">
        <f t="shared" si="1"/>
        <v>0.58200109832752656</v>
      </c>
      <c r="Y22" s="127">
        <f t="shared" si="1"/>
        <v>8.2295931710671233E-2</v>
      </c>
      <c r="Z22" s="127">
        <f t="shared" si="1"/>
        <v>-0.11302283878902983</v>
      </c>
      <c r="AA22" s="127">
        <f t="shared" si="1"/>
        <v>1.0368705481306202</v>
      </c>
      <c r="AB22" s="127">
        <f t="shared" si="1"/>
        <v>1.2344029026730241</v>
      </c>
    </row>
    <row r="23" spans="1:28">
      <c r="A23" s="124" t="s">
        <v>327</v>
      </c>
      <c r="B23" s="44">
        <v>3794</v>
      </c>
      <c r="C23" s="15">
        <v>4534362</v>
      </c>
      <c r="D23" s="15">
        <v>3528472</v>
      </c>
      <c r="E23" s="15">
        <v>2909032</v>
      </c>
      <c r="F23" s="15">
        <v>-28319</v>
      </c>
      <c r="G23" s="15">
        <v>38083</v>
      </c>
      <c r="H23" s="15">
        <v>4635746</v>
      </c>
      <c r="I23" s="15">
        <v>6330623</v>
      </c>
      <c r="J23" s="15">
        <v>5043070</v>
      </c>
      <c r="K23" s="15">
        <v>3493505</v>
      </c>
      <c r="L23" s="15">
        <v>3091906</v>
      </c>
      <c r="M23" s="15">
        <v>16214</v>
      </c>
      <c r="N23" s="15">
        <v>-74120</v>
      </c>
      <c r="O23" s="15">
        <v>6745352</v>
      </c>
      <c r="P23" s="15">
        <v>8485229</v>
      </c>
      <c r="Q23" s="125">
        <f t="shared" si="0"/>
        <v>0.77816283746202886</v>
      </c>
      <c r="R23" s="125">
        <f t="shared" si="0"/>
        <v>0.64155265944801054</v>
      </c>
      <c r="S23" s="125">
        <f t="shared" si="0"/>
        <v>-6.2454210757764816E-3</v>
      </c>
      <c r="T23" s="125">
        <f t="shared" si="0"/>
        <v>8.3987559881632742E-3</v>
      </c>
      <c r="U23" s="125">
        <f t="shared" si="0"/>
        <v>1.022359044116901</v>
      </c>
      <c r="V23" s="125">
        <f t="shared" si="0"/>
        <v>1.396144154348506</v>
      </c>
      <c r="W23" s="125">
        <f t="shared" si="1"/>
        <v>0.69273379112326416</v>
      </c>
      <c r="X23" s="125">
        <f t="shared" si="1"/>
        <v>0.61309995697065478</v>
      </c>
      <c r="Y23" s="125">
        <f t="shared" si="1"/>
        <v>3.215105084799537E-3</v>
      </c>
      <c r="Z23" s="125">
        <f t="shared" si="1"/>
        <v>-1.4697396625468217E-2</v>
      </c>
      <c r="AA23" s="125">
        <f t="shared" si="1"/>
        <v>1.3375487550242213</v>
      </c>
      <c r="AB23" s="125">
        <f t="shared" si="1"/>
        <v>1.6825522945348765</v>
      </c>
    </row>
    <row r="24" spans="1:28">
      <c r="A24" s="126" t="s">
        <v>328</v>
      </c>
      <c r="B24" s="40">
        <v>3758</v>
      </c>
      <c r="C24" s="16">
        <v>4083208</v>
      </c>
      <c r="D24" s="16">
        <v>3691903</v>
      </c>
      <c r="E24" s="16">
        <v>2498248</v>
      </c>
      <c r="F24" s="16">
        <v>320641</v>
      </c>
      <c r="G24" s="16">
        <v>-743499</v>
      </c>
      <c r="H24" s="16">
        <v>2060553</v>
      </c>
      <c r="I24" s="16">
        <v>3053606</v>
      </c>
      <c r="J24" s="16">
        <v>4559548</v>
      </c>
      <c r="K24" s="16">
        <v>3667330</v>
      </c>
      <c r="L24" s="16">
        <v>2677032</v>
      </c>
      <c r="M24" s="16">
        <v>373192</v>
      </c>
      <c r="N24" s="16">
        <v>-872278</v>
      </c>
      <c r="O24" s="16">
        <v>3959093</v>
      </c>
      <c r="P24" s="16">
        <v>4952146</v>
      </c>
      <c r="Q24" s="127">
        <f t="shared" si="0"/>
        <v>0.90416726260332558</v>
      </c>
      <c r="R24" s="127">
        <f t="shared" si="0"/>
        <v>0.61183461631148839</v>
      </c>
      <c r="S24" s="127">
        <f t="shared" si="0"/>
        <v>7.8526736820656695E-2</v>
      </c>
      <c r="T24" s="127">
        <f t="shared" si="0"/>
        <v>-0.18208697671046883</v>
      </c>
      <c r="U24" s="127">
        <f t="shared" si="0"/>
        <v>0.5046407138700747</v>
      </c>
      <c r="V24" s="127">
        <f t="shared" si="0"/>
        <v>0.74784483180871508</v>
      </c>
      <c r="W24" s="127">
        <f t="shared" si="1"/>
        <v>0.80431876142108827</v>
      </c>
      <c r="X24" s="127">
        <f t="shared" si="1"/>
        <v>0.58712661869115101</v>
      </c>
      <c r="Y24" s="127">
        <f t="shared" si="1"/>
        <v>8.1848463926687473E-2</v>
      </c>
      <c r="Z24" s="127">
        <f t="shared" si="1"/>
        <v>-0.19130799807349325</v>
      </c>
      <c r="AA24" s="127">
        <f t="shared" si="1"/>
        <v>0.86830821827075844</v>
      </c>
      <c r="AB24" s="127">
        <f t="shared" si="1"/>
        <v>1.0861045875599951</v>
      </c>
    </row>
    <row r="25" spans="1:28">
      <c r="A25" s="124" t="s">
        <v>329</v>
      </c>
      <c r="B25" s="44">
        <v>3649</v>
      </c>
      <c r="C25" s="15">
        <v>4098121</v>
      </c>
      <c r="D25" s="15">
        <v>3606069</v>
      </c>
      <c r="E25" s="15">
        <v>2136230</v>
      </c>
      <c r="F25" s="15">
        <v>384005</v>
      </c>
      <c r="G25" s="15">
        <v>-348368</v>
      </c>
      <c r="H25" s="15">
        <v>2593359</v>
      </c>
      <c r="I25" s="15">
        <v>3467055</v>
      </c>
      <c r="J25" s="15">
        <v>4313699</v>
      </c>
      <c r="K25" s="15">
        <v>3599116</v>
      </c>
      <c r="L25" s="15">
        <v>2213984</v>
      </c>
      <c r="M25" s="15">
        <v>448827</v>
      </c>
      <c r="N25" s="15">
        <v>-396615</v>
      </c>
      <c r="O25" s="15">
        <v>3440726</v>
      </c>
      <c r="P25" s="15">
        <v>4481852</v>
      </c>
      <c r="Q25" s="125">
        <f t="shared" si="0"/>
        <v>0.87993229092064384</v>
      </c>
      <c r="R25" s="125">
        <f t="shared" si="0"/>
        <v>0.52127060181971197</v>
      </c>
      <c r="S25" s="125">
        <f t="shared" si="0"/>
        <v>9.3702699359047723E-2</v>
      </c>
      <c r="T25" s="125">
        <f t="shared" si="0"/>
        <v>-8.500676285546474E-2</v>
      </c>
      <c r="U25" s="125">
        <f t="shared" si="0"/>
        <v>0.63281660058353573</v>
      </c>
      <c r="V25" s="125">
        <f t="shared" si="0"/>
        <v>0.84601089133288154</v>
      </c>
      <c r="W25" s="125">
        <f t="shared" si="1"/>
        <v>0.83434565091351998</v>
      </c>
      <c r="X25" s="125">
        <f t="shared" si="1"/>
        <v>0.51324489724480082</v>
      </c>
      <c r="Y25" s="125">
        <f t="shared" si="1"/>
        <v>0.1040468980334511</v>
      </c>
      <c r="Z25" s="125">
        <f t="shared" si="1"/>
        <v>-9.1943132796238211E-2</v>
      </c>
      <c r="AA25" s="125">
        <f t="shared" si="1"/>
        <v>0.79762774361400735</v>
      </c>
      <c r="AB25" s="125">
        <f t="shared" si="1"/>
        <v>1.0389811621070455</v>
      </c>
    </row>
    <row r="26" spans="1:28">
      <c r="A26" s="126" t="s">
        <v>330</v>
      </c>
      <c r="B26" s="40">
        <v>3539</v>
      </c>
      <c r="C26" s="16">
        <v>3346094</v>
      </c>
      <c r="D26" s="16">
        <v>3081279</v>
      </c>
      <c r="E26" s="16">
        <v>2009903</v>
      </c>
      <c r="F26" s="16">
        <v>297474</v>
      </c>
      <c r="G26" s="16">
        <v>-1012209</v>
      </c>
      <c r="H26" s="16">
        <v>1182214</v>
      </c>
      <c r="I26" s="16">
        <v>1729287</v>
      </c>
      <c r="J26" s="16">
        <v>3744949</v>
      </c>
      <c r="K26" s="16">
        <v>3076535</v>
      </c>
      <c r="L26" s="16">
        <v>2084680</v>
      </c>
      <c r="M26" s="16">
        <v>481035</v>
      </c>
      <c r="N26" s="16">
        <v>-647714</v>
      </c>
      <c r="O26" s="16">
        <v>1245946</v>
      </c>
      <c r="P26" s="16">
        <v>1889723</v>
      </c>
      <c r="Q26" s="127">
        <f t="shared" si="0"/>
        <v>0.92085846960665185</v>
      </c>
      <c r="R26" s="127">
        <f t="shared" si="0"/>
        <v>0.60067140970935062</v>
      </c>
      <c r="S26" s="127">
        <f t="shared" si="0"/>
        <v>8.8901865877049485E-2</v>
      </c>
      <c r="T26" s="127">
        <f t="shared" si="0"/>
        <v>-0.30250465169239121</v>
      </c>
      <c r="U26" s="127">
        <f t="shared" si="0"/>
        <v>0.35331165233254058</v>
      </c>
      <c r="V26" s="127">
        <f t="shared" si="0"/>
        <v>0.51680765692774921</v>
      </c>
      <c r="W26" s="127">
        <f t="shared" si="1"/>
        <v>0.821515860429608</v>
      </c>
      <c r="X26" s="127">
        <f t="shared" si="1"/>
        <v>0.55666445657871444</v>
      </c>
      <c r="Y26" s="127">
        <f t="shared" si="1"/>
        <v>0.12844901225624167</v>
      </c>
      <c r="Z26" s="127">
        <f t="shared" si="1"/>
        <v>-0.17295669447033857</v>
      </c>
      <c r="AA26" s="127">
        <f t="shared" si="1"/>
        <v>0.33270039191454942</v>
      </c>
      <c r="AB26" s="127">
        <f t="shared" si="1"/>
        <v>0.50460580371054453</v>
      </c>
    </row>
    <row r="27" spans="1:28">
      <c r="A27" s="124" t="s">
        <v>331</v>
      </c>
      <c r="B27" s="44">
        <v>3030</v>
      </c>
      <c r="C27" s="15">
        <v>3959564</v>
      </c>
      <c r="D27" s="15">
        <v>2982946</v>
      </c>
      <c r="E27" s="15">
        <v>2589884</v>
      </c>
      <c r="F27" s="15">
        <v>373291</v>
      </c>
      <c r="G27" s="15">
        <v>-92585</v>
      </c>
      <c r="H27" s="15">
        <v>2745125</v>
      </c>
      <c r="I27" s="15">
        <v>4845305</v>
      </c>
      <c r="J27" s="15">
        <v>5129436</v>
      </c>
      <c r="K27" s="15">
        <v>2971001</v>
      </c>
      <c r="L27" s="15">
        <v>3063427</v>
      </c>
      <c r="M27" s="15">
        <v>572480</v>
      </c>
      <c r="N27" s="15">
        <v>-167237</v>
      </c>
      <c r="O27" s="15">
        <v>5055094</v>
      </c>
      <c r="P27" s="15">
        <v>7233370</v>
      </c>
      <c r="Q27" s="125">
        <f t="shared" si="0"/>
        <v>0.75335213675040991</v>
      </c>
      <c r="R27" s="125">
        <f t="shared" si="0"/>
        <v>0.65408312632400945</v>
      </c>
      <c r="S27" s="125">
        <f t="shared" si="0"/>
        <v>9.4275783899439428E-2</v>
      </c>
      <c r="T27" s="125">
        <f t="shared" si="0"/>
        <v>-2.3382624955676938E-2</v>
      </c>
      <c r="U27" s="125">
        <f t="shared" si="0"/>
        <v>0.6932897157363791</v>
      </c>
      <c r="V27" s="125">
        <f t="shared" si="0"/>
        <v>1.2236965989184667</v>
      </c>
      <c r="W27" s="125">
        <f t="shared" si="1"/>
        <v>0.57920617393413232</v>
      </c>
      <c r="X27" s="125">
        <f t="shared" si="1"/>
        <v>0.59722491907492359</v>
      </c>
      <c r="Y27" s="125">
        <f t="shared" si="1"/>
        <v>0.11160681213295184</v>
      </c>
      <c r="Z27" s="125">
        <f t="shared" si="1"/>
        <v>-3.2603389534443944E-2</v>
      </c>
      <c r="AA27" s="125">
        <f t="shared" si="1"/>
        <v>0.98550678866058572</v>
      </c>
      <c r="AB27" s="125">
        <f t="shared" si="1"/>
        <v>1.4101686813131111</v>
      </c>
    </row>
    <row r="28" spans="1:28">
      <c r="A28" s="126" t="s">
        <v>332</v>
      </c>
      <c r="B28" s="40">
        <v>2778</v>
      </c>
      <c r="C28" s="16">
        <v>3130740</v>
      </c>
      <c r="D28" s="16">
        <v>2477481</v>
      </c>
      <c r="E28" s="16">
        <v>1874062</v>
      </c>
      <c r="F28" s="16">
        <v>183476</v>
      </c>
      <c r="G28" s="16">
        <v>-189919</v>
      </c>
      <c r="H28" s="16">
        <v>3570493</v>
      </c>
      <c r="I28" s="16">
        <v>4220367</v>
      </c>
      <c r="J28" s="16">
        <v>3209131</v>
      </c>
      <c r="K28" s="16">
        <v>2473063</v>
      </c>
      <c r="L28" s="16">
        <v>1876208</v>
      </c>
      <c r="M28" s="16">
        <v>203123</v>
      </c>
      <c r="N28" s="16">
        <v>-295050</v>
      </c>
      <c r="O28" s="16">
        <v>3720040</v>
      </c>
      <c r="P28" s="16">
        <v>4369914</v>
      </c>
      <c r="Q28" s="127">
        <f t="shared" si="0"/>
        <v>0.79134038597903367</v>
      </c>
      <c r="R28" s="127">
        <f t="shared" si="0"/>
        <v>0.59860033091218046</v>
      </c>
      <c r="S28" s="127">
        <f t="shared" si="0"/>
        <v>5.8604674933082912E-2</v>
      </c>
      <c r="T28" s="127">
        <f t="shared" si="0"/>
        <v>-6.0662654835597976E-2</v>
      </c>
      <c r="U28" s="127">
        <f t="shared" si="0"/>
        <v>1.1404629576394079</v>
      </c>
      <c r="V28" s="127">
        <f t="shared" si="0"/>
        <v>1.3480413576342973</v>
      </c>
      <c r="W28" s="127">
        <f t="shared" si="1"/>
        <v>0.77063323373212245</v>
      </c>
      <c r="X28" s="127">
        <f t="shared" si="1"/>
        <v>0.58464674704772102</v>
      </c>
      <c r="Y28" s="127">
        <f t="shared" si="1"/>
        <v>6.3295328236834203E-2</v>
      </c>
      <c r="Z28" s="127">
        <f t="shared" si="1"/>
        <v>-9.1940777737026011E-2</v>
      </c>
      <c r="AA28" s="127">
        <f t="shared" si="1"/>
        <v>1.1592047816059863</v>
      </c>
      <c r="AB28" s="127">
        <f t="shared" si="1"/>
        <v>1.3617125633076368</v>
      </c>
    </row>
    <row r="29" spans="1:28">
      <c r="A29" s="124" t="s">
        <v>333</v>
      </c>
      <c r="B29" s="44">
        <v>2387</v>
      </c>
      <c r="C29" s="15">
        <v>2606991</v>
      </c>
      <c r="D29" s="15">
        <v>2345587</v>
      </c>
      <c r="E29" s="15">
        <v>1503092</v>
      </c>
      <c r="F29" s="15">
        <v>241336</v>
      </c>
      <c r="G29" s="15">
        <v>-512681</v>
      </c>
      <c r="H29" s="15">
        <v>613164</v>
      </c>
      <c r="I29" s="15">
        <v>1050693</v>
      </c>
      <c r="J29" s="15">
        <v>2897158</v>
      </c>
      <c r="K29" s="15">
        <v>2338970</v>
      </c>
      <c r="L29" s="15">
        <v>1553665</v>
      </c>
      <c r="M29" s="15">
        <v>406140</v>
      </c>
      <c r="N29" s="15">
        <v>-679950</v>
      </c>
      <c r="O29" s="15">
        <v>1189048</v>
      </c>
      <c r="P29" s="15">
        <v>1699975</v>
      </c>
      <c r="Q29" s="125">
        <f t="shared" si="0"/>
        <v>0.89972961164806475</v>
      </c>
      <c r="R29" s="125">
        <f t="shared" si="0"/>
        <v>0.57656202111936716</v>
      </c>
      <c r="S29" s="125">
        <f t="shared" si="0"/>
        <v>9.2572624915084098E-2</v>
      </c>
      <c r="T29" s="125">
        <f t="shared" si="0"/>
        <v>-0.19665622167472002</v>
      </c>
      <c r="U29" s="125">
        <f t="shared" si="0"/>
        <v>0.23519989136901509</v>
      </c>
      <c r="V29" s="125">
        <f t="shared" si="0"/>
        <v>0.40302900930613111</v>
      </c>
      <c r="W29" s="125">
        <f t="shared" si="1"/>
        <v>0.80733256522426455</v>
      </c>
      <c r="X29" s="125">
        <f t="shared" si="1"/>
        <v>0.5362720983805509</v>
      </c>
      <c r="Y29" s="125">
        <f t="shared" si="1"/>
        <v>0.14018565780671954</v>
      </c>
      <c r="Z29" s="125">
        <f t="shared" si="1"/>
        <v>-0.23469551884985215</v>
      </c>
      <c r="AA29" s="125">
        <f t="shared" si="1"/>
        <v>0.4104187621110067</v>
      </c>
      <c r="AB29" s="125">
        <f t="shared" si="1"/>
        <v>0.58677331370950425</v>
      </c>
    </row>
    <row r="30" spans="1:28">
      <c r="A30" s="126" t="s">
        <v>334</v>
      </c>
      <c r="B30" s="40">
        <v>2369</v>
      </c>
      <c r="C30" s="16">
        <v>2594637</v>
      </c>
      <c r="D30" s="16">
        <v>2282581</v>
      </c>
      <c r="E30" s="16">
        <v>1295532</v>
      </c>
      <c r="F30" s="16">
        <v>293734</v>
      </c>
      <c r="G30" s="16">
        <v>-254820</v>
      </c>
      <c r="H30" s="16">
        <v>1630271</v>
      </c>
      <c r="I30" s="16">
        <v>2101191</v>
      </c>
      <c r="J30" s="16">
        <v>2998518</v>
      </c>
      <c r="K30" s="16">
        <v>2277310</v>
      </c>
      <c r="L30" s="16">
        <v>1377568</v>
      </c>
      <c r="M30" s="16">
        <v>533420</v>
      </c>
      <c r="N30" s="16">
        <v>-585407</v>
      </c>
      <c r="O30" s="16">
        <v>2138807</v>
      </c>
      <c r="P30" s="16">
        <v>2631787</v>
      </c>
      <c r="Q30" s="127">
        <f t="shared" si="0"/>
        <v>0.87973038232323053</v>
      </c>
      <c r="R30" s="127">
        <f t="shared" si="0"/>
        <v>0.49931146437825408</v>
      </c>
      <c r="S30" s="127">
        <f t="shared" si="0"/>
        <v>0.1132081289213096</v>
      </c>
      <c r="T30" s="127">
        <f t="shared" si="0"/>
        <v>-9.8210269875901715E-2</v>
      </c>
      <c r="U30" s="127">
        <f t="shared" si="0"/>
        <v>0.62832334542365653</v>
      </c>
      <c r="V30" s="127">
        <f t="shared" si="0"/>
        <v>0.80982079574136956</v>
      </c>
      <c r="W30" s="127">
        <f t="shared" si="1"/>
        <v>0.75947851572009906</v>
      </c>
      <c r="X30" s="127">
        <f t="shared" si="1"/>
        <v>0.45941628497811254</v>
      </c>
      <c r="Y30" s="127">
        <f t="shared" si="1"/>
        <v>0.17789454657267356</v>
      </c>
      <c r="Z30" s="127">
        <f t="shared" si="1"/>
        <v>-0.19523211132966353</v>
      </c>
      <c r="AA30" s="127">
        <f t="shared" si="1"/>
        <v>0.71328803095395787</v>
      </c>
      <c r="AB30" s="127">
        <f t="shared" si="1"/>
        <v>0.87769591511540035</v>
      </c>
    </row>
    <row r="31" spans="1:28">
      <c r="A31" s="124" t="s">
        <v>335</v>
      </c>
      <c r="B31" s="44">
        <v>1970</v>
      </c>
      <c r="C31" s="15">
        <v>2485666</v>
      </c>
      <c r="D31" s="15">
        <v>1948201</v>
      </c>
      <c r="E31" s="15">
        <v>1516671</v>
      </c>
      <c r="F31" s="15">
        <v>273496</v>
      </c>
      <c r="G31" s="15">
        <v>-154109</v>
      </c>
      <c r="H31" s="15">
        <v>550945</v>
      </c>
      <c r="I31" s="15">
        <v>1830054</v>
      </c>
      <c r="J31" s="15">
        <v>3130429</v>
      </c>
      <c r="K31" s="15">
        <v>1939497</v>
      </c>
      <c r="L31" s="15">
        <v>1869448</v>
      </c>
      <c r="M31" s="15">
        <v>377299</v>
      </c>
      <c r="N31" s="15">
        <v>-301375</v>
      </c>
      <c r="O31" s="15">
        <v>729348</v>
      </c>
      <c r="P31" s="15">
        <v>2055647</v>
      </c>
      <c r="Q31" s="125">
        <f t="shared" si="0"/>
        <v>0.78377424802849616</v>
      </c>
      <c r="R31" s="125">
        <f t="shared" si="0"/>
        <v>0.61016685266644832</v>
      </c>
      <c r="S31" s="125">
        <f t="shared" si="0"/>
        <v>0.11002926378684827</v>
      </c>
      <c r="T31" s="125">
        <f t="shared" si="0"/>
        <v>-6.1999077913122681E-2</v>
      </c>
      <c r="U31" s="125">
        <f t="shared" si="0"/>
        <v>0.22164884582240735</v>
      </c>
      <c r="V31" s="125">
        <f t="shared" si="0"/>
        <v>0.73624292241998723</v>
      </c>
      <c r="W31" s="125">
        <f t="shared" si="1"/>
        <v>0.61956268613662857</v>
      </c>
      <c r="X31" s="125">
        <f t="shared" si="1"/>
        <v>0.59718588091280778</v>
      </c>
      <c r="Y31" s="125">
        <f t="shared" si="1"/>
        <v>0.12052629208328955</v>
      </c>
      <c r="Z31" s="125">
        <f t="shared" si="1"/>
        <v>-9.6272747281602622E-2</v>
      </c>
      <c r="AA31" s="125">
        <f t="shared" si="1"/>
        <v>0.23298659704468622</v>
      </c>
      <c r="AB31" s="125">
        <f t="shared" si="1"/>
        <v>0.65666622689733578</v>
      </c>
    </row>
    <row r="32" spans="1:28">
      <c r="A32" s="126" t="s">
        <v>336</v>
      </c>
      <c r="B32" s="40">
        <v>1924</v>
      </c>
      <c r="C32" s="16">
        <v>1961061</v>
      </c>
      <c r="D32" s="16">
        <v>1679766</v>
      </c>
      <c r="E32" s="16">
        <v>1072435</v>
      </c>
      <c r="F32" s="16">
        <v>90652</v>
      </c>
      <c r="G32" s="16">
        <v>-233401</v>
      </c>
      <c r="H32" s="16">
        <v>962530</v>
      </c>
      <c r="I32" s="16">
        <v>1118892</v>
      </c>
      <c r="J32" s="16">
        <v>2091819</v>
      </c>
      <c r="K32" s="16">
        <v>1674851</v>
      </c>
      <c r="L32" s="16">
        <v>1072435</v>
      </c>
      <c r="M32" s="16">
        <v>151117</v>
      </c>
      <c r="N32" s="16">
        <v>-249340</v>
      </c>
      <c r="O32" s="16">
        <v>1073661</v>
      </c>
      <c r="P32" s="16">
        <v>1230023</v>
      </c>
      <c r="Q32" s="127">
        <f t="shared" si="0"/>
        <v>0.85655979084791345</v>
      </c>
      <c r="R32" s="127">
        <f t="shared" si="0"/>
        <v>0.54686468192473359</v>
      </c>
      <c r="S32" s="127">
        <f t="shared" si="0"/>
        <v>4.6225997049556336E-2</v>
      </c>
      <c r="T32" s="127">
        <f t="shared" si="0"/>
        <v>-0.11901771541017847</v>
      </c>
      <c r="U32" s="127">
        <f t="shared" si="0"/>
        <v>0.49082104024301132</v>
      </c>
      <c r="V32" s="127">
        <f t="shared" si="0"/>
        <v>0.57055440906733645</v>
      </c>
      <c r="W32" s="127">
        <f t="shared" si="1"/>
        <v>0.80066726614491979</v>
      </c>
      <c r="X32" s="127">
        <f t="shared" si="1"/>
        <v>0.51268059043349357</v>
      </c>
      <c r="Y32" s="127">
        <f t="shared" si="1"/>
        <v>7.2241910031412851E-2</v>
      </c>
      <c r="Z32" s="127">
        <f t="shared" si="1"/>
        <v>-0.1191976934906892</v>
      </c>
      <c r="AA32" s="127">
        <f t="shared" si="1"/>
        <v>0.51326668320729474</v>
      </c>
      <c r="AB32" s="127">
        <f t="shared" si="1"/>
        <v>0.58801598035011637</v>
      </c>
    </row>
    <row r="33" spans="1:28">
      <c r="A33" s="124" t="s">
        <v>337</v>
      </c>
      <c r="B33" s="44">
        <v>1855</v>
      </c>
      <c r="C33" s="15">
        <v>2124171</v>
      </c>
      <c r="D33" s="15">
        <v>1863771</v>
      </c>
      <c r="E33" s="15">
        <v>1369647</v>
      </c>
      <c r="F33" s="15">
        <v>155668</v>
      </c>
      <c r="G33" s="15">
        <v>-201831</v>
      </c>
      <c r="H33" s="15">
        <v>1104008</v>
      </c>
      <c r="I33" s="15">
        <v>1657745</v>
      </c>
      <c r="J33" s="15">
        <v>2510990</v>
      </c>
      <c r="K33" s="15">
        <v>1858336</v>
      </c>
      <c r="L33" s="15">
        <v>1467125</v>
      </c>
      <c r="M33" s="15">
        <v>240800</v>
      </c>
      <c r="N33" s="15">
        <v>-246034</v>
      </c>
      <c r="O33" s="15">
        <v>1308186</v>
      </c>
      <c r="P33" s="15">
        <v>1933563</v>
      </c>
      <c r="Q33" s="125">
        <f t="shared" si="0"/>
        <v>0.87741099939694123</v>
      </c>
      <c r="R33" s="125">
        <f t="shared" si="0"/>
        <v>0.64479130917426142</v>
      </c>
      <c r="S33" s="125">
        <f t="shared" si="0"/>
        <v>7.328411883977326E-2</v>
      </c>
      <c r="T33" s="125">
        <f t="shared" si="0"/>
        <v>-9.5016361677096622E-2</v>
      </c>
      <c r="U33" s="125">
        <f t="shared" si="0"/>
        <v>0.51973593463049816</v>
      </c>
      <c r="V33" s="125">
        <f t="shared" si="0"/>
        <v>0.78041974963409255</v>
      </c>
      <c r="W33" s="125">
        <f t="shared" si="1"/>
        <v>0.74008100390682563</v>
      </c>
      <c r="X33" s="125">
        <f t="shared" si="1"/>
        <v>0.58428149853245137</v>
      </c>
      <c r="Y33" s="125">
        <f t="shared" si="1"/>
        <v>9.5898430499524095E-2</v>
      </c>
      <c r="Z33" s="125">
        <f t="shared" si="1"/>
        <v>-9.7982867315282024E-2</v>
      </c>
      <c r="AA33" s="125">
        <f t="shared" si="1"/>
        <v>0.52098415366050843</v>
      </c>
      <c r="AB33" s="125">
        <f t="shared" si="1"/>
        <v>0.77004010370411669</v>
      </c>
    </row>
    <row r="34" spans="1:28">
      <c r="A34" s="126" t="s">
        <v>338</v>
      </c>
      <c r="B34" s="40">
        <v>1740</v>
      </c>
      <c r="C34" s="16">
        <v>1859087</v>
      </c>
      <c r="D34" s="16">
        <v>1572488</v>
      </c>
      <c r="E34" s="16">
        <v>1047316</v>
      </c>
      <c r="F34" s="16">
        <v>91630</v>
      </c>
      <c r="G34" s="16">
        <v>-291656</v>
      </c>
      <c r="H34" s="16">
        <v>1344409</v>
      </c>
      <c r="I34" s="16">
        <v>1383539</v>
      </c>
      <c r="J34" s="16">
        <v>2073500</v>
      </c>
      <c r="K34" s="16">
        <v>1569519</v>
      </c>
      <c r="L34" s="16">
        <v>1057674</v>
      </c>
      <c r="M34" s="16">
        <v>156096</v>
      </c>
      <c r="N34" s="16">
        <v>-289902</v>
      </c>
      <c r="O34" s="16">
        <v>1947677</v>
      </c>
      <c r="P34" s="16">
        <v>1986807</v>
      </c>
      <c r="Q34" s="127">
        <f t="shared" si="0"/>
        <v>0.84583884455111569</v>
      </c>
      <c r="R34" s="127">
        <f t="shared" si="0"/>
        <v>0.56334964420707578</v>
      </c>
      <c r="S34" s="127">
        <f t="shared" si="0"/>
        <v>4.9287634198937433E-2</v>
      </c>
      <c r="T34" s="127">
        <f t="shared" si="0"/>
        <v>-0.1568813078677867</v>
      </c>
      <c r="U34" s="127">
        <f t="shared" si="0"/>
        <v>0.72315550590155275</v>
      </c>
      <c r="V34" s="127">
        <f t="shared" si="0"/>
        <v>0.74420347191928082</v>
      </c>
      <c r="W34" s="127">
        <f t="shared" si="1"/>
        <v>0.75694188570050636</v>
      </c>
      <c r="X34" s="127">
        <f t="shared" si="1"/>
        <v>0.51009115022908125</v>
      </c>
      <c r="Y34" s="127">
        <f t="shared" si="1"/>
        <v>7.5281408246925488E-2</v>
      </c>
      <c r="Z34" s="127">
        <f t="shared" si="1"/>
        <v>-0.13981287677839402</v>
      </c>
      <c r="AA34" s="127">
        <f t="shared" si="1"/>
        <v>0.93931854352544009</v>
      </c>
      <c r="AB34" s="127">
        <f t="shared" si="1"/>
        <v>0.95819001687967209</v>
      </c>
    </row>
    <row r="35" spans="1:28">
      <c r="A35" s="124" t="s">
        <v>339</v>
      </c>
      <c r="B35" s="44">
        <v>1679</v>
      </c>
      <c r="C35" s="15">
        <v>2126688</v>
      </c>
      <c r="D35" s="15">
        <v>1854273</v>
      </c>
      <c r="E35" s="15">
        <v>1226840</v>
      </c>
      <c r="F35" s="15">
        <v>204814</v>
      </c>
      <c r="G35" s="15">
        <v>-304453</v>
      </c>
      <c r="H35" s="15">
        <v>1233668</v>
      </c>
      <c r="I35" s="15">
        <v>1681254</v>
      </c>
      <c r="J35" s="15">
        <v>2708592</v>
      </c>
      <c r="K35" s="15">
        <v>1854273</v>
      </c>
      <c r="L35" s="15">
        <v>1502261</v>
      </c>
      <c r="M35" s="15">
        <v>367365</v>
      </c>
      <c r="N35" s="15">
        <v>-433069</v>
      </c>
      <c r="O35" s="15">
        <v>1549929</v>
      </c>
      <c r="P35" s="15">
        <v>2008738</v>
      </c>
      <c r="Q35" s="125">
        <f t="shared" si="0"/>
        <v>0.87190645736469097</v>
      </c>
      <c r="R35" s="125">
        <f t="shared" si="0"/>
        <v>0.57687822567297131</v>
      </c>
      <c r="S35" s="125">
        <f t="shared" si="0"/>
        <v>9.630655742638318E-2</v>
      </c>
      <c r="T35" s="125">
        <f t="shared" si="0"/>
        <v>-0.14315828179780016</v>
      </c>
      <c r="U35" s="125">
        <f t="shared" si="0"/>
        <v>0.58008885177327374</v>
      </c>
      <c r="V35" s="125">
        <f t="shared" si="0"/>
        <v>0.79055037692411867</v>
      </c>
      <c r="W35" s="125">
        <f t="shared" si="1"/>
        <v>0.6845892626131953</v>
      </c>
      <c r="X35" s="125">
        <f t="shared" si="1"/>
        <v>0.55462801337373813</v>
      </c>
      <c r="Y35" s="125">
        <f t="shared" si="1"/>
        <v>0.13562950787715536</v>
      </c>
      <c r="Z35" s="125">
        <f t="shared" si="1"/>
        <v>-0.15988712954922704</v>
      </c>
      <c r="AA35" s="125">
        <f t="shared" si="1"/>
        <v>0.572226824859558</v>
      </c>
      <c r="AB35" s="125">
        <f t="shared" si="1"/>
        <v>0.74161704679036189</v>
      </c>
    </row>
    <row r="36" spans="1:28">
      <c r="A36" s="126" t="s">
        <v>340</v>
      </c>
      <c r="B36" s="40">
        <v>1331</v>
      </c>
      <c r="C36" s="16">
        <v>1213071</v>
      </c>
      <c r="D36" s="16">
        <v>1121564</v>
      </c>
      <c r="E36" s="16">
        <v>846636</v>
      </c>
      <c r="F36" s="16">
        <v>-118099</v>
      </c>
      <c r="G36" s="16">
        <v>-7886</v>
      </c>
      <c r="H36" s="16">
        <v>1202895</v>
      </c>
      <c r="I36" s="16">
        <v>1398207</v>
      </c>
      <c r="J36" s="16">
        <v>1268435</v>
      </c>
      <c r="K36" s="16">
        <v>1121564</v>
      </c>
      <c r="L36" s="16">
        <v>846636</v>
      </c>
      <c r="M36" s="16">
        <v>-92053</v>
      </c>
      <c r="N36" s="16">
        <v>-69507</v>
      </c>
      <c r="O36" s="16">
        <v>1126968</v>
      </c>
      <c r="P36" s="16">
        <v>1322280</v>
      </c>
      <c r="Q36" s="127">
        <f t="shared" si="0"/>
        <v>0.9245658333271507</v>
      </c>
      <c r="R36" s="127">
        <f t="shared" si="0"/>
        <v>0.6979278212074973</v>
      </c>
      <c r="S36" s="127">
        <f t="shared" si="0"/>
        <v>-9.7355389750476265E-2</v>
      </c>
      <c r="T36" s="127">
        <f t="shared" si="0"/>
        <v>-6.500856091687956E-3</v>
      </c>
      <c r="U36" s="127">
        <f t="shared" si="0"/>
        <v>0.99161137311830883</v>
      </c>
      <c r="V36" s="127">
        <f t="shared" si="0"/>
        <v>1.1526176126541645</v>
      </c>
      <c r="W36" s="127">
        <f t="shared" si="1"/>
        <v>0.88421085826234691</v>
      </c>
      <c r="X36" s="127">
        <f t="shared" si="1"/>
        <v>0.66746502579950884</v>
      </c>
      <c r="Y36" s="127">
        <f t="shared" si="1"/>
        <v>-7.257210657227213E-2</v>
      </c>
      <c r="Z36" s="127">
        <f t="shared" si="1"/>
        <v>-5.4797447247986693E-2</v>
      </c>
      <c r="AA36" s="127">
        <f t="shared" si="1"/>
        <v>0.8884712263537351</v>
      </c>
      <c r="AB36" s="127">
        <f t="shared" si="1"/>
        <v>1.0424499481644705</v>
      </c>
    </row>
    <row r="37" spans="1:28">
      <c r="A37" s="124" t="s">
        <v>341</v>
      </c>
      <c r="B37" s="44">
        <v>1222</v>
      </c>
      <c r="C37" s="15">
        <v>1482271</v>
      </c>
      <c r="D37" s="15">
        <v>1216797</v>
      </c>
      <c r="E37" s="15">
        <v>835488</v>
      </c>
      <c r="F37" s="15">
        <v>100777</v>
      </c>
      <c r="G37" s="15">
        <v>-423313</v>
      </c>
      <c r="H37" s="15">
        <v>519437</v>
      </c>
      <c r="I37" s="15">
        <v>704897</v>
      </c>
      <c r="J37" s="15">
        <v>1649386</v>
      </c>
      <c r="K37" s="15">
        <v>1203654</v>
      </c>
      <c r="L37" s="15">
        <v>869674</v>
      </c>
      <c r="M37" s="15">
        <v>122504</v>
      </c>
      <c r="N37" s="15">
        <v>-391270</v>
      </c>
      <c r="O37" s="15">
        <v>996827</v>
      </c>
      <c r="P37" s="15">
        <v>1182287</v>
      </c>
      <c r="Q37" s="125">
        <f t="shared" si="0"/>
        <v>0.82090049660284792</v>
      </c>
      <c r="R37" s="125">
        <f t="shared" si="0"/>
        <v>0.56365401468422438</v>
      </c>
      <c r="S37" s="125">
        <f t="shared" si="0"/>
        <v>6.7988242365937132E-2</v>
      </c>
      <c r="T37" s="125">
        <f t="shared" si="0"/>
        <v>-0.28558408010411052</v>
      </c>
      <c r="U37" s="125">
        <f t="shared" si="0"/>
        <v>0.35043322037603108</v>
      </c>
      <c r="V37" s="125">
        <f t="shared" si="0"/>
        <v>0.4755520414283218</v>
      </c>
      <c r="W37" s="125">
        <f t="shared" si="1"/>
        <v>0.72975883146819487</v>
      </c>
      <c r="X37" s="125">
        <f t="shared" si="1"/>
        <v>0.52727136037289024</v>
      </c>
      <c r="Y37" s="125">
        <f t="shared" si="1"/>
        <v>7.4272486852683367E-2</v>
      </c>
      <c r="Z37" s="125">
        <f t="shared" si="1"/>
        <v>-0.23722160852583932</v>
      </c>
      <c r="AA37" s="125">
        <f t="shared" si="1"/>
        <v>0.60436247185316228</v>
      </c>
      <c r="AB37" s="125">
        <f t="shared" si="1"/>
        <v>0.71680431384769849</v>
      </c>
    </row>
    <row r="38" spans="1:28">
      <c r="A38" s="126" t="s">
        <v>342</v>
      </c>
      <c r="B38" s="40">
        <v>1196</v>
      </c>
      <c r="C38" s="16">
        <v>1322623</v>
      </c>
      <c r="D38" s="16">
        <v>1076877</v>
      </c>
      <c r="E38" s="16">
        <v>910606</v>
      </c>
      <c r="F38" s="16">
        <v>-17055</v>
      </c>
      <c r="G38" s="16">
        <v>-131339</v>
      </c>
      <c r="H38" s="16">
        <v>1928808</v>
      </c>
      <c r="I38" s="16">
        <v>2195461</v>
      </c>
      <c r="J38" s="16">
        <v>1698476</v>
      </c>
      <c r="K38" s="16">
        <v>1071842</v>
      </c>
      <c r="L38" s="16">
        <v>1146779</v>
      </c>
      <c r="M38" s="16">
        <v>99204</v>
      </c>
      <c r="N38" s="16">
        <v>-173612</v>
      </c>
      <c r="O38" s="16">
        <v>2180321</v>
      </c>
      <c r="P38" s="16">
        <v>2516822</v>
      </c>
      <c r="Q38" s="127">
        <f t="shared" si="0"/>
        <v>0.81419799897627665</v>
      </c>
      <c r="R38" s="127">
        <f t="shared" si="0"/>
        <v>0.68848492729976718</v>
      </c>
      <c r="S38" s="127">
        <f t="shared" si="0"/>
        <v>-1.2894830953340446E-2</v>
      </c>
      <c r="T38" s="127">
        <f t="shared" si="0"/>
        <v>-9.9301917477618337E-2</v>
      </c>
      <c r="U38" s="127">
        <f t="shared" si="0"/>
        <v>1.4583203225711332</v>
      </c>
      <c r="V38" s="127">
        <f t="shared" si="0"/>
        <v>1.6599295490854158</v>
      </c>
      <c r="W38" s="127">
        <f t="shared" si="1"/>
        <v>0.63106102176303935</v>
      </c>
      <c r="X38" s="127">
        <f t="shared" si="1"/>
        <v>0.6751811624067694</v>
      </c>
      <c r="Y38" s="127">
        <f t="shared" si="1"/>
        <v>5.8407654862358958E-2</v>
      </c>
      <c r="Z38" s="127">
        <f t="shared" si="1"/>
        <v>-0.1022163398246428</v>
      </c>
      <c r="AA38" s="127">
        <f t="shared" si="1"/>
        <v>1.2836925573278632</v>
      </c>
      <c r="AB38" s="127">
        <f t="shared" si="1"/>
        <v>1.4818119302245072</v>
      </c>
    </row>
    <row r="39" spans="1:28">
      <c r="A39" s="124" t="s">
        <v>343</v>
      </c>
      <c r="B39" s="44">
        <v>1144</v>
      </c>
      <c r="C39" s="15">
        <v>1496222</v>
      </c>
      <c r="D39" s="15">
        <v>1242282</v>
      </c>
      <c r="E39" s="15">
        <v>729000</v>
      </c>
      <c r="F39" s="15">
        <v>93084</v>
      </c>
      <c r="G39" s="15">
        <v>-207044</v>
      </c>
      <c r="H39" s="15">
        <v>1412779</v>
      </c>
      <c r="I39" s="15">
        <v>1412779</v>
      </c>
      <c r="J39" s="15">
        <v>1680955</v>
      </c>
      <c r="K39" s="15">
        <v>1238500</v>
      </c>
      <c r="L39" s="15">
        <v>741582</v>
      </c>
      <c r="M39" s="15">
        <v>173904</v>
      </c>
      <c r="N39" s="15">
        <v>-272935</v>
      </c>
      <c r="O39" s="15">
        <v>1381113</v>
      </c>
      <c r="P39" s="15">
        <v>1381113</v>
      </c>
      <c r="Q39" s="125">
        <f t="shared" si="0"/>
        <v>0.83027919653634286</v>
      </c>
      <c r="R39" s="125">
        <f t="shared" si="0"/>
        <v>0.48722716281407435</v>
      </c>
      <c r="S39" s="125">
        <f t="shared" si="0"/>
        <v>6.2212693036193825E-2</v>
      </c>
      <c r="T39" s="125">
        <f t="shared" si="0"/>
        <v>-0.13837786103933775</v>
      </c>
      <c r="U39" s="125">
        <f t="shared" si="0"/>
        <v>0.94423086948327184</v>
      </c>
      <c r="V39" s="125">
        <f t="shared" si="0"/>
        <v>0.94423086948327184</v>
      </c>
      <c r="W39" s="125">
        <f t="shared" si="1"/>
        <v>0.73678355458652967</v>
      </c>
      <c r="X39" s="125">
        <f t="shared" si="1"/>
        <v>0.44116707466886385</v>
      </c>
      <c r="Y39" s="125">
        <f t="shared" si="1"/>
        <v>0.10345547620251583</v>
      </c>
      <c r="Z39" s="125">
        <f t="shared" si="1"/>
        <v>-0.16236901047321314</v>
      </c>
      <c r="AA39" s="125">
        <f t="shared" si="1"/>
        <v>0.82162401729968981</v>
      </c>
      <c r="AB39" s="125">
        <f t="shared" si="1"/>
        <v>0.82162401729968981</v>
      </c>
    </row>
    <row r="40" spans="1:28">
      <c r="A40" s="126" t="s">
        <v>344</v>
      </c>
      <c r="B40" s="40">
        <v>1097</v>
      </c>
      <c r="C40" s="16">
        <v>1155359</v>
      </c>
      <c r="D40" s="16">
        <v>1018942</v>
      </c>
      <c r="E40" s="16">
        <v>587368</v>
      </c>
      <c r="F40" s="16">
        <v>121752</v>
      </c>
      <c r="G40" s="16">
        <v>-9783</v>
      </c>
      <c r="H40" s="16">
        <v>150411</v>
      </c>
      <c r="I40" s="16">
        <v>150411</v>
      </c>
      <c r="J40" s="16">
        <v>1181993</v>
      </c>
      <c r="K40" s="16">
        <v>1017190</v>
      </c>
      <c r="L40" s="16">
        <v>587368</v>
      </c>
      <c r="M40" s="16">
        <v>128521</v>
      </c>
      <c r="N40" s="16">
        <v>-32038</v>
      </c>
      <c r="O40" s="16">
        <v>208835</v>
      </c>
      <c r="P40" s="16">
        <v>208835</v>
      </c>
      <c r="Q40" s="127">
        <f t="shared" si="0"/>
        <v>0.88192674311620889</v>
      </c>
      <c r="R40" s="127">
        <f t="shared" si="0"/>
        <v>0.50838570522235949</v>
      </c>
      <c r="S40" s="127">
        <f t="shared" si="0"/>
        <v>0.10538023246454133</v>
      </c>
      <c r="T40" s="127">
        <f t="shared" si="0"/>
        <v>-8.4674979811469857E-3</v>
      </c>
      <c r="U40" s="127">
        <f t="shared" si="0"/>
        <v>0.13018550943905746</v>
      </c>
      <c r="V40" s="127">
        <f t="shared" si="0"/>
        <v>0.13018550943905746</v>
      </c>
      <c r="W40" s="127">
        <f t="shared" si="1"/>
        <v>0.8605719323210882</v>
      </c>
      <c r="X40" s="127">
        <f t="shared" si="1"/>
        <v>0.49693018486573104</v>
      </c>
      <c r="Y40" s="127">
        <f t="shared" si="1"/>
        <v>0.10873245442231891</v>
      </c>
      <c r="Z40" s="127">
        <f t="shared" si="1"/>
        <v>-2.7105067458098313E-2</v>
      </c>
      <c r="AA40" s="127">
        <f t="shared" si="1"/>
        <v>0.17668040335264254</v>
      </c>
      <c r="AB40" s="127">
        <f t="shared" si="1"/>
        <v>0.17668040335264254</v>
      </c>
    </row>
    <row r="41" spans="1:28">
      <c r="A41" s="124" t="s">
        <v>345</v>
      </c>
      <c r="B41" s="44">
        <v>1064</v>
      </c>
      <c r="C41" s="15">
        <v>1277776</v>
      </c>
      <c r="D41" s="15">
        <v>1066313</v>
      </c>
      <c r="E41" s="15">
        <v>802197</v>
      </c>
      <c r="F41" s="15">
        <v>1411</v>
      </c>
      <c r="G41" s="15">
        <v>-90193</v>
      </c>
      <c r="H41" s="15">
        <v>1539964</v>
      </c>
      <c r="I41" s="15">
        <v>1730117</v>
      </c>
      <c r="J41" s="15">
        <v>1613793</v>
      </c>
      <c r="K41" s="15">
        <v>1060381</v>
      </c>
      <c r="L41" s="15">
        <v>853290</v>
      </c>
      <c r="M41" s="15">
        <v>112533</v>
      </c>
      <c r="N41" s="15">
        <v>-72422</v>
      </c>
      <c r="O41" s="15">
        <v>1950867</v>
      </c>
      <c r="P41" s="15">
        <v>2141020</v>
      </c>
      <c r="Q41" s="125">
        <f t="shared" ref="Q41:V77" si="2">D41/$C41</f>
        <v>0.83450698714015603</v>
      </c>
      <c r="R41" s="125">
        <f t="shared" si="2"/>
        <v>0.6278072212970035</v>
      </c>
      <c r="S41" s="125">
        <f t="shared" si="2"/>
        <v>1.1042624059303039E-3</v>
      </c>
      <c r="T41" s="125">
        <f t="shared" si="2"/>
        <v>-7.058592429345989E-2</v>
      </c>
      <c r="U41" s="125">
        <f t="shared" si="2"/>
        <v>1.2051908941786353</v>
      </c>
      <c r="V41" s="125">
        <f t="shared" si="2"/>
        <v>1.3540064925307722</v>
      </c>
      <c r="W41" s="125">
        <f t="shared" ref="W41:AB77" si="3">K41/$J41</f>
        <v>0.65707373870130803</v>
      </c>
      <c r="X41" s="125">
        <f t="shared" si="3"/>
        <v>0.52874811081718665</v>
      </c>
      <c r="Y41" s="125">
        <f t="shared" si="3"/>
        <v>6.9731991649486638E-2</v>
      </c>
      <c r="Z41" s="125">
        <f t="shared" si="3"/>
        <v>-4.4876883218603628E-2</v>
      </c>
      <c r="AA41" s="125">
        <f t="shared" si="3"/>
        <v>1.2088706544147856</v>
      </c>
      <c r="AB41" s="125">
        <f t="shared" si="3"/>
        <v>1.3267005123953319</v>
      </c>
    </row>
    <row r="42" spans="1:28">
      <c r="A42" s="126" t="s">
        <v>346</v>
      </c>
      <c r="B42" s="40">
        <v>958</v>
      </c>
      <c r="C42" s="16">
        <v>1197563</v>
      </c>
      <c r="D42" s="16">
        <v>945141</v>
      </c>
      <c r="E42" s="16">
        <v>738723</v>
      </c>
      <c r="F42" s="16">
        <v>-33935</v>
      </c>
      <c r="G42" s="16">
        <v>-237695</v>
      </c>
      <c r="H42" s="16">
        <v>1527540</v>
      </c>
      <c r="I42" s="16">
        <v>1664695</v>
      </c>
      <c r="J42" s="16">
        <v>1362970</v>
      </c>
      <c r="K42" s="16">
        <v>937366</v>
      </c>
      <c r="L42" s="16">
        <v>782705</v>
      </c>
      <c r="M42" s="16">
        <v>29518</v>
      </c>
      <c r="N42" s="16">
        <v>-264069</v>
      </c>
      <c r="O42" s="16">
        <v>2143043</v>
      </c>
      <c r="P42" s="16">
        <v>2280198</v>
      </c>
      <c r="Q42" s="127">
        <f t="shared" si="2"/>
        <v>0.7892202748414906</v>
      </c>
      <c r="R42" s="127">
        <f t="shared" si="2"/>
        <v>0.6168552301632565</v>
      </c>
      <c r="S42" s="127">
        <f t="shared" si="2"/>
        <v>-2.8336713809628388E-2</v>
      </c>
      <c r="T42" s="127">
        <f t="shared" si="2"/>
        <v>-0.19848225103814998</v>
      </c>
      <c r="U42" s="127">
        <f t="shared" si="2"/>
        <v>1.2755404099826064</v>
      </c>
      <c r="V42" s="127">
        <f t="shared" si="2"/>
        <v>1.3900688314518734</v>
      </c>
      <c r="W42" s="127">
        <f t="shared" si="3"/>
        <v>0.68773780787544847</v>
      </c>
      <c r="X42" s="127">
        <f t="shared" si="3"/>
        <v>0.57426429048328287</v>
      </c>
      <c r="Y42" s="127">
        <f t="shared" si="3"/>
        <v>2.1657116444235749E-2</v>
      </c>
      <c r="Z42" s="127">
        <f t="shared" si="3"/>
        <v>-0.19374527685862492</v>
      </c>
      <c r="AA42" s="127">
        <f t="shared" si="3"/>
        <v>1.5723332134969956</v>
      </c>
      <c r="AB42" s="127">
        <f t="shared" si="3"/>
        <v>1.6729627211163856</v>
      </c>
    </row>
    <row r="43" spans="1:28">
      <c r="A43" s="124" t="s">
        <v>347</v>
      </c>
      <c r="B43" s="44">
        <v>950</v>
      </c>
      <c r="C43" s="15">
        <v>1117809</v>
      </c>
      <c r="D43" s="15">
        <v>937956</v>
      </c>
      <c r="E43" s="15">
        <v>658598</v>
      </c>
      <c r="F43" s="15">
        <v>-22989</v>
      </c>
      <c r="G43" s="15">
        <v>-108215</v>
      </c>
      <c r="H43" s="15">
        <v>976972</v>
      </c>
      <c r="I43" s="15">
        <v>1286319</v>
      </c>
      <c r="J43" s="15">
        <v>1200107</v>
      </c>
      <c r="K43" s="15">
        <v>927785</v>
      </c>
      <c r="L43" s="15">
        <v>689315</v>
      </c>
      <c r="M43" s="15">
        <v>8569</v>
      </c>
      <c r="N43" s="15">
        <v>-141655</v>
      </c>
      <c r="O43" s="15">
        <v>1365110</v>
      </c>
      <c r="P43" s="15">
        <v>1674457</v>
      </c>
      <c r="Q43" s="125">
        <f t="shared" si="2"/>
        <v>0.83910220798007529</v>
      </c>
      <c r="R43" s="125">
        <f t="shared" si="2"/>
        <v>0.58918652471039323</v>
      </c>
      <c r="S43" s="125">
        <f t="shared" si="2"/>
        <v>-2.0566125339838918E-2</v>
      </c>
      <c r="T43" s="125">
        <f t="shared" si="2"/>
        <v>-9.6809920120521489E-2</v>
      </c>
      <c r="U43" s="125">
        <f t="shared" si="2"/>
        <v>0.87400620320645117</v>
      </c>
      <c r="V43" s="125">
        <f t="shared" si="2"/>
        <v>1.1507502623435668</v>
      </c>
      <c r="W43" s="125">
        <f t="shared" si="3"/>
        <v>0.77308523323336997</v>
      </c>
      <c r="X43" s="125">
        <f t="shared" si="3"/>
        <v>0.57437795129934244</v>
      </c>
      <c r="Y43" s="125">
        <f t="shared" si="3"/>
        <v>7.1401966657972998E-3</v>
      </c>
      <c r="Z43" s="125">
        <f t="shared" si="3"/>
        <v>-0.11803530851832378</v>
      </c>
      <c r="AA43" s="125">
        <f t="shared" si="3"/>
        <v>1.1374902404535596</v>
      </c>
      <c r="AB43" s="125">
        <f t="shared" si="3"/>
        <v>1.3952564229689519</v>
      </c>
    </row>
    <row r="44" spans="1:28">
      <c r="A44" s="126" t="s">
        <v>348</v>
      </c>
      <c r="B44" s="40">
        <v>862</v>
      </c>
      <c r="C44" s="16">
        <v>1058954</v>
      </c>
      <c r="D44" s="16">
        <v>888878</v>
      </c>
      <c r="E44" s="16">
        <v>595758</v>
      </c>
      <c r="F44" s="16">
        <v>94470</v>
      </c>
      <c r="G44" s="16">
        <v>-80319</v>
      </c>
      <c r="H44" s="16">
        <v>1468856</v>
      </c>
      <c r="I44" s="16">
        <v>1557971</v>
      </c>
      <c r="J44" s="16">
        <v>1219608</v>
      </c>
      <c r="K44" s="16">
        <v>888878</v>
      </c>
      <c r="L44" s="16">
        <v>626728</v>
      </c>
      <c r="M44" s="16">
        <v>134519</v>
      </c>
      <c r="N44" s="16">
        <v>-202267</v>
      </c>
      <c r="O44" s="16">
        <v>1725210</v>
      </c>
      <c r="P44" s="16">
        <v>1883376</v>
      </c>
      <c r="Q44" s="127">
        <f t="shared" si="2"/>
        <v>0.83939245708501031</v>
      </c>
      <c r="R44" s="127">
        <f t="shared" si="2"/>
        <v>0.56259100961892583</v>
      </c>
      <c r="S44" s="127">
        <f t="shared" si="2"/>
        <v>8.9210673929179168E-2</v>
      </c>
      <c r="T44" s="127">
        <f t="shared" si="2"/>
        <v>-7.5847487237405975E-2</v>
      </c>
      <c r="U44" s="127">
        <f t="shared" si="2"/>
        <v>1.3870819695661947</v>
      </c>
      <c r="V44" s="127">
        <f t="shared" si="2"/>
        <v>1.4712357666149805</v>
      </c>
      <c r="W44" s="127">
        <f t="shared" si="3"/>
        <v>0.72882270368839819</v>
      </c>
      <c r="X44" s="127">
        <f t="shared" si="3"/>
        <v>0.51387658985510098</v>
      </c>
      <c r="Y44" s="127">
        <f t="shared" si="3"/>
        <v>0.11029691507435176</v>
      </c>
      <c r="Z44" s="127">
        <f t="shared" si="3"/>
        <v>-0.16584591114522043</v>
      </c>
      <c r="AA44" s="127">
        <f t="shared" si="3"/>
        <v>1.4145610720821773</v>
      </c>
      <c r="AB44" s="127">
        <f t="shared" si="3"/>
        <v>1.5442470039553693</v>
      </c>
    </row>
    <row r="45" spans="1:28">
      <c r="A45" s="124" t="s">
        <v>349</v>
      </c>
      <c r="B45" s="44">
        <v>852</v>
      </c>
      <c r="C45" s="15">
        <v>1185090</v>
      </c>
      <c r="D45" s="15">
        <v>966756</v>
      </c>
      <c r="E45" s="15">
        <v>751337</v>
      </c>
      <c r="F45" s="15">
        <v>-15911</v>
      </c>
      <c r="G45" s="15">
        <v>-28638</v>
      </c>
      <c r="H45" s="15">
        <v>483646</v>
      </c>
      <c r="I45" s="15">
        <v>483646</v>
      </c>
      <c r="J45" s="15">
        <v>1222562</v>
      </c>
      <c r="K45" s="15">
        <v>965129</v>
      </c>
      <c r="L45" s="15">
        <v>751337</v>
      </c>
      <c r="M45" s="15">
        <v>-7872</v>
      </c>
      <c r="N45" s="15">
        <v>-29637</v>
      </c>
      <c r="O45" s="15">
        <v>653758</v>
      </c>
      <c r="P45" s="15">
        <v>653903</v>
      </c>
      <c r="Q45" s="125">
        <f t="shared" si="2"/>
        <v>0.81576589119813681</v>
      </c>
      <c r="R45" s="125">
        <f t="shared" si="2"/>
        <v>0.63399151119324271</v>
      </c>
      <c r="S45" s="125">
        <f t="shared" si="2"/>
        <v>-1.3425984524382114E-2</v>
      </c>
      <c r="T45" s="125">
        <f t="shared" si="2"/>
        <v>-2.41652532719034E-2</v>
      </c>
      <c r="U45" s="125">
        <f t="shared" si="2"/>
        <v>0.40810908876119112</v>
      </c>
      <c r="V45" s="125">
        <f t="shared" si="2"/>
        <v>0.40810908876119112</v>
      </c>
      <c r="W45" s="125">
        <f t="shared" si="3"/>
        <v>0.78943153803242694</v>
      </c>
      <c r="X45" s="125">
        <f t="shared" si="3"/>
        <v>0.61455942520706519</v>
      </c>
      <c r="Y45" s="125">
        <f t="shared" si="3"/>
        <v>-6.4389372481722809E-3</v>
      </c>
      <c r="Z45" s="125">
        <f t="shared" si="3"/>
        <v>-2.4241715348587638E-2</v>
      </c>
      <c r="AA45" s="125">
        <f t="shared" si="3"/>
        <v>0.53474425018935645</v>
      </c>
      <c r="AB45" s="125">
        <f t="shared" si="3"/>
        <v>0.53486285358124985</v>
      </c>
    </row>
    <row r="46" spans="1:28">
      <c r="A46" s="126" t="s">
        <v>350</v>
      </c>
      <c r="B46" s="40">
        <v>822</v>
      </c>
      <c r="C46" s="16">
        <v>1008891</v>
      </c>
      <c r="D46" s="16">
        <v>740311</v>
      </c>
      <c r="E46" s="16">
        <v>556964</v>
      </c>
      <c r="F46" s="16">
        <v>52891</v>
      </c>
      <c r="G46" s="16">
        <v>-23367</v>
      </c>
      <c r="H46" s="16">
        <v>709576</v>
      </c>
      <c r="I46" s="16">
        <v>709576</v>
      </c>
      <c r="J46" s="16">
        <v>1252896</v>
      </c>
      <c r="K46" s="16">
        <v>735682</v>
      </c>
      <c r="L46" s="16">
        <v>611757</v>
      </c>
      <c r="M46" s="16">
        <v>121270</v>
      </c>
      <c r="N46" s="16">
        <v>-93472</v>
      </c>
      <c r="O46" s="16">
        <v>850793</v>
      </c>
      <c r="P46" s="16">
        <v>864890</v>
      </c>
      <c r="Q46" s="127">
        <f t="shared" si="2"/>
        <v>0.73378690066617702</v>
      </c>
      <c r="R46" s="127">
        <f t="shared" si="2"/>
        <v>0.55205567301125691</v>
      </c>
      <c r="S46" s="127">
        <f t="shared" si="2"/>
        <v>5.2424890300339679E-2</v>
      </c>
      <c r="T46" s="127">
        <f t="shared" si="2"/>
        <v>-2.316107488321335E-2</v>
      </c>
      <c r="U46" s="127">
        <f t="shared" si="2"/>
        <v>0.70332275736427419</v>
      </c>
      <c r="V46" s="127">
        <f t="shared" si="2"/>
        <v>0.70332275736427419</v>
      </c>
      <c r="W46" s="127">
        <f t="shared" si="3"/>
        <v>0.5871852093070774</v>
      </c>
      <c r="X46" s="127">
        <f t="shared" si="3"/>
        <v>0.48827436594896945</v>
      </c>
      <c r="Y46" s="127">
        <f t="shared" si="3"/>
        <v>9.6791752866957834E-2</v>
      </c>
      <c r="Z46" s="127">
        <f t="shared" si="3"/>
        <v>-7.4604755701989628E-2</v>
      </c>
      <c r="AA46" s="127">
        <f t="shared" si="3"/>
        <v>0.67906115112507348</v>
      </c>
      <c r="AB46" s="127">
        <f t="shared" si="3"/>
        <v>0.69031268357469411</v>
      </c>
    </row>
    <row r="47" spans="1:28">
      <c r="A47" s="124" t="s">
        <v>351</v>
      </c>
      <c r="B47" s="44">
        <v>758</v>
      </c>
      <c r="C47" s="15">
        <v>747988</v>
      </c>
      <c r="D47" s="15">
        <v>642418</v>
      </c>
      <c r="E47" s="15">
        <v>402465</v>
      </c>
      <c r="F47" s="15">
        <v>120408</v>
      </c>
      <c r="G47" s="15">
        <v>-8767</v>
      </c>
      <c r="H47" s="15">
        <v>442990</v>
      </c>
      <c r="I47" s="15">
        <v>532121</v>
      </c>
      <c r="J47" s="15">
        <v>787711</v>
      </c>
      <c r="K47" s="15">
        <v>638692</v>
      </c>
      <c r="L47" s="15">
        <v>402464</v>
      </c>
      <c r="M47" s="15">
        <v>115744</v>
      </c>
      <c r="N47" s="15">
        <v>-49669</v>
      </c>
      <c r="O47" s="15">
        <v>577583</v>
      </c>
      <c r="P47" s="15">
        <v>666714</v>
      </c>
      <c r="Q47" s="125">
        <f t="shared" si="2"/>
        <v>0.85886137210757396</v>
      </c>
      <c r="R47" s="125">
        <f t="shared" si="2"/>
        <v>0.53806344486809954</v>
      </c>
      <c r="S47" s="125">
        <f t="shared" si="2"/>
        <v>0.16097584453226521</v>
      </c>
      <c r="T47" s="125">
        <f t="shared" si="2"/>
        <v>-1.1720776269138007E-2</v>
      </c>
      <c r="U47" s="125">
        <f t="shared" si="2"/>
        <v>0.59224212153136147</v>
      </c>
      <c r="V47" s="125">
        <f t="shared" si="2"/>
        <v>0.71140312411429063</v>
      </c>
      <c r="W47" s="125">
        <f t="shared" si="3"/>
        <v>0.81082021198129772</v>
      </c>
      <c r="X47" s="125">
        <f t="shared" si="3"/>
        <v>0.51092850042718718</v>
      </c>
      <c r="Y47" s="125">
        <f t="shared" si="3"/>
        <v>0.14693713811283579</v>
      </c>
      <c r="Z47" s="125">
        <f t="shared" si="3"/>
        <v>-6.3054851335070855E-2</v>
      </c>
      <c r="AA47" s="125">
        <f t="shared" si="3"/>
        <v>0.73324226778602808</v>
      </c>
      <c r="AB47" s="125">
        <f t="shared" si="3"/>
        <v>0.84639417248203974</v>
      </c>
    </row>
    <row r="48" spans="1:28">
      <c r="A48" s="126" t="s">
        <v>352</v>
      </c>
      <c r="B48" s="40">
        <v>690</v>
      </c>
      <c r="C48" s="16">
        <v>766525</v>
      </c>
      <c r="D48" s="16">
        <v>689336</v>
      </c>
      <c r="E48" s="16">
        <v>446536</v>
      </c>
      <c r="F48" s="16">
        <v>18941</v>
      </c>
      <c r="G48" s="16">
        <v>-10927</v>
      </c>
      <c r="H48" s="16">
        <v>227241</v>
      </c>
      <c r="I48" s="16">
        <v>227241</v>
      </c>
      <c r="J48" s="16">
        <v>796567</v>
      </c>
      <c r="K48" s="16">
        <v>689296</v>
      </c>
      <c r="L48" s="16">
        <v>446536</v>
      </c>
      <c r="M48" s="16">
        <v>27872</v>
      </c>
      <c r="N48" s="16">
        <v>42135</v>
      </c>
      <c r="O48" s="16">
        <v>248471</v>
      </c>
      <c r="P48" s="16">
        <v>248471</v>
      </c>
      <c r="Q48" s="127">
        <f t="shared" si="2"/>
        <v>0.89930008805975015</v>
      </c>
      <c r="R48" s="127">
        <f t="shared" si="2"/>
        <v>0.58254590522161709</v>
      </c>
      <c r="S48" s="127">
        <f t="shared" si="2"/>
        <v>2.4710218192492091E-2</v>
      </c>
      <c r="T48" s="127">
        <f t="shared" si="2"/>
        <v>-1.4255242816607417E-2</v>
      </c>
      <c r="U48" s="127">
        <f t="shared" si="2"/>
        <v>0.29645608427644238</v>
      </c>
      <c r="V48" s="127">
        <f t="shared" si="2"/>
        <v>0.29645608427644238</v>
      </c>
      <c r="W48" s="127">
        <f t="shared" si="3"/>
        <v>0.86533336178877607</v>
      </c>
      <c r="X48" s="127">
        <f t="shared" si="3"/>
        <v>0.56057556991439517</v>
      </c>
      <c r="Y48" s="127">
        <f t="shared" si="3"/>
        <v>3.4990151487571036E-2</v>
      </c>
      <c r="Z48" s="127">
        <f t="shared" si="3"/>
        <v>5.2895738839294118E-2</v>
      </c>
      <c r="AA48" s="127">
        <f t="shared" si="3"/>
        <v>0.31192730806071556</v>
      </c>
      <c r="AB48" s="127">
        <f t="shared" si="3"/>
        <v>0.31192730806071556</v>
      </c>
    </row>
    <row r="49" spans="1:28">
      <c r="A49" s="124" t="s">
        <v>353</v>
      </c>
      <c r="B49" s="44">
        <v>653</v>
      </c>
      <c r="C49" s="15">
        <v>743038</v>
      </c>
      <c r="D49" s="15">
        <v>591775</v>
      </c>
      <c r="E49" s="15">
        <v>390536</v>
      </c>
      <c r="F49" s="15">
        <v>49418</v>
      </c>
      <c r="G49" s="15">
        <v>-83146</v>
      </c>
      <c r="H49" s="15">
        <v>211034</v>
      </c>
      <c r="I49" s="15">
        <v>211034</v>
      </c>
      <c r="J49" s="15">
        <v>746873</v>
      </c>
      <c r="K49" s="15">
        <v>591775</v>
      </c>
      <c r="L49" s="15">
        <v>390536</v>
      </c>
      <c r="M49" s="15">
        <v>51555</v>
      </c>
      <c r="N49" s="15">
        <v>-86653</v>
      </c>
      <c r="O49" s="15">
        <v>211034</v>
      </c>
      <c r="P49" s="15">
        <v>211034</v>
      </c>
      <c r="Q49" s="125">
        <f t="shared" si="2"/>
        <v>0.7964262931370939</v>
      </c>
      <c r="R49" s="125">
        <f t="shared" si="2"/>
        <v>0.525593576640764</v>
      </c>
      <c r="S49" s="125">
        <f t="shared" si="2"/>
        <v>6.6508038619828333E-2</v>
      </c>
      <c r="T49" s="125">
        <f t="shared" si="2"/>
        <v>-0.11190006433049185</v>
      </c>
      <c r="U49" s="125">
        <f t="shared" si="2"/>
        <v>0.28401508401992898</v>
      </c>
      <c r="V49" s="125">
        <f t="shared" si="2"/>
        <v>0.28401508401992898</v>
      </c>
      <c r="W49" s="125">
        <f t="shared" si="3"/>
        <v>0.79233684977231733</v>
      </c>
      <c r="X49" s="125">
        <f t="shared" si="3"/>
        <v>0.52289478934169531</v>
      </c>
      <c r="Y49" s="125">
        <f t="shared" si="3"/>
        <v>6.9027799907079246E-2</v>
      </c>
      <c r="Z49" s="125">
        <f t="shared" si="3"/>
        <v>-0.11602106382209559</v>
      </c>
      <c r="AA49" s="125">
        <f t="shared" si="3"/>
        <v>0.28255673990089347</v>
      </c>
      <c r="AB49" s="125">
        <f t="shared" si="3"/>
        <v>0.28255673990089347</v>
      </c>
    </row>
    <row r="50" spans="1:28">
      <c r="A50" s="126" t="s">
        <v>354</v>
      </c>
      <c r="B50" s="40">
        <v>653</v>
      </c>
      <c r="C50" s="16">
        <v>823313</v>
      </c>
      <c r="D50" s="16">
        <v>694370</v>
      </c>
      <c r="E50" s="16">
        <v>533919</v>
      </c>
      <c r="F50" s="16">
        <v>-103958</v>
      </c>
      <c r="G50" s="16">
        <v>-77755</v>
      </c>
      <c r="H50" s="16">
        <v>919510</v>
      </c>
      <c r="I50" s="16">
        <v>1012315</v>
      </c>
      <c r="J50" s="16">
        <v>1182851</v>
      </c>
      <c r="K50" s="16">
        <v>692940</v>
      </c>
      <c r="L50" s="16">
        <v>739931</v>
      </c>
      <c r="M50" s="16">
        <v>48441</v>
      </c>
      <c r="N50" s="16">
        <v>-252931</v>
      </c>
      <c r="O50" s="16">
        <v>786817</v>
      </c>
      <c r="P50" s="16">
        <v>898329</v>
      </c>
      <c r="Q50" s="127">
        <f t="shared" si="2"/>
        <v>0.84338520101103709</v>
      </c>
      <c r="R50" s="127">
        <f t="shared" si="2"/>
        <v>0.64850063098724298</v>
      </c>
      <c r="S50" s="127">
        <f t="shared" si="2"/>
        <v>-0.12626789568487318</v>
      </c>
      <c r="T50" s="127">
        <f t="shared" si="2"/>
        <v>-9.4441603618550904E-2</v>
      </c>
      <c r="U50" s="127">
        <f t="shared" si="2"/>
        <v>1.1168413470939971</v>
      </c>
      <c r="V50" s="127">
        <f t="shared" si="2"/>
        <v>1.2295627543838128</v>
      </c>
      <c r="W50" s="127">
        <f t="shared" si="3"/>
        <v>0.58582188289142079</v>
      </c>
      <c r="X50" s="127">
        <f t="shared" si="3"/>
        <v>0.62554878002385761</v>
      </c>
      <c r="Y50" s="127">
        <f t="shared" si="3"/>
        <v>4.0952748909203272E-2</v>
      </c>
      <c r="Z50" s="127">
        <f t="shared" si="3"/>
        <v>-0.21383166603401443</v>
      </c>
      <c r="AA50" s="127">
        <f t="shared" si="3"/>
        <v>0.66518690857935614</v>
      </c>
      <c r="AB50" s="127">
        <f t="shared" si="3"/>
        <v>0.75946082811782722</v>
      </c>
    </row>
    <row r="51" spans="1:28">
      <c r="A51" s="124" t="s">
        <v>355</v>
      </c>
      <c r="B51" s="44">
        <v>647</v>
      </c>
      <c r="C51" s="15">
        <v>985437</v>
      </c>
      <c r="D51" s="15">
        <v>923421</v>
      </c>
      <c r="E51" s="15">
        <v>447262</v>
      </c>
      <c r="F51" s="15">
        <v>222296</v>
      </c>
      <c r="G51" s="15">
        <v>-25201</v>
      </c>
      <c r="H51" s="15">
        <v>106940</v>
      </c>
      <c r="I51" s="15">
        <v>106940</v>
      </c>
      <c r="J51" s="15">
        <v>994179</v>
      </c>
      <c r="K51" s="15">
        <v>923215</v>
      </c>
      <c r="L51" s="15">
        <v>447262</v>
      </c>
      <c r="M51" s="15">
        <v>225223</v>
      </c>
      <c r="N51" s="15">
        <v>-55288</v>
      </c>
      <c r="O51" s="15">
        <v>106940</v>
      </c>
      <c r="P51" s="15">
        <v>106940</v>
      </c>
      <c r="Q51" s="125">
        <f t="shared" si="2"/>
        <v>0.93706751420943191</v>
      </c>
      <c r="R51" s="125">
        <f t="shared" si="2"/>
        <v>0.45387173406316184</v>
      </c>
      <c r="S51" s="125">
        <f t="shared" si="2"/>
        <v>0.22558113811435943</v>
      </c>
      <c r="T51" s="125">
        <f t="shared" si="2"/>
        <v>-2.5573425799924297E-2</v>
      </c>
      <c r="U51" s="125">
        <f t="shared" si="2"/>
        <v>0.10852038232784034</v>
      </c>
      <c r="V51" s="125">
        <f t="shared" si="2"/>
        <v>0.10852038232784034</v>
      </c>
      <c r="W51" s="125">
        <f t="shared" si="3"/>
        <v>0.9286204999300931</v>
      </c>
      <c r="X51" s="125">
        <f t="shared" si="3"/>
        <v>0.44988075587997733</v>
      </c>
      <c r="Y51" s="125">
        <f t="shared" si="3"/>
        <v>0.22654169923122497</v>
      </c>
      <c r="Z51" s="125">
        <f t="shared" si="3"/>
        <v>-5.5611715797658168E-2</v>
      </c>
      <c r="AA51" s="125">
        <f t="shared" si="3"/>
        <v>0.1075661425155832</v>
      </c>
      <c r="AB51" s="125">
        <f t="shared" si="3"/>
        <v>0.1075661425155832</v>
      </c>
    </row>
    <row r="52" spans="1:28">
      <c r="A52" s="126" t="s">
        <v>356</v>
      </c>
      <c r="B52" s="40">
        <v>624</v>
      </c>
      <c r="C52" s="16">
        <v>703093</v>
      </c>
      <c r="D52" s="16">
        <v>560161</v>
      </c>
      <c r="E52" s="16">
        <v>365441</v>
      </c>
      <c r="F52" s="16">
        <v>30012</v>
      </c>
      <c r="G52" s="16">
        <v>-28348</v>
      </c>
      <c r="H52" s="16">
        <v>271661</v>
      </c>
      <c r="I52" s="16">
        <v>280850</v>
      </c>
      <c r="J52" s="16">
        <v>678911</v>
      </c>
      <c r="K52" s="16">
        <v>557917</v>
      </c>
      <c r="L52" s="16">
        <v>365441</v>
      </c>
      <c r="M52" s="16">
        <v>41558</v>
      </c>
      <c r="N52" s="16">
        <v>-42485</v>
      </c>
      <c r="O52" s="16">
        <v>258158</v>
      </c>
      <c r="P52" s="16">
        <v>267347</v>
      </c>
      <c r="Q52" s="127">
        <f t="shared" si="2"/>
        <v>0.79670968136505416</v>
      </c>
      <c r="R52" s="127">
        <f t="shared" si="2"/>
        <v>0.51976196605569958</v>
      </c>
      <c r="S52" s="127">
        <f t="shared" si="2"/>
        <v>4.2685676005876888E-2</v>
      </c>
      <c r="T52" s="127">
        <f t="shared" si="2"/>
        <v>-4.0318990517612889E-2</v>
      </c>
      <c r="U52" s="127">
        <f t="shared" si="2"/>
        <v>0.38637989568947495</v>
      </c>
      <c r="V52" s="127">
        <f t="shared" si="2"/>
        <v>0.39944929049215394</v>
      </c>
      <c r="W52" s="127">
        <f t="shared" si="3"/>
        <v>0.82178223655236105</v>
      </c>
      <c r="X52" s="127">
        <f t="shared" si="3"/>
        <v>0.53827526730307806</v>
      </c>
      <c r="Y52" s="127">
        <f t="shared" si="3"/>
        <v>6.1212736279129369E-2</v>
      </c>
      <c r="Z52" s="127">
        <f t="shared" si="3"/>
        <v>-6.2578158256384117E-2</v>
      </c>
      <c r="AA52" s="127">
        <f t="shared" si="3"/>
        <v>0.38025308177360506</v>
      </c>
      <c r="AB52" s="127">
        <f t="shared" si="3"/>
        <v>0.39378799282969346</v>
      </c>
    </row>
    <row r="53" spans="1:28">
      <c r="A53" s="124" t="s">
        <v>357</v>
      </c>
      <c r="B53" s="44">
        <v>620</v>
      </c>
      <c r="C53" s="15">
        <v>812182</v>
      </c>
      <c r="D53" s="15">
        <v>685904</v>
      </c>
      <c r="E53" s="15">
        <v>454168</v>
      </c>
      <c r="F53" s="15">
        <v>84066</v>
      </c>
      <c r="G53" s="15">
        <v>-20609</v>
      </c>
      <c r="H53" s="15">
        <v>426780</v>
      </c>
      <c r="I53" s="15">
        <v>546100</v>
      </c>
      <c r="J53" s="15">
        <v>993006</v>
      </c>
      <c r="K53" s="15">
        <v>678561</v>
      </c>
      <c r="L53" s="15">
        <v>578783</v>
      </c>
      <c r="M53" s="15">
        <v>78448</v>
      </c>
      <c r="N53" s="15">
        <v>-77498</v>
      </c>
      <c r="O53" s="15">
        <v>525338</v>
      </c>
      <c r="P53" s="15">
        <v>644658</v>
      </c>
      <c r="Q53" s="125">
        <f t="shared" si="2"/>
        <v>0.84452007062456447</v>
      </c>
      <c r="R53" s="125">
        <f t="shared" si="2"/>
        <v>0.55919486026530996</v>
      </c>
      <c r="S53" s="125">
        <f t="shared" si="2"/>
        <v>0.10350635694955071</v>
      </c>
      <c r="T53" s="125">
        <f t="shared" si="2"/>
        <v>-2.5374854404554645E-2</v>
      </c>
      <c r="U53" s="125">
        <f t="shared" si="2"/>
        <v>0.525473354494436</v>
      </c>
      <c r="V53" s="125">
        <f t="shared" si="2"/>
        <v>0.67238623855244273</v>
      </c>
      <c r="W53" s="125">
        <f t="shared" si="3"/>
        <v>0.68334028193183127</v>
      </c>
      <c r="X53" s="125">
        <f t="shared" si="3"/>
        <v>0.58285951947923775</v>
      </c>
      <c r="Y53" s="125">
        <f t="shared" si="3"/>
        <v>7.900052970475506E-2</v>
      </c>
      <c r="Z53" s="125">
        <f t="shared" si="3"/>
        <v>-7.8043838607218891E-2</v>
      </c>
      <c r="AA53" s="125">
        <f t="shared" si="3"/>
        <v>0.52903809241837407</v>
      </c>
      <c r="AB53" s="125">
        <f t="shared" si="3"/>
        <v>0.64919849426891685</v>
      </c>
    </row>
    <row r="54" spans="1:28">
      <c r="A54" s="126" t="s">
        <v>420</v>
      </c>
      <c r="B54" s="40">
        <v>590</v>
      </c>
      <c r="C54" s="16">
        <v>769291</v>
      </c>
      <c r="D54" s="16">
        <v>687688</v>
      </c>
      <c r="E54" s="16">
        <v>340249</v>
      </c>
      <c r="F54" s="16">
        <v>-2862</v>
      </c>
      <c r="G54" s="16">
        <v>-16971</v>
      </c>
      <c r="H54" s="16">
        <v>366623</v>
      </c>
      <c r="I54" s="16">
        <v>366623</v>
      </c>
      <c r="J54" s="16">
        <v>794184</v>
      </c>
      <c r="K54" s="16">
        <v>687090</v>
      </c>
      <c r="L54" s="16">
        <v>340249</v>
      </c>
      <c r="M54" s="16">
        <v>-8923</v>
      </c>
      <c r="N54" s="16">
        <v>-56808</v>
      </c>
      <c r="O54" s="16">
        <v>414828</v>
      </c>
      <c r="P54" s="16">
        <v>414828</v>
      </c>
      <c r="Q54" s="127">
        <f t="shared" si="2"/>
        <v>0.8939244057190322</v>
      </c>
      <c r="R54" s="127">
        <f t="shared" si="2"/>
        <v>0.44228906876591562</v>
      </c>
      <c r="S54" s="127">
        <f t="shared" si="2"/>
        <v>-3.7203086998288033E-3</v>
      </c>
      <c r="T54" s="127">
        <f t="shared" si="2"/>
        <v>-2.2060572657160944E-2</v>
      </c>
      <c r="U54" s="127">
        <f t="shared" si="2"/>
        <v>0.47657258436664407</v>
      </c>
      <c r="V54" s="127">
        <f t="shared" si="2"/>
        <v>0.47657258436664407</v>
      </c>
      <c r="W54" s="127">
        <f t="shared" si="3"/>
        <v>0.86515215617539509</v>
      </c>
      <c r="X54" s="127">
        <f t="shared" si="3"/>
        <v>0.42842590633908517</v>
      </c>
      <c r="Y54" s="127">
        <f t="shared" si="3"/>
        <v>-1.1235431587642158E-2</v>
      </c>
      <c r="Z54" s="127">
        <f t="shared" si="3"/>
        <v>-7.153002326916684E-2</v>
      </c>
      <c r="AA54" s="127">
        <f t="shared" si="3"/>
        <v>0.52233235622979057</v>
      </c>
      <c r="AB54" s="127">
        <f t="shared" si="3"/>
        <v>0.52233235622979057</v>
      </c>
    </row>
    <row r="55" spans="1:28">
      <c r="A55" s="124" t="s">
        <v>359</v>
      </c>
      <c r="B55" s="44">
        <v>504</v>
      </c>
      <c r="C55" s="15">
        <v>760357</v>
      </c>
      <c r="D55" s="15">
        <v>535015</v>
      </c>
      <c r="E55" s="15">
        <v>393042</v>
      </c>
      <c r="F55" s="15">
        <v>33816</v>
      </c>
      <c r="G55" s="15">
        <v>-68094</v>
      </c>
      <c r="H55" s="15">
        <v>886242</v>
      </c>
      <c r="I55" s="15">
        <v>932208</v>
      </c>
      <c r="J55" s="15">
        <v>973090</v>
      </c>
      <c r="K55" s="15">
        <v>535015</v>
      </c>
      <c r="L55" s="15">
        <v>537311</v>
      </c>
      <c r="M55" s="15">
        <v>86836</v>
      </c>
      <c r="N55" s="15">
        <v>-142535</v>
      </c>
      <c r="O55" s="15">
        <v>837611</v>
      </c>
      <c r="P55" s="15">
        <v>883577</v>
      </c>
      <c r="Q55" s="125">
        <f t="shared" si="2"/>
        <v>0.70363658123749762</v>
      </c>
      <c r="R55" s="125">
        <f t="shared" si="2"/>
        <v>0.51691771102258544</v>
      </c>
      <c r="S55" s="125">
        <f t="shared" si="2"/>
        <v>4.4473845838204948E-2</v>
      </c>
      <c r="T55" s="125">
        <f t="shared" si="2"/>
        <v>-8.9555300996768616E-2</v>
      </c>
      <c r="U55" s="125">
        <f t="shared" si="2"/>
        <v>1.165560388080862</v>
      </c>
      <c r="V55" s="125">
        <f t="shared" si="2"/>
        <v>1.226013569941488</v>
      </c>
      <c r="W55" s="125">
        <f t="shared" si="3"/>
        <v>0.54981039780493068</v>
      </c>
      <c r="X55" s="125">
        <f t="shared" si="3"/>
        <v>0.55216989178801545</v>
      </c>
      <c r="Y55" s="125">
        <f t="shared" si="3"/>
        <v>8.9237377837610085E-2</v>
      </c>
      <c r="Z55" s="125">
        <f t="shared" si="3"/>
        <v>-0.14647668766506694</v>
      </c>
      <c r="AA55" s="125">
        <f t="shared" si="3"/>
        <v>0.86077444018538884</v>
      </c>
      <c r="AB55" s="125">
        <f t="shared" si="3"/>
        <v>0.90801159193908065</v>
      </c>
    </row>
    <row r="56" spans="1:28">
      <c r="A56" s="126" t="s">
        <v>421</v>
      </c>
      <c r="B56" s="40">
        <v>492</v>
      </c>
      <c r="C56" s="16">
        <v>971346</v>
      </c>
      <c r="D56" s="16">
        <v>812988</v>
      </c>
      <c r="E56" s="16">
        <v>434901</v>
      </c>
      <c r="F56" s="16">
        <v>28815</v>
      </c>
      <c r="G56" s="16">
        <v>-96953</v>
      </c>
      <c r="H56" s="16">
        <v>779036</v>
      </c>
      <c r="I56" s="16">
        <v>779036</v>
      </c>
      <c r="J56" s="16">
        <v>1144776</v>
      </c>
      <c r="K56" s="16">
        <v>811985</v>
      </c>
      <c r="L56" s="16">
        <v>464878</v>
      </c>
      <c r="M56" s="16">
        <v>69056</v>
      </c>
      <c r="N56" s="16">
        <v>-181926</v>
      </c>
      <c r="O56" s="16">
        <v>973991</v>
      </c>
      <c r="P56" s="16">
        <v>973991</v>
      </c>
      <c r="Q56" s="127">
        <f t="shared" si="2"/>
        <v>0.8369705542618181</v>
      </c>
      <c r="R56" s="127">
        <f t="shared" si="2"/>
        <v>0.44773026295470408</v>
      </c>
      <c r="S56" s="127">
        <f t="shared" si="2"/>
        <v>2.9665021526829781E-2</v>
      </c>
      <c r="T56" s="127">
        <f t="shared" si="2"/>
        <v>-9.9813042932178644E-2</v>
      </c>
      <c r="U56" s="127">
        <f t="shared" si="2"/>
        <v>0.8020169949739846</v>
      </c>
      <c r="V56" s="127">
        <f t="shared" si="2"/>
        <v>0.8020169949739846</v>
      </c>
      <c r="W56" s="127">
        <f t="shared" si="3"/>
        <v>0.70929596707128728</v>
      </c>
      <c r="X56" s="127">
        <f t="shared" si="3"/>
        <v>0.4060864308825482</v>
      </c>
      <c r="Y56" s="127">
        <f t="shared" si="3"/>
        <v>6.0322718156215711E-2</v>
      </c>
      <c r="Z56" s="127">
        <f t="shared" si="3"/>
        <v>-0.15891842596280845</v>
      </c>
      <c r="AA56" s="127">
        <f t="shared" si="3"/>
        <v>0.85081360895057201</v>
      </c>
      <c r="AB56" s="127">
        <f t="shared" si="3"/>
        <v>0.85081360895057201</v>
      </c>
    </row>
    <row r="57" spans="1:28">
      <c r="A57" s="124" t="s">
        <v>361</v>
      </c>
      <c r="B57" s="44">
        <v>471</v>
      </c>
      <c r="C57" s="15">
        <v>572407</v>
      </c>
      <c r="D57" s="15">
        <v>507621</v>
      </c>
      <c r="E57" s="15">
        <v>340141</v>
      </c>
      <c r="F57" s="15">
        <v>22960</v>
      </c>
      <c r="G57" s="15">
        <v>-85133</v>
      </c>
      <c r="H57" s="15">
        <v>319222</v>
      </c>
      <c r="I57" s="15">
        <v>405964</v>
      </c>
      <c r="J57" s="15">
        <v>611837</v>
      </c>
      <c r="K57" s="15">
        <v>506674</v>
      </c>
      <c r="L57" s="15">
        <v>340141</v>
      </c>
      <c r="M57" s="15">
        <v>51381</v>
      </c>
      <c r="N57" s="15">
        <v>-120048</v>
      </c>
      <c r="O57" s="15">
        <v>330526</v>
      </c>
      <c r="P57" s="15">
        <v>417268</v>
      </c>
      <c r="Q57" s="125">
        <f t="shared" si="2"/>
        <v>0.88681829537374635</v>
      </c>
      <c r="R57" s="125">
        <f t="shared" si="2"/>
        <v>0.59422928091375538</v>
      </c>
      <c r="S57" s="125">
        <f t="shared" si="2"/>
        <v>4.0111319393368705E-2</v>
      </c>
      <c r="T57" s="125">
        <f t="shared" si="2"/>
        <v>-0.14872809032733703</v>
      </c>
      <c r="U57" s="125">
        <f t="shared" si="2"/>
        <v>0.55768360624520663</v>
      </c>
      <c r="V57" s="125">
        <f t="shared" si="2"/>
        <v>0.70922263354571136</v>
      </c>
      <c r="W57" s="125">
        <f t="shared" si="3"/>
        <v>0.82811925398431285</v>
      </c>
      <c r="X57" s="125">
        <f t="shared" si="3"/>
        <v>0.55593401510533036</v>
      </c>
      <c r="Y57" s="125">
        <f t="shared" si="3"/>
        <v>8.3978249108831268E-2</v>
      </c>
      <c r="Z57" s="125">
        <f t="shared" si="3"/>
        <v>-0.19620912105675203</v>
      </c>
      <c r="AA57" s="125">
        <f t="shared" si="3"/>
        <v>0.54021904526859277</v>
      </c>
      <c r="AB57" s="125">
        <f t="shared" si="3"/>
        <v>0.68199209920289228</v>
      </c>
    </row>
    <row r="58" spans="1:28">
      <c r="A58" s="126" t="s">
        <v>362</v>
      </c>
      <c r="B58" s="40">
        <v>470</v>
      </c>
      <c r="C58" s="16">
        <v>573815.89999999991</v>
      </c>
      <c r="D58" s="16">
        <v>483859.89999999997</v>
      </c>
      <c r="E58" s="16">
        <v>323978</v>
      </c>
      <c r="F58" s="16">
        <v>6892</v>
      </c>
      <c r="G58" s="16">
        <v>-55707</v>
      </c>
      <c r="H58" s="16">
        <v>174757</v>
      </c>
      <c r="I58" s="16">
        <v>373104</v>
      </c>
      <c r="J58" s="16">
        <v>667529.89999999991</v>
      </c>
      <c r="K58" s="16">
        <v>477431.89999999997</v>
      </c>
      <c r="L58" s="16">
        <v>341679</v>
      </c>
      <c r="M58" s="16">
        <v>38349.1</v>
      </c>
      <c r="N58" s="16">
        <v>-30245</v>
      </c>
      <c r="O58" s="16">
        <v>263335</v>
      </c>
      <c r="P58" s="16">
        <v>461682</v>
      </c>
      <c r="Q58" s="127">
        <f t="shared" si="2"/>
        <v>0.84323194948066105</v>
      </c>
      <c r="R58" s="127">
        <f t="shared" si="2"/>
        <v>0.5646026887717821</v>
      </c>
      <c r="S58" s="127">
        <f t="shared" si="2"/>
        <v>1.2010820892206021E-2</v>
      </c>
      <c r="T58" s="127">
        <f t="shared" si="2"/>
        <v>-9.708165981458515E-2</v>
      </c>
      <c r="U58" s="127">
        <f t="shared" si="2"/>
        <v>0.30455238343866042</v>
      </c>
      <c r="V58" s="127">
        <f t="shared" si="2"/>
        <v>0.65021551337284322</v>
      </c>
      <c r="W58" s="127">
        <f t="shared" si="3"/>
        <v>0.71522174512332715</v>
      </c>
      <c r="X58" s="127">
        <f t="shared" si="3"/>
        <v>0.51185572361627552</v>
      </c>
      <c r="Y58" s="127">
        <f t="shared" si="3"/>
        <v>5.7449261823328067E-2</v>
      </c>
      <c r="Z58" s="127">
        <f t="shared" si="3"/>
        <v>-4.530883185906729E-2</v>
      </c>
      <c r="AA58" s="127">
        <f t="shared" si="3"/>
        <v>0.3944916924320544</v>
      </c>
      <c r="AB58" s="127">
        <f t="shared" si="3"/>
        <v>0.69162744620128636</v>
      </c>
    </row>
    <row r="59" spans="1:28">
      <c r="A59" s="124" t="s">
        <v>363</v>
      </c>
      <c r="B59" s="44">
        <v>441</v>
      </c>
      <c r="C59" s="15">
        <v>464097</v>
      </c>
      <c r="D59" s="15">
        <v>429608</v>
      </c>
      <c r="E59" s="15">
        <v>282294</v>
      </c>
      <c r="F59" s="15">
        <v>24375</v>
      </c>
      <c r="G59" s="15">
        <v>-99384</v>
      </c>
      <c r="H59" s="15">
        <v>45224</v>
      </c>
      <c r="I59" s="15">
        <v>45224</v>
      </c>
      <c r="J59" s="15">
        <v>471770</v>
      </c>
      <c r="K59" s="15">
        <v>427454</v>
      </c>
      <c r="L59" s="15">
        <v>282294</v>
      </c>
      <c r="M59" s="15">
        <v>19695</v>
      </c>
      <c r="N59" s="15">
        <v>-78067</v>
      </c>
      <c r="O59" s="15">
        <v>57709</v>
      </c>
      <c r="P59" s="15">
        <v>57709</v>
      </c>
      <c r="Q59" s="125">
        <f t="shared" si="2"/>
        <v>0.92568579413355401</v>
      </c>
      <c r="R59" s="125">
        <f t="shared" si="2"/>
        <v>0.60826508251507772</v>
      </c>
      <c r="S59" s="125">
        <f t="shared" si="2"/>
        <v>5.2521347907872711E-2</v>
      </c>
      <c r="T59" s="125">
        <f t="shared" si="2"/>
        <v>-0.21414488781440086</v>
      </c>
      <c r="U59" s="125">
        <f t="shared" si="2"/>
        <v>9.7445146165564531E-2</v>
      </c>
      <c r="V59" s="125">
        <f t="shared" si="2"/>
        <v>9.7445146165564531E-2</v>
      </c>
      <c r="W59" s="125">
        <f t="shared" si="3"/>
        <v>0.90606439578608222</v>
      </c>
      <c r="X59" s="125">
        <f t="shared" si="3"/>
        <v>0.59837208809377451</v>
      </c>
      <c r="Y59" s="125">
        <f t="shared" si="3"/>
        <v>4.1747037751446676E-2</v>
      </c>
      <c r="Z59" s="125">
        <f t="shared" si="3"/>
        <v>-0.16547682133242894</v>
      </c>
      <c r="AA59" s="125">
        <f t="shared" si="3"/>
        <v>0.12232443775568604</v>
      </c>
      <c r="AB59" s="125">
        <f t="shared" si="3"/>
        <v>0.12232443775568604</v>
      </c>
    </row>
    <row r="60" spans="1:28">
      <c r="A60" s="126" t="s">
        <v>364</v>
      </c>
      <c r="B60" s="40">
        <v>435</v>
      </c>
      <c r="C60" s="16">
        <v>609091</v>
      </c>
      <c r="D60" s="16">
        <v>486382</v>
      </c>
      <c r="E60" s="16">
        <v>353136</v>
      </c>
      <c r="F60" s="16">
        <v>-9244</v>
      </c>
      <c r="G60" s="16">
        <v>-22732</v>
      </c>
      <c r="H60" s="16">
        <v>621895</v>
      </c>
      <c r="I60" s="16">
        <v>665705</v>
      </c>
      <c r="J60" s="16">
        <v>648916</v>
      </c>
      <c r="K60" s="16">
        <v>485725</v>
      </c>
      <c r="L60" s="16">
        <v>378591</v>
      </c>
      <c r="M60" s="16">
        <v>-5119</v>
      </c>
      <c r="N60" s="16">
        <v>-31721</v>
      </c>
      <c r="O60" s="16">
        <v>784645</v>
      </c>
      <c r="P60" s="16">
        <v>828455</v>
      </c>
      <c r="Q60" s="127">
        <f t="shared" si="2"/>
        <v>0.79853749275559804</v>
      </c>
      <c r="R60" s="127">
        <f t="shared" si="2"/>
        <v>0.5797754358544126</v>
      </c>
      <c r="S60" s="127">
        <f t="shared" si="2"/>
        <v>-1.5176714152729231E-2</v>
      </c>
      <c r="T60" s="127">
        <f t="shared" si="2"/>
        <v>-3.7321188459524111E-2</v>
      </c>
      <c r="U60" s="127">
        <f t="shared" si="2"/>
        <v>1.0210214893997778</v>
      </c>
      <c r="V60" s="127">
        <f t="shared" si="2"/>
        <v>1.0929483443360679</v>
      </c>
      <c r="W60" s="127">
        <f t="shared" si="3"/>
        <v>0.74851752769233615</v>
      </c>
      <c r="X60" s="127">
        <f t="shared" si="3"/>
        <v>0.58342065845194135</v>
      </c>
      <c r="Y60" s="127">
        <f t="shared" si="3"/>
        <v>-7.8885402733173474E-3</v>
      </c>
      <c r="Z60" s="127">
        <f t="shared" si="3"/>
        <v>-4.8883060365286106E-2</v>
      </c>
      <c r="AA60" s="127">
        <f t="shared" si="3"/>
        <v>1.2091626651215257</v>
      </c>
      <c r="AB60" s="127">
        <f t="shared" si="3"/>
        <v>1.2766752553489205</v>
      </c>
    </row>
    <row r="61" spans="1:28">
      <c r="A61" s="124" t="s">
        <v>365</v>
      </c>
      <c r="B61" s="44">
        <v>372</v>
      </c>
      <c r="C61" s="15">
        <v>508185</v>
      </c>
      <c r="D61" s="15">
        <v>450909</v>
      </c>
      <c r="E61" s="15">
        <v>200535</v>
      </c>
      <c r="F61" s="15">
        <v>34635</v>
      </c>
      <c r="G61" s="15">
        <v>-66777</v>
      </c>
      <c r="H61" s="15">
        <v>225897</v>
      </c>
      <c r="I61" s="15">
        <v>225897</v>
      </c>
      <c r="J61" s="15">
        <v>522790</v>
      </c>
      <c r="K61" s="15">
        <v>450224</v>
      </c>
      <c r="L61" s="15">
        <v>200824</v>
      </c>
      <c r="M61" s="15">
        <v>46590</v>
      </c>
      <c r="N61" s="15">
        <v>-92005</v>
      </c>
      <c r="O61" s="15">
        <v>416586</v>
      </c>
      <c r="P61" s="15">
        <v>416586</v>
      </c>
      <c r="Q61" s="125">
        <f t="shared" si="2"/>
        <v>0.88729301337111488</v>
      </c>
      <c r="R61" s="125">
        <f t="shared" si="2"/>
        <v>0.39461023052628474</v>
      </c>
      <c r="S61" s="125">
        <f t="shared" si="2"/>
        <v>6.8154313881755663E-2</v>
      </c>
      <c r="T61" s="125">
        <f t="shared" si="2"/>
        <v>-0.13140293397089642</v>
      </c>
      <c r="U61" s="125">
        <f t="shared" si="2"/>
        <v>0.44451725257534164</v>
      </c>
      <c r="V61" s="125">
        <f t="shared" si="2"/>
        <v>0.44451725257534164</v>
      </c>
      <c r="W61" s="125">
        <f t="shared" si="3"/>
        <v>0.86119474358729131</v>
      </c>
      <c r="X61" s="125">
        <f t="shared" si="3"/>
        <v>0.38413894680464433</v>
      </c>
      <c r="Y61" s="125">
        <f t="shared" si="3"/>
        <v>8.9118001491994878E-2</v>
      </c>
      <c r="Z61" s="125">
        <f t="shared" si="3"/>
        <v>-0.17598844660379884</v>
      </c>
      <c r="AA61" s="125">
        <f t="shared" si="3"/>
        <v>0.79685150825379214</v>
      </c>
      <c r="AB61" s="125">
        <f t="shared" si="3"/>
        <v>0.79685150825379214</v>
      </c>
    </row>
    <row r="62" spans="1:28">
      <c r="A62" s="126" t="s">
        <v>366</v>
      </c>
      <c r="B62" s="40">
        <v>371</v>
      </c>
      <c r="C62" s="16">
        <v>471883</v>
      </c>
      <c r="D62" s="16">
        <v>394857.5</v>
      </c>
      <c r="E62" s="16">
        <v>294491.3</v>
      </c>
      <c r="F62" s="16">
        <v>11230.300000000003</v>
      </c>
      <c r="G62" s="16">
        <v>-79752.800000000003</v>
      </c>
      <c r="H62" s="16">
        <v>155607.79999999999</v>
      </c>
      <c r="I62" s="16">
        <v>245222.5</v>
      </c>
      <c r="J62" s="16">
        <v>622055.4</v>
      </c>
      <c r="K62" s="16">
        <v>392452.5</v>
      </c>
      <c r="L62" s="16">
        <v>428510.10000000003</v>
      </c>
      <c r="M62" s="16">
        <v>20001.000000000004</v>
      </c>
      <c r="N62" s="16">
        <v>-68758.600000000006</v>
      </c>
      <c r="O62" s="16">
        <v>249276.3</v>
      </c>
      <c r="P62" s="16">
        <v>338891</v>
      </c>
      <c r="Q62" s="127">
        <f t="shared" si="2"/>
        <v>0.8367699196622892</v>
      </c>
      <c r="R62" s="127">
        <f t="shared" si="2"/>
        <v>0.6240769428014995</v>
      </c>
      <c r="S62" s="127">
        <f t="shared" si="2"/>
        <v>2.3798907780106515E-2</v>
      </c>
      <c r="T62" s="127">
        <f t="shared" si="2"/>
        <v>-0.16900969096153073</v>
      </c>
      <c r="U62" s="127">
        <f t="shared" si="2"/>
        <v>0.32975928355121925</v>
      </c>
      <c r="V62" s="127">
        <f t="shared" si="2"/>
        <v>0.51966801092643722</v>
      </c>
      <c r="W62" s="127">
        <f t="shared" si="3"/>
        <v>0.63089637996872949</v>
      </c>
      <c r="X62" s="127">
        <f t="shared" si="3"/>
        <v>0.68886163515339638</v>
      </c>
      <c r="Y62" s="127">
        <f t="shared" si="3"/>
        <v>3.2153084757402639E-2</v>
      </c>
      <c r="Z62" s="127">
        <f t="shared" si="3"/>
        <v>-0.11053452795361957</v>
      </c>
      <c r="AA62" s="127">
        <f t="shared" si="3"/>
        <v>0.4007300635924067</v>
      </c>
      <c r="AB62" s="127">
        <f t="shared" si="3"/>
        <v>0.54479231271041129</v>
      </c>
    </row>
    <row r="63" spans="1:28">
      <c r="A63" s="124" t="s">
        <v>367</v>
      </c>
      <c r="B63" s="44">
        <v>271</v>
      </c>
      <c r="C63" s="15">
        <v>300695</v>
      </c>
      <c r="D63" s="15">
        <v>269927</v>
      </c>
      <c r="E63" s="15">
        <v>145308</v>
      </c>
      <c r="F63" s="15">
        <v>-57898</v>
      </c>
      <c r="G63" s="15">
        <v>-26741</v>
      </c>
      <c r="H63" s="15">
        <v>43938</v>
      </c>
      <c r="I63" s="15">
        <v>43938</v>
      </c>
      <c r="J63" s="15">
        <v>306323</v>
      </c>
      <c r="K63" s="15">
        <v>269927</v>
      </c>
      <c r="L63" s="15">
        <v>145308</v>
      </c>
      <c r="M63" s="15">
        <v>-44848</v>
      </c>
      <c r="N63" s="15">
        <v>-30612</v>
      </c>
      <c r="O63" s="15">
        <v>70414</v>
      </c>
      <c r="P63" s="15">
        <v>70414</v>
      </c>
      <c r="Q63" s="125">
        <f t="shared" si="2"/>
        <v>0.89767704817173544</v>
      </c>
      <c r="R63" s="125">
        <f t="shared" si="2"/>
        <v>0.4832404928582118</v>
      </c>
      <c r="S63" s="125">
        <f t="shared" si="2"/>
        <v>-0.19254726550158799</v>
      </c>
      <c r="T63" s="125">
        <f t="shared" si="2"/>
        <v>-8.8930644008048024E-2</v>
      </c>
      <c r="U63" s="125">
        <f t="shared" si="2"/>
        <v>0.14612148522589335</v>
      </c>
      <c r="V63" s="125">
        <f t="shared" si="2"/>
        <v>0.14612148522589335</v>
      </c>
      <c r="W63" s="125">
        <f t="shared" si="3"/>
        <v>0.88118424016479335</v>
      </c>
      <c r="X63" s="125">
        <f t="shared" si="3"/>
        <v>0.47436202962232676</v>
      </c>
      <c r="Y63" s="125">
        <f t="shared" si="3"/>
        <v>-0.14640755020027879</v>
      </c>
      <c r="Z63" s="125">
        <f t="shared" si="3"/>
        <v>-9.993373008229875E-2</v>
      </c>
      <c r="AA63" s="125">
        <f t="shared" si="3"/>
        <v>0.22986847216826684</v>
      </c>
      <c r="AB63" s="125">
        <f t="shared" si="3"/>
        <v>0.22986847216826684</v>
      </c>
    </row>
    <row r="64" spans="1:28">
      <c r="A64" s="126" t="s">
        <v>368</v>
      </c>
      <c r="B64" s="40">
        <v>268</v>
      </c>
      <c r="C64" s="16">
        <v>336532</v>
      </c>
      <c r="D64" s="16">
        <v>290371</v>
      </c>
      <c r="E64" s="16">
        <v>189910</v>
      </c>
      <c r="F64" s="16">
        <v>-13341</v>
      </c>
      <c r="G64" s="16">
        <v>-5200</v>
      </c>
      <c r="H64" s="16">
        <v>355921</v>
      </c>
      <c r="I64" s="16">
        <v>355921</v>
      </c>
      <c r="J64" s="16">
        <v>382445</v>
      </c>
      <c r="K64" s="16">
        <v>289390</v>
      </c>
      <c r="L64" s="16">
        <v>201287</v>
      </c>
      <c r="M64" s="16">
        <v>7664</v>
      </c>
      <c r="N64" s="16">
        <v>-26496</v>
      </c>
      <c r="O64" s="16">
        <v>340021</v>
      </c>
      <c r="P64" s="16">
        <v>340021</v>
      </c>
      <c r="Q64" s="127">
        <f t="shared" si="2"/>
        <v>0.86283325211272632</v>
      </c>
      <c r="R64" s="127">
        <f t="shared" si="2"/>
        <v>0.56431483484482903</v>
      </c>
      <c r="S64" s="127">
        <f t="shared" si="2"/>
        <v>-3.9642589709150987E-2</v>
      </c>
      <c r="T64" s="127">
        <f t="shared" si="2"/>
        <v>-1.5451725244553266E-2</v>
      </c>
      <c r="U64" s="127">
        <f t="shared" si="2"/>
        <v>1.0576141347628161</v>
      </c>
      <c r="V64" s="127">
        <f t="shared" si="2"/>
        <v>1.0576141347628161</v>
      </c>
      <c r="W64" s="127">
        <f t="shared" si="3"/>
        <v>0.75668396762933232</v>
      </c>
      <c r="X64" s="127">
        <f t="shared" si="3"/>
        <v>0.52631620232974674</v>
      </c>
      <c r="Y64" s="127">
        <f t="shared" si="3"/>
        <v>2.0039482801448575E-2</v>
      </c>
      <c r="Z64" s="127">
        <f t="shared" si="3"/>
        <v>-6.9280550144465214E-2</v>
      </c>
      <c r="AA64" s="127">
        <f t="shared" si="3"/>
        <v>0.88907163121494592</v>
      </c>
      <c r="AB64" s="127">
        <f t="shared" si="3"/>
        <v>0.88907163121494592</v>
      </c>
    </row>
    <row r="65" spans="1:28">
      <c r="A65" s="124" t="s">
        <v>369</v>
      </c>
      <c r="B65" s="44">
        <v>250</v>
      </c>
      <c r="C65" s="15">
        <v>319175</v>
      </c>
      <c r="D65" s="15">
        <v>255680</v>
      </c>
      <c r="E65" s="15">
        <v>57877</v>
      </c>
      <c r="F65" s="15">
        <v>45890</v>
      </c>
      <c r="G65" s="15">
        <v>-21766</v>
      </c>
      <c r="H65" s="15">
        <v>86093</v>
      </c>
      <c r="I65" s="15">
        <v>86093</v>
      </c>
      <c r="J65" s="15">
        <v>399002</v>
      </c>
      <c r="K65" s="15">
        <v>255680</v>
      </c>
      <c r="L65" s="15">
        <v>82388</v>
      </c>
      <c r="M65" s="15">
        <v>62241</v>
      </c>
      <c r="N65" s="15">
        <v>-26345</v>
      </c>
      <c r="O65" s="15">
        <v>531803</v>
      </c>
      <c r="P65" s="15">
        <v>531803</v>
      </c>
      <c r="Q65" s="125">
        <f t="shared" si="2"/>
        <v>0.80106524633821574</v>
      </c>
      <c r="R65" s="125">
        <f t="shared" si="2"/>
        <v>0.18133312446150232</v>
      </c>
      <c r="S65" s="125">
        <f t="shared" si="2"/>
        <v>0.14377692488446778</v>
      </c>
      <c r="T65" s="125">
        <f t="shared" si="2"/>
        <v>-6.8194564110597641E-2</v>
      </c>
      <c r="U65" s="125">
        <f t="shared" si="2"/>
        <v>0.26973603822354508</v>
      </c>
      <c r="V65" s="125">
        <f t="shared" si="2"/>
        <v>0.26973603822354508</v>
      </c>
      <c r="W65" s="125">
        <f t="shared" si="3"/>
        <v>0.64079879298850628</v>
      </c>
      <c r="X65" s="125">
        <f t="shared" si="3"/>
        <v>0.2064851805254109</v>
      </c>
      <c r="Y65" s="125">
        <f t="shared" si="3"/>
        <v>0.15599169928972786</v>
      </c>
      <c r="Z65" s="125">
        <f t="shared" si="3"/>
        <v>-6.6027237958706977E-2</v>
      </c>
      <c r="AA65" s="125">
        <f t="shared" si="3"/>
        <v>1.3328329181307361</v>
      </c>
      <c r="AB65" s="125">
        <f t="shared" si="3"/>
        <v>1.3328329181307361</v>
      </c>
    </row>
    <row r="66" spans="1:28">
      <c r="A66" s="126" t="s">
        <v>370</v>
      </c>
      <c r="B66" s="40">
        <v>236</v>
      </c>
      <c r="C66" s="16">
        <v>496758.74100000004</v>
      </c>
      <c r="D66" s="16">
        <v>369977.59700000001</v>
      </c>
      <c r="E66" s="16">
        <v>277043.549</v>
      </c>
      <c r="F66" s="16">
        <v>48169.746000000006</v>
      </c>
      <c r="G66" s="16">
        <v>70873.644</v>
      </c>
      <c r="H66" s="16">
        <v>154600.74900000001</v>
      </c>
      <c r="I66" s="16">
        <v>154600.74900000001</v>
      </c>
      <c r="J66" s="16">
        <v>667948.59400000004</v>
      </c>
      <c r="K66" s="16">
        <v>368011.83999999997</v>
      </c>
      <c r="L66" s="16">
        <v>405433.43900000001</v>
      </c>
      <c r="M66" s="16">
        <v>51953.46</v>
      </c>
      <c r="N66" s="16">
        <v>57908.148999999998</v>
      </c>
      <c r="O66" s="16">
        <v>198213.30600000001</v>
      </c>
      <c r="P66" s="16">
        <v>198213.30600000001</v>
      </c>
      <c r="Q66" s="127">
        <f t="shared" si="2"/>
        <v>0.74478326492094882</v>
      </c>
      <c r="R66" s="127">
        <f t="shared" si="2"/>
        <v>0.55770241393698994</v>
      </c>
      <c r="S66" s="127">
        <f t="shared" si="2"/>
        <v>9.6968089384862982E-2</v>
      </c>
      <c r="T66" s="127">
        <f t="shared" si="2"/>
        <v>0.14267216286386392</v>
      </c>
      <c r="U66" s="127">
        <f t="shared" si="2"/>
        <v>0.31121898064396614</v>
      </c>
      <c r="V66" s="127">
        <f t="shared" si="2"/>
        <v>0.31121898064396614</v>
      </c>
      <c r="W66" s="127">
        <f t="shared" si="3"/>
        <v>0.5509583271912688</v>
      </c>
      <c r="X66" s="127">
        <f t="shared" si="3"/>
        <v>0.60698299635914799</v>
      </c>
      <c r="Y66" s="127">
        <f t="shared" si="3"/>
        <v>7.7780626333648656E-2</v>
      </c>
      <c r="Z66" s="127">
        <f t="shared" si="3"/>
        <v>8.6695517469717126E-2</v>
      </c>
      <c r="AA66" s="127">
        <f t="shared" si="3"/>
        <v>0.29674934236031941</v>
      </c>
      <c r="AB66" s="127">
        <f t="shared" si="3"/>
        <v>0.29674934236031941</v>
      </c>
    </row>
    <row r="67" spans="1:28">
      <c r="A67" s="124" t="s">
        <v>371</v>
      </c>
      <c r="B67" s="44">
        <v>210</v>
      </c>
      <c r="C67" s="15">
        <v>202619.6</v>
      </c>
      <c r="D67" s="15">
        <v>193341.6</v>
      </c>
      <c r="E67" s="15">
        <v>14761.8</v>
      </c>
      <c r="F67" s="15">
        <v>-2907.3</v>
      </c>
      <c r="G67" s="15">
        <v>-6998</v>
      </c>
      <c r="H67" s="15">
        <v>43349</v>
      </c>
      <c r="I67" s="15">
        <v>43349</v>
      </c>
      <c r="J67" s="15">
        <v>202619.6</v>
      </c>
      <c r="K67" s="15">
        <v>193341.6</v>
      </c>
      <c r="L67" s="15">
        <v>14761.8</v>
      </c>
      <c r="M67" s="15">
        <v>-2907.3</v>
      </c>
      <c r="N67" s="15">
        <v>-6998</v>
      </c>
      <c r="O67" s="15">
        <v>43349</v>
      </c>
      <c r="P67" s="15">
        <v>43349</v>
      </c>
      <c r="Q67" s="125">
        <f t="shared" si="2"/>
        <v>0.95420976055623441</v>
      </c>
      <c r="R67" s="125">
        <f t="shared" si="2"/>
        <v>7.2854748504093375E-2</v>
      </c>
      <c r="S67" s="125">
        <f t="shared" si="2"/>
        <v>-1.434856252800815E-2</v>
      </c>
      <c r="T67" s="125">
        <f t="shared" si="2"/>
        <v>-3.4537626172393983E-2</v>
      </c>
      <c r="U67" s="125">
        <f t="shared" si="2"/>
        <v>0.21394277750030105</v>
      </c>
      <c r="V67" s="125">
        <f t="shared" si="2"/>
        <v>0.21394277750030105</v>
      </c>
      <c r="W67" s="125">
        <f t="shared" si="3"/>
        <v>0.95420976055623441</v>
      </c>
      <c r="X67" s="125">
        <f t="shared" si="3"/>
        <v>7.2854748504093375E-2</v>
      </c>
      <c r="Y67" s="125">
        <f t="shared" si="3"/>
        <v>-1.434856252800815E-2</v>
      </c>
      <c r="Z67" s="125">
        <f t="shared" si="3"/>
        <v>-3.4537626172393983E-2</v>
      </c>
      <c r="AA67" s="125">
        <f t="shared" si="3"/>
        <v>0.21394277750030105</v>
      </c>
      <c r="AB67" s="125">
        <f t="shared" si="3"/>
        <v>0.21394277750030105</v>
      </c>
    </row>
    <row r="68" spans="1:28">
      <c r="A68" s="126" t="s">
        <v>372</v>
      </c>
      <c r="B68" s="40">
        <v>201</v>
      </c>
      <c r="C68" s="16">
        <v>301154</v>
      </c>
      <c r="D68" s="16">
        <v>265954</v>
      </c>
      <c r="E68" s="16">
        <v>154056</v>
      </c>
      <c r="F68" s="16">
        <v>35347.699999999997</v>
      </c>
      <c r="G68" s="16">
        <v>-14396</v>
      </c>
      <c r="H68" s="16">
        <v>70498</v>
      </c>
      <c r="I68" s="16">
        <v>70498</v>
      </c>
      <c r="J68" s="16">
        <v>315878</v>
      </c>
      <c r="K68" s="16">
        <v>265954</v>
      </c>
      <c r="L68" s="16">
        <v>157954</v>
      </c>
      <c r="M68" s="16">
        <v>41081.699999999997</v>
      </c>
      <c r="N68" s="16">
        <v>-18223</v>
      </c>
      <c r="O68" s="16">
        <v>68646</v>
      </c>
      <c r="P68" s="16">
        <v>68646</v>
      </c>
      <c r="Q68" s="127">
        <f t="shared" si="2"/>
        <v>0.88311627937865678</v>
      </c>
      <c r="R68" s="127">
        <f t="shared" si="2"/>
        <v>0.51155222909209241</v>
      </c>
      <c r="S68" s="127">
        <f t="shared" si="2"/>
        <v>0.11737416736951857</v>
      </c>
      <c r="T68" s="127">
        <f t="shared" si="2"/>
        <v>-4.7802785285933444E-2</v>
      </c>
      <c r="U68" s="127">
        <f t="shared" si="2"/>
        <v>0.23409285614668907</v>
      </c>
      <c r="V68" s="127">
        <f t="shared" si="2"/>
        <v>0.23409285614668907</v>
      </c>
      <c r="W68" s="127">
        <f t="shared" si="3"/>
        <v>0.84195163955704422</v>
      </c>
      <c r="X68" s="127">
        <f t="shared" si="3"/>
        <v>0.50004748668789845</v>
      </c>
      <c r="Y68" s="127">
        <f t="shared" si="3"/>
        <v>0.13005559108263315</v>
      </c>
      <c r="Z68" s="127">
        <f t="shared" si="3"/>
        <v>-5.7689994238281868E-2</v>
      </c>
      <c r="AA68" s="127">
        <f t="shared" si="3"/>
        <v>0.21731807849866089</v>
      </c>
      <c r="AB68" s="127">
        <f t="shared" si="3"/>
        <v>0.21731807849866089</v>
      </c>
    </row>
    <row r="69" spans="1:28">
      <c r="A69" s="124" t="s">
        <v>373</v>
      </c>
      <c r="B69" s="44">
        <v>119</v>
      </c>
      <c r="C69" s="15">
        <v>158484</v>
      </c>
      <c r="D69" s="15">
        <v>125235</v>
      </c>
      <c r="E69" s="15">
        <v>95240</v>
      </c>
      <c r="F69" s="15">
        <v>-510</v>
      </c>
      <c r="G69" s="15">
        <v>-20801</v>
      </c>
      <c r="H69" s="15">
        <v>26921</v>
      </c>
      <c r="I69" s="15">
        <v>26921</v>
      </c>
      <c r="J69" s="15">
        <v>160987</v>
      </c>
      <c r="K69" s="15">
        <v>125235</v>
      </c>
      <c r="L69" s="15">
        <v>95240</v>
      </c>
      <c r="M69" s="15">
        <v>74</v>
      </c>
      <c r="N69" s="15">
        <v>-22733</v>
      </c>
      <c r="O69" s="15">
        <v>26920</v>
      </c>
      <c r="P69" s="15">
        <v>26920</v>
      </c>
      <c r="Q69" s="125">
        <f t="shared" si="2"/>
        <v>0.79020595138941474</v>
      </c>
      <c r="R69" s="125">
        <f t="shared" si="2"/>
        <v>0.60094394386815075</v>
      </c>
      <c r="S69" s="125">
        <f t="shared" si="2"/>
        <v>-3.2179904596047549E-3</v>
      </c>
      <c r="T69" s="125">
        <f t="shared" si="2"/>
        <v>-0.13124984225536962</v>
      </c>
      <c r="U69" s="125">
        <f t="shared" si="2"/>
        <v>0.1698657277706267</v>
      </c>
      <c r="V69" s="125">
        <f t="shared" si="2"/>
        <v>0.1698657277706267</v>
      </c>
      <c r="W69" s="125">
        <f t="shared" si="3"/>
        <v>0.77791995626976096</v>
      </c>
      <c r="X69" s="125">
        <f t="shared" si="3"/>
        <v>0.59160056402069727</v>
      </c>
      <c r="Y69" s="125">
        <f t="shared" si="3"/>
        <v>4.5966444495518271E-4</v>
      </c>
      <c r="Z69" s="125">
        <f t="shared" si="3"/>
        <v>-0.14121015982656984</v>
      </c>
      <c r="AA69" s="125">
        <f t="shared" si="3"/>
        <v>0.16721847105666918</v>
      </c>
      <c r="AB69" s="125">
        <f t="shared" si="3"/>
        <v>0.16721847105666918</v>
      </c>
    </row>
    <row r="70" spans="1:28">
      <c r="A70" s="126" t="s">
        <v>374</v>
      </c>
      <c r="B70" s="40">
        <v>110</v>
      </c>
      <c r="C70" s="16">
        <v>140779</v>
      </c>
      <c r="D70" s="16">
        <v>106081</v>
      </c>
      <c r="E70" s="16">
        <v>71237</v>
      </c>
      <c r="F70" s="16">
        <v>16670</v>
      </c>
      <c r="G70" s="16">
        <v>38036</v>
      </c>
      <c r="H70" s="16">
        <v>37361</v>
      </c>
      <c r="I70" s="16">
        <v>37361</v>
      </c>
      <c r="J70" s="16">
        <v>160822</v>
      </c>
      <c r="K70" s="16">
        <v>105420</v>
      </c>
      <c r="L70" s="16">
        <v>74999</v>
      </c>
      <c r="M70" s="16">
        <v>23757</v>
      </c>
      <c r="N70" s="16">
        <v>25383</v>
      </c>
      <c r="O70" s="16">
        <v>31095</v>
      </c>
      <c r="P70" s="16">
        <v>31095</v>
      </c>
      <c r="Q70" s="127">
        <f t="shared" si="2"/>
        <v>0.75352858025699854</v>
      </c>
      <c r="R70" s="127">
        <f t="shared" si="2"/>
        <v>0.50602007401672122</v>
      </c>
      <c r="S70" s="127">
        <f t="shared" si="2"/>
        <v>0.11841254732595061</v>
      </c>
      <c r="T70" s="127">
        <f t="shared" si="2"/>
        <v>0.27018234253688406</v>
      </c>
      <c r="U70" s="127">
        <f t="shared" si="2"/>
        <v>0.26538759332002643</v>
      </c>
      <c r="V70" s="127">
        <f t="shared" si="2"/>
        <v>0.26538759332002643</v>
      </c>
      <c r="W70" s="127">
        <f t="shared" si="3"/>
        <v>0.65550733108654291</v>
      </c>
      <c r="X70" s="127">
        <f t="shared" si="3"/>
        <v>0.46634788772680352</v>
      </c>
      <c r="Y70" s="127">
        <f t="shared" si="3"/>
        <v>0.14772232654736292</v>
      </c>
      <c r="Z70" s="127">
        <f t="shared" si="3"/>
        <v>0.15783288356070688</v>
      </c>
      <c r="AA70" s="127">
        <f t="shared" si="3"/>
        <v>0.19335041225702951</v>
      </c>
      <c r="AB70" s="127">
        <f t="shared" si="3"/>
        <v>0.19335041225702951</v>
      </c>
    </row>
    <row r="71" spans="1:28">
      <c r="A71" s="124" t="s">
        <v>375</v>
      </c>
      <c r="B71" s="44">
        <v>98</v>
      </c>
      <c r="C71" s="15">
        <v>206798</v>
      </c>
      <c r="D71" s="15">
        <v>195898</v>
      </c>
      <c r="E71" s="15">
        <v>32198</v>
      </c>
      <c r="F71" s="15">
        <v>-9181</v>
      </c>
      <c r="G71" s="15">
        <v>-22729</v>
      </c>
      <c r="H71" s="15">
        <v>20775</v>
      </c>
      <c r="I71" s="15">
        <v>20775</v>
      </c>
      <c r="J71" s="15">
        <v>207389</v>
      </c>
      <c r="K71" s="15">
        <v>195898</v>
      </c>
      <c r="L71" s="15">
        <v>32198</v>
      </c>
      <c r="M71" s="15">
        <v>-9124</v>
      </c>
      <c r="N71" s="15">
        <v>-22729</v>
      </c>
      <c r="O71" s="15">
        <v>29088</v>
      </c>
      <c r="P71" s="15">
        <v>29088</v>
      </c>
      <c r="Q71" s="125">
        <f t="shared" si="2"/>
        <v>0.94729155987968938</v>
      </c>
      <c r="R71" s="125">
        <f t="shared" si="2"/>
        <v>0.15569783073337265</v>
      </c>
      <c r="S71" s="125">
        <f t="shared" si="2"/>
        <v>-4.4395980618768073E-2</v>
      </c>
      <c r="T71" s="125">
        <f t="shared" si="2"/>
        <v>-0.1099091867426184</v>
      </c>
      <c r="U71" s="125">
        <f t="shared" si="2"/>
        <v>0.10046035261462877</v>
      </c>
      <c r="V71" s="125">
        <f t="shared" si="2"/>
        <v>0.10046035261462877</v>
      </c>
      <c r="W71" s="125">
        <f t="shared" si="3"/>
        <v>0.94459204682987041</v>
      </c>
      <c r="X71" s="125">
        <f t="shared" si="3"/>
        <v>0.15525413594742249</v>
      </c>
      <c r="Y71" s="125">
        <f t="shared" si="3"/>
        <v>-4.3994618808133511E-2</v>
      </c>
      <c r="Z71" s="125">
        <f t="shared" si="3"/>
        <v>-0.10959597664292706</v>
      </c>
      <c r="AA71" s="125">
        <f t="shared" si="3"/>
        <v>0.14025816219760934</v>
      </c>
      <c r="AB71" s="125">
        <f t="shared" si="3"/>
        <v>0.14025816219760934</v>
      </c>
    </row>
    <row r="72" spans="1:28">
      <c r="A72" s="126" t="s">
        <v>376</v>
      </c>
      <c r="B72" s="40">
        <v>94</v>
      </c>
      <c r="C72" s="16">
        <v>101913.4</v>
      </c>
      <c r="D72" s="16">
        <v>85520.799999999988</v>
      </c>
      <c r="E72" s="16">
        <v>4135.8999999999996</v>
      </c>
      <c r="F72" s="16">
        <v>-431.1</v>
      </c>
      <c r="G72" s="16">
        <v>-8558.7999999999993</v>
      </c>
      <c r="H72" s="16">
        <v>27494.1</v>
      </c>
      <c r="I72" s="16">
        <v>27494.1</v>
      </c>
      <c r="J72" s="16">
        <v>104154.9</v>
      </c>
      <c r="K72" s="16">
        <v>85520.799999999988</v>
      </c>
      <c r="L72" s="16">
        <v>4135.8999999999996</v>
      </c>
      <c r="M72" s="16">
        <v>1311.6000000000008</v>
      </c>
      <c r="N72" s="16">
        <v>-4518.7999999999993</v>
      </c>
      <c r="O72" s="16">
        <v>56963.7</v>
      </c>
      <c r="P72" s="16">
        <v>56963.7</v>
      </c>
      <c r="Q72" s="127">
        <f t="shared" si="2"/>
        <v>0.8391516719096801</v>
      </c>
      <c r="R72" s="127">
        <f t="shared" si="2"/>
        <v>4.0582494549293809E-2</v>
      </c>
      <c r="S72" s="127">
        <f t="shared" si="2"/>
        <v>-4.2300619938104318E-3</v>
      </c>
      <c r="T72" s="127">
        <f t="shared" si="2"/>
        <v>-8.3981105526849259E-2</v>
      </c>
      <c r="U72" s="127">
        <f t="shared" si="2"/>
        <v>0.26977904770128364</v>
      </c>
      <c r="V72" s="127">
        <f t="shared" si="2"/>
        <v>0.26977904770128364</v>
      </c>
      <c r="W72" s="127">
        <f t="shared" si="3"/>
        <v>0.8210924306009606</v>
      </c>
      <c r="X72" s="127">
        <f t="shared" si="3"/>
        <v>3.9709125542821314E-2</v>
      </c>
      <c r="Y72" s="127">
        <f t="shared" si="3"/>
        <v>1.259278248070903E-2</v>
      </c>
      <c r="Z72" s="127">
        <f t="shared" si="3"/>
        <v>-4.3385380812616586E-2</v>
      </c>
      <c r="AA72" s="127">
        <f t="shared" si="3"/>
        <v>0.54691329932629185</v>
      </c>
      <c r="AB72" s="127">
        <f t="shared" si="3"/>
        <v>0.54691329932629185</v>
      </c>
    </row>
    <row r="73" spans="1:28">
      <c r="A73" s="124" t="s">
        <v>377</v>
      </c>
      <c r="B73" s="44">
        <v>92</v>
      </c>
      <c r="C73" s="15">
        <v>112192</v>
      </c>
      <c r="D73" s="15">
        <v>106330</v>
      </c>
      <c r="E73" s="15">
        <v>8306</v>
      </c>
      <c r="F73" s="15">
        <v>13821</v>
      </c>
      <c r="G73" s="15">
        <v>-18749</v>
      </c>
      <c r="H73" s="15">
        <v>11763</v>
      </c>
      <c r="I73" s="15">
        <v>11763</v>
      </c>
      <c r="J73" s="15">
        <v>113959</v>
      </c>
      <c r="K73" s="15">
        <v>106330</v>
      </c>
      <c r="L73" s="15">
        <v>8306</v>
      </c>
      <c r="M73" s="15">
        <v>17136</v>
      </c>
      <c r="N73" s="15">
        <v>-18749</v>
      </c>
      <c r="O73" s="15">
        <v>23786</v>
      </c>
      <c r="P73" s="15">
        <v>23786</v>
      </c>
      <c r="Q73" s="125">
        <f t="shared" si="2"/>
        <v>0.947750285225328</v>
      </c>
      <c r="R73" s="125">
        <f t="shared" si="2"/>
        <v>7.4033799201369085E-2</v>
      </c>
      <c r="S73" s="125">
        <f t="shared" si="2"/>
        <v>0.1231906018254421</v>
      </c>
      <c r="T73" s="125">
        <f t="shared" si="2"/>
        <v>-0.16711530233884769</v>
      </c>
      <c r="U73" s="125">
        <f t="shared" si="2"/>
        <v>0.10484704791785511</v>
      </c>
      <c r="V73" s="125">
        <f t="shared" si="2"/>
        <v>0.10484704791785511</v>
      </c>
      <c r="W73" s="125">
        <f t="shared" si="3"/>
        <v>0.93305487061136028</v>
      </c>
      <c r="X73" s="125">
        <f t="shared" si="3"/>
        <v>7.2885862459305534E-2</v>
      </c>
      <c r="Y73" s="125">
        <f t="shared" si="3"/>
        <v>0.15036986986547793</v>
      </c>
      <c r="Z73" s="125">
        <f t="shared" si="3"/>
        <v>-0.16452408322291351</v>
      </c>
      <c r="AA73" s="125">
        <f t="shared" si="3"/>
        <v>0.20872419027895997</v>
      </c>
      <c r="AB73" s="125">
        <f t="shared" si="3"/>
        <v>0.20872419027895997</v>
      </c>
    </row>
    <row r="74" spans="1:28">
      <c r="A74" s="126" t="s">
        <v>378</v>
      </c>
      <c r="B74" s="40">
        <v>66</v>
      </c>
      <c r="C74" s="16">
        <v>106181</v>
      </c>
      <c r="D74" s="16">
        <v>85888</v>
      </c>
      <c r="E74" s="16">
        <v>17490</v>
      </c>
      <c r="F74" s="16">
        <v>-57543</v>
      </c>
      <c r="G74" s="16">
        <v>-923</v>
      </c>
      <c r="H74" s="16">
        <v>75839</v>
      </c>
      <c r="I74" s="16">
        <v>75839</v>
      </c>
      <c r="J74" s="16">
        <v>107474</v>
      </c>
      <c r="K74" s="16">
        <v>85664</v>
      </c>
      <c r="L74" s="16">
        <v>17490</v>
      </c>
      <c r="M74" s="16">
        <v>-57167</v>
      </c>
      <c r="N74" s="16">
        <v>-1043</v>
      </c>
      <c r="O74" s="16">
        <v>99990</v>
      </c>
      <c r="P74" s="16">
        <v>99990</v>
      </c>
      <c r="Q74" s="127">
        <f t="shared" si="2"/>
        <v>0.80888294515968018</v>
      </c>
      <c r="R74" s="127">
        <f t="shared" si="2"/>
        <v>0.1647187349902525</v>
      </c>
      <c r="S74" s="127">
        <f t="shared" si="2"/>
        <v>-0.54193311421064028</v>
      </c>
      <c r="T74" s="127">
        <f t="shared" si="2"/>
        <v>-8.6927039677531757E-3</v>
      </c>
      <c r="U74" s="127">
        <f t="shared" si="2"/>
        <v>0.71424266111639556</v>
      </c>
      <c r="V74" s="127">
        <f t="shared" si="2"/>
        <v>0.71424266111639556</v>
      </c>
      <c r="W74" s="127">
        <f t="shared" si="3"/>
        <v>0.79706719764780321</v>
      </c>
      <c r="X74" s="127">
        <f t="shared" si="3"/>
        <v>0.16273703407335727</v>
      </c>
      <c r="Y74" s="127">
        <f t="shared" si="3"/>
        <v>-0.5319146956473193</v>
      </c>
      <c r="Z74" s="127">
        <f t="shared" si="3"/>
        <v>-9.7046727580624159E-3</v>
      </c>
      <c r="AA74" s="127">
        <f t="shared" si="3"/>
        <v>0.93036455328730672</v>
      </c>
      <c r="AB74" s="127">
        <f t="shared" si="3"/>
        <v>0.93036455328730672</v>
      </c>
    </row>
    <row r="75" spans="1:28">
      <c r="A75" s="124" t="s">
        <v>379</v>
      </c>
      <c r="B75" s="44">
        <v>66</v>
      </c>
      <c r="C75" s="15">
        <v>64589</v>
      </c>
      <c r="D75" s="15">
        <v>63240</v>
      </c>
      <c r="E75" s="15">
        <v>4977</v>
      </c>
      <c r="F75" s="15">
        <v>8859</v>
      </c>
      <c r="G75" s="15">
        <v>1200</v>
      </c>
      <c r="H75" s="15">
        <v>9119</v>
      </c>
      <c r="I75" s="15">
        <v>9119</v>
      </c>
      <c r="J75" s="15">
        <v>66728</v>
      </c>
      <c r="K75" s="15">
        <v>63240</v>
      </c>
      <c r="L75" s="15">
        <v>4977</v>
      </c>
      <c r="M75" s="15">
        <v>10271</v>
      </c>
      <c r="N75" s="15">
        <v>0</v>
      </c>
      <c r="O75" s="15">
        <v>10768</v>
      </c>
      <c r="P75" s="15">
        <v>10768</v>
      </c>
      <c r="Q75" s="125">
        <f t="shared" si="2"/>
        <v>0.97911409063462818</v>
      </c>
      <c r="R75" s="125">
        <f t="shared" si="2"/>
        <v>7.7056464723095269E-2</v>
      </c>
      <c r="S75" s="125">
        <f t="shared" si="2"/>
        <v>0.13715957825635944</v>
      </c>
      <c r="T75" s="125">
        <f t="shared" si="2"/>
        <v>1.8579015002554614E-2</v>
      </c>
      <c r="U75" s="125">
        <f t="shared" si="2"/>
        <v>0.14118503150691294</v>
      </c>
      <c r="V75" s="125">
        <f t="shared" si="2"/>
        <v>0.14118503150691294</v>
      </c>
      <c r="W75" s="125">
        <f t="shared" si="3"/>
        <v>0.9477280901570555</v>
      </c>
      <c r="X75" s="125">
        <f t="shared" si="3"/>
        <v>7.4586380529912483E-2</v>
      </c>
      <c r="Y75" s="125">
        <f t="shared" si="3"/>
        <v>0.1539233904807577</v>
      </c>
      <c r="Z75" s="125">
        <f t="shared" si="3"/>
        <v>0</v>
      </c>
      <c r="AA75" s="125">
        <f t="shared" si="3"/>
        <v>0.16137153818486991</v>
      </c>
      <c r="AB75" s="125">
        <f t="shared" si="3"/>
        <v>0.16137153818486991</v>
      </c>
    </row>
    <row r="76" spans="1:28">
      <c r="A76" s="126" t="s">
        <v>380</v>
      </c>
      <c r="B76" s="40">
        <v>56</v>
      </c>
      <c r="C76" s="16">
        <v>54337.9</v>
      </c>
      <c r="D76" s="16">
        <v>54099.5</v>
      </c>
      <c r="E76" s="16">
        <v>8256.7000000000007</v>
      </c>
      <c r="F76" s="16">
        <v>19257</v>
      </c>
      <c r="G76" s="16">
        <v>0</v>
      </c>
      <c r="H76" s="16">
        <v>2117.4</v>
      </c>
      <c r="I76" s="16">
        <v>2117.4</v>
      </c>
      <c r="J76" s="16">
        <v>54337.9</v>
      </c>
      <c r="K76" s="16">
        <v>54099.5</v>
      </c>
      <c r="L76" s="16">
        <v>8256.7000000000007</v>
      </c>
      <c r="M76" s="16">
        <v>19257</v>
      </c>
      <c r="N76" s="16">
        <v>0</v>
      </c>
      <c r="O76" s="16">
        <v>2117.4</v>
      </c>
      <c r="P76" s="16">
        <v>2117.4</v>
      </c>
      <c r="Q76" s="127">
        <f t="shared" si="2"/>
        <v>0.99561263869233074</v>
      </c>
      <c r="R76" s="127">
        <f t="shared" si="2"/>
        <v>0.15195103233654594</v>
      </c>
      <c r="S76" s="127">
        <f t="shared" si="2"/>
        <v>0.35439352643366784</v>
      </c>
      <c r="T76" s="127">
        <f t="shared" si="2"/>
        <v>0</v>
      </c>
      <c r="U76" s="127">
        <f t="shared" si="2"/>
        <v>3.896727698346826E-2</v>
      </c>
      <c r="V76" s="127">
        <f t="shared" si="2"/>
        <v>3.896727698346826E-2</v>
      </c>
      <c r="W76" s="127">
        <f t="shared" si="3"/>
        <v>0.99561263869233074</v>
      </c>
      <c r="X76" s="127">
        <f t="shared" si="3"/>
        <v>0.15195103233654594</v>
      </c>
      <c r="Y76" s="127">
        <f t="shared" si="3"/>
        <v>0.35439352643366784</v>
      </c>
      <c r="Z76" s="127">
        <f t="shared" si="3"/>
        <v>0</v>
      </c>
      <c r="AA76" s="127">
        <f t="shared" si="3"/>
        <v>3.896727698346826E-2</v>
      </c>
      <c r="AB76" s="127">
        <f t="shared" si="3"/>
        <v>3.896727698346826E-2</v>
      </c>
    </row>
    <row r="77" spans="1:28">
      <c r="A77" s="124" t="s">
        <v>381</v>
      </c>
      <c r="B77" s="44">
        <v>42</v>
      </c>
      <c r="C77" s="15">
        <v>51361</v>
      </c>
      <c r="D77" s="15">
        <v>38163</v>
      </c>
      <c r="E77" s="15">
        <v>3397</v>
      </c>
      <c r="F77" s="15">
        <v>1368</v>
      </c>
      <c r="G77" s="15">
        <v>2236</v>
      </c>
      <c r="H77" s="15">
        <v>10551</v>
      </c>
      <c r="I77" s="15">
        <v>10551</v>
      </c>
      <c r="J77" s="15">
        <v>58647</v>
      </c>
      <c r="K77" s="15">
        <v>38163</v>
      </c>
      <c r="L77" s="15">
        <v>3397</v>
      </c>
      <c r="M77" s="15">
        <v>3112</v>
      </c>
      <c r="N77" s="15">
        <v>-735</v>
      </c>
      <c r="O77" s="15">
        <v>10552</v>
      </c>
      <c r="P77" s="15">
        <v>10552</v>
      </c>
      <c r="Q77" s="125">
        <f t="shared" si="2"/>
        <v>0.7430345982360157</v>
      </c>
      <c r="R77" s="125">
        <f t="shared" si="2"/>
        <v>6.6139677965771693E-2</v>
      </c>
      <c r="S77" s="125">
        <f t="shared" si="2"/>
        <v>2.6634995424543915E-2</v>
      </c>
      <c r="T77" s="125">
        <f t="shared" si="2"/>
        <v>4.3534977901520611E-2</v>
      </c>
      <c r="U77" s="125">
        <f t="shared" si="2"/>
        <v>0.20542824321956349</v>
      </c>
      <c r="V77" s="125">
        <f t="shared" si="2"/>
        <v>0.20542824321956349</v>
      </c>
      <c r="W77" s="125">
        <f t="shared" si="3"/>
        <v>0.65072382219039338</v>
      </c>
      <c r="X77" s="125">
        <f t="shared" si="3"/>
        <v>5.7922826402032501E-2</v>
      </c>
      <c r="Y77" s="125">
        <f t="shared" si="3"/>
        <v>5.3063242791617643E-2</v>
      </c>
      <c r="Z77" s="125">
        <f t="shared" si="3"/>
        <v>-1.2532610363701468E-2</v>
      </c>
      <c r="AA77" s="125">
        <f t="shared" si="3"/>
        <v>0.17992395177928966</v>
      </c>
      <c r="AB77" s="125">
        <f t="shared" si="3"/>
        <v>0.17992395177928966</v>
      </c>
    </row>
    <row r="78" spans="1:28">
      <c r="D78" s="16"/>
      <c r="E78" s="16"/>
      <c r="K78" s="16"/>
      <c r="L78" s="16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</row>
    <row r="79" spans="1:28">
      <c r="A79" s="22"/>
      <c r="B79" s="53">
        <v>368792</v>
      </c>
      <c r="C79" s="21">
        <v>368640120.34100008</v>
      </c>
      <c r="D79" s="21">
        <v>317198679.09700006</v>
      </c>
      <c r="E79" s="21">
        <v>221989951.74899998</v>
      </c>
      <c r="F79" s="21">
        <v>18074704.046</v>
      </c>
      <c r="G79" s="21">
        <v>-32181855.955999985</v>
      </c>
      <c r="H79" s="21">
        <v>305065814.04900002</v>
      </c>
      <c r="I79" s="21">
        <v>410834766.24900001</v>
      </c>
      <c r="J79" s="21">
        <v>470116230.29400003</v>
      </c>
      <c r="K79" s="21">
        <v>315941038.74000001</v>
      </c>
      <c r="L79" s="21">
        <v>251733385.73900002</v>
      </c>
      <c r="M79" s="21">
        <v>51048877.359999999</v>
      </c>
      <c r="N79" s="21">
        <v>-76084153.650999993</v>
      </c>
      <c r="O79" s="21">
        <v>604849574.60600007</v>
      </c>
      <c r="P79" s="21">
        <v>733621178.20600009</v>
      </c>
      <c r="Q79" s="128">
        <f t="shared" ref="Q79:V79" si="4">D79/$C79</f>
        <v>0.86045620537337175</v>
      </c>
      <c r="R79" s="128">
        <f t="shared" si="4"/>
        <v>0.60218608746018876</v>
      </c>
      <c r="S79" s="128">
        <f t="shared" si="4"/>
        <v>4.903075668834013E-2</v>
      </c>
      <c r="T79" s="128">
        <f t="shared" si="4"/>
        <v>-8.7298842910074656E-2</v>
      </c>
      <c r="U79" s="128">
        <f t="shared" si="4"/>
        <v>0.82754371327463638</v>
      </c>
      <c r="V79" s="128">
        <f t="shared" si="4"/>
        <v>1.1144602651197297</v>
      </c>
      <c r="W79" s="128">
        <f t="shared" ref="W79:AB79" si="5">K79/$J79</f>
        <v>0.67204877938891339</v>
      </c>
      <c r="X79" s="128">
        <f t="shared" si="5"/>
        <v>0.53547052732378897</v>
      </c>
      <c r="Y79" s="128">
        <f t="shared" si="5"/>
        <v>0.10858777908619574</v>
      </c>
      <c r="Z79" s="128">
        <f t="shared" si="5"/>
        <v>-0.16184115490634876</v>
      </c>
      <c r="AA79" s="128">
        <f t="shared" si="5"/>
        <v>1.2865958153109092</v>
      </c>
      <c r="AB79" s="128">
        <f t="shared" si="5"/>
        <v>1.5605102120112084</v>
      </c>
    </row>
  </sheetData>
  <mergeCells count="2">
    <mergeCell ref="Q4:V4"/>
    <mergeCell ref="W4:AB4"/>
  </mergeCells>
  <hyperlinks>
    <hyperlink ref="A1" location="Efnisyfirlit!A1" display="Efnisyfirlit" xr:uid="{E249B3A3-16C9-4257-B860-10ECA3CE42C4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C161D-F699-49DC-80EB-87960A17A83C}">
  <dimension ref="A1:Z147"/>
  <sheetViews>
    <sheetView workbookViewId="0"/>
  </sheetViews>
  <sheetFormatPr defaultColWidth="8.88671875" defaultRowHeight="14.4"/>
  <cols>
    <col min="1" max="1" width="25.33203125" customWidth="1"/>
    <col min="2" max="2" width="8" customWidth="1"/>
    <col min="3" max="14" width="0" hidden="1" customWidth="1"/>
    <col min="15" max="15" width="9.6640625" customWidth="1"/>
    <col min="16" max="16" width="12.109375" customWidth="1"/>
    <col min="17" max="17" width="10.88671875" customWidth="1"/>
    <col min="18" max="18" width="10.33203125" customWidth="1"/>
    <col min="19" max="19" width="9.33203125" customWidth="1"/>
    <col min="20" max="20" width="10" customWidth="1"/>
    <col min="21" max="21" width="9.88671875" customWidth="1"/>
    <col min="22" max="22" width="12.33203125" customWidth="1"/>
    <col min="23" max="23" width="11.109375" customWidth="1"/>
    <col min="24" max="24" width="9.44140625" customWidth="1"/>
    <col min="25" max="25" width="9" customWidth="1"/>
    <col min="26" max="26" width="9.6640625" customWidth="1"/>
  </cols>
  <sheetData>
    <row r="1" spans="1:26">
      <c r="A1" s="289" t="s">
        <v>1273</v>
      </c>
    </row>
    <row r="2" spans="1:26" ht="15.6">
      <c r="O2" s="1" t="s">
        <v>422</v>
      </c>
      <c r="U2" s="1" t="s">
        <v>423</v>
      </c>
    </row>
    <row r="4" spans="1:26">
      <c r="A4" s="14" t="s">
        <v>301</v>
      </c>
      <c r="O4" s="311" t="s">
        <v>23</v>
      </c>
      <c r="P4" s="312"/>
      <c r="Q4" s="312"/>
      <c r="R4" s="312"/>
      <c r="S4" s="312"/>
      <c r="T4" s="313"/>
      <c r="U4" s="311" t="s">
        <v>24</v>
      </c>
      <c r="V4" s="312"/>
      <c r="W4" s="312"/>
      <c r="X4" s="312"/>
      <c r="Y4" s="312"/>
      <c r="Z4" s="313"/>
    </row>
    <row r="5" spans="1:26">
      <c r="O5" s="80"/>
      <c r="P5" s="80" t="s">
        <v>406</v>
      </c>
      <c r="Q5" s="92" t="s">
        <v>17</v>
      </c>
      <c r="R5" s="41"/>
      <c r="S5" s="80"/>
      <c r="T5" s="92"/>
      <c r="U5" s="80"/>
      <c r="V5" s="80" t="s">
        <v>406</v>
      </c>
      <c r="W5" s="92" t="s">
        <v>17</v>
      </c>
      <c r="X5" s="80"/>
      <c r="Y5" s="80"/>
      <c r="Z5" s="92"/>
    </row>
    <row r="6" spans="1:26">
      <c r="C6" t="s">
        <v>23</v>
      </c>
      <c r="I6" t="s">
        <v>24</v>
      </c>
      <c r="O6" s="10"/>
      <c r="P6" s="10" t="s">
        <v>409</v>
      </c>
      <c r="Q6" s="93" t="s">
        <v>424</v>
      </c>
      <c r="R6" s="54" t="s">
        <v>425</v>
      </c>
      <c r="S6" s="10" t="s">
        <v>426</v>
      </c>
      <c r="T6" s="93" t="s">
        <v>427</v>
      </c>
      <c r="U6" s="10"/>
      <c r="V6" s="10" t="s">
        <v>409</v>
      </c>
      <c r="W6" s="93" t="s">
        <v>424</v>
      </c>
      <c r="X6" s="10" t="s">
        <v>425</v>
      </c>
      <c r="Y6" s="10" t="s">
        <v>426</v>
      </c>
      <c r="Z6" s="93" t="s">
        <v>427</v>
      </c>
    </row>
    <row r="7" spans="1:26">
      <c r="B7" s="3" t="s">
        <v>304</v>
      </c>
      <c r="C7" s="119"/>
      <c r="D7" s="120"/>
      <c r="E7" s="120"/>
      <c r="F7" s="120"/>
      <c r="G7" s="120"/>
      <c r="H7" s="119"/>
      <c r="I7" s="121"/>
      <c r="J7" s="122"/>
      <c r="K7" s="122"/>
      <c r="L7" s="122"/>
      <c r="M7" s="122"/>
      <c r="N7" s="121"/>
      <c r="O7" s="12" t="s">
        <v>30</v>
      </c>
      <c r="P7" s="12" t="s">
        <v>414</v>
      </c>
      <c r="Q7" s="94" t="s">
        <v>428</v>
      </c>
      <c r="R7" s="12" t="s">
        <v>76</v>
      </c>
      <c r="S7" s="12" t="s">
        <v>76</v>
      </c>
      <c r="T7" s="94" t="s">
        <v>429</v>
      </c>
      <c r="U7" s="12" t="s">
        <v>30</v>
      </c>
      <c r="V7" s="12" t="s">
        <v>414</v>
      </c>
      <c r="W7" s="94" t="s">
        <v>428</v>
      </c>
      <c r="X7" s="12" t="s">
        <v>76</v>
      </c>
      <c r="Y7" s="12" t="s">
        <v>76</v>
      </c>
      <c r="Z7" s="94" t="s">
        <v>429</v>
      </c>
    </row>
    <row r="8" spans="1:26">
      <c r="B8" s="3"/>
      <c r="C8" s="55" t="s">
        <v>30</v>
      </c>
      <c r="D8" s="3" t="s">
        <v>418</v>
      </c>
      <c r="E8" s="3" t="s">
        <v>430</v>
      </c>
      <c r="F8" s="3" t="s">
        <v>37</v>
      </c>
      <c r="G8" s="3" t="s">
        <v>39</v>
      </c>
      <c r="H8" s="55" t="s">
        <v>40</v>
      </c>
      <c r="I8" s="55" t="s">
        <v>30</v>
      </c>
      <c r="J8" s="3" t="s">
        <v>418</v>
      </c>
      <c r="K8" s="3" t="s">
        <v>430</v>
      </c>
      <c r="L8" s="3" t="s">
        <v>37</v>
      </c>
      <c r="M8" s="3" t="s">
        <v>39</v>
      </c>
      <c r="N8" s="55" t="s">
        <v>40</v>
      </c>
    </row>
    <row r="9" spans="1:26">
      <c r="A9" s="124" t="s">
        <v>313</v>
      </c>
      <c r="B9" s="44">
        <v>133262</v>
      </c>
      <c r="C9" s="15">
        <v>128667955.59999999</v>
      </c>
      <c r="D9" s="15">
        <v>79665678.400000006</v>
      </c>
      <c r="E9" s="15">
        <v>54942271.200000003</v>
      </c>
      <c r="F9" s="15">
        <v>96707.6</v>
      </c>
      <c r="G9" s="15">
        <v>0</v>
      </c>
      <c r="H9" s="15">
        <v>-5843286.4000000302</v>
      </c>
      <c r="I9" s="15">
        <v>190919430.89999998</v>
      </c>
      <c r="J9" s="15">
        <v>96453574.400000006</v>
      </c>
      <c r="K9" s="15">
        <v>81930794</v>
      </c>
      <c r="L9" s="15">
        <v>-17133907.999999996</v>
      </c>
      <c r="M9" s="15">
        <v>1820790.4000000001</v>
      </c>
      <c r="N9" s="15">
        <v>-2778055.0999999959</v>
      </c>
      <c r="O9" s="15">
        <f t="shared" ref="O9:Z30" si="0">(C9/$B9)*1000</f>
        <v>965526.22352958831</v>
      </c>
      <c r="P9" s="15">
        <f t="shared" si="0"/>
        <v>597812.41764343926</v>
      </c>
      <c r="Q9" s="15">
        <f t="shared" si="0"/>
        <v>412287.6078702106</v>
      </c>
      <c r="R9" s="15">
        <f t="shared" si="0"/>
        <v>725.69524695712209</v>
      </c>
      <c r="S9" s="15">
        <f t="shared" si="0"/>
        <v>0</v>
      </c>
      <c r="T9" s="15">
        <f t="shared" si="0"/>
        <v>-43848.106737104579</v>
      </c>
      <c r="U9" s="15">
        <f t="shared" si="0"/>
        <v>1432662.2060302258</v>
      </c>
      <c r="V9" s="15">
        <f t="shared" si="0"/>
        <v>723789.03513379663</v>
      </c>
      <c r="W9" s="15">
        <f t="shared" si="0"/>
        <v>614809.8782848824</v>
      </c>
      <c r="X9" s="15">
        <f t="shared" si="0"/>
        <v>-128573.09660668454</v>
      </c>
      <c r="Y9" s="15">
        <f t="shared" si="0"/>
        <v>13663.237832240249</v>
      </c>
      <c r="Z9" s="15">
        <f t="shared" si="0"/>
        <v>-20846.566162897117</v>
      </c>
    </row>
    <row r="10" spans="1:26">
      <c r="A10" s="126" t="s">
        <v>314</v>
      </c>
      <c r="B10" s="40">
        <v>38332</v>
      </c>
      <c r="C10" s="16">
        <v>34067273</v>
      </c>
      <c r="D10" s="16">
        <v>19849806</v>
      </c>
      <c r="E10" s="16">
        <v>12610805</v>
      </c>
      <c r="F10" s="16">
        <v>-1463309</v>
      </c>
      <c r="G10" s="16">
        <v>0</v>
      </c>
      <c r="H10" s="16">
        <v>143353</v>
      </c>
      <c r="I10" s="16">
        <v>35802785</v>
      </c>
      <c r="J10" s="16">
        <v>19959733</v>
      </c>
      <c r="K10" s="16">
        <v>13525601</v>
      </c>
      <c r="L10" s="16">
        <v>-1992008</v>
      </c>
      <c r="M10" s="16">
        <v>0</v>
      </c>
      <c r="N10" s="16">
        <v>325443</v>
      </c>
      <c r="O10" s="16">
        <f t="shared" si="0"/>
        <v>888742.38234373368</v>
      </c>
      <c r="P10" s="16">
        <f t="shared" si="0"/>
        <v>517839.03787957842</v>
      </c>
      <c r="Q10" s="16">
        <f t="shared" si="0"/>
        <v>328988.96483355941</v>
      </c>
      <c r="R10" s="16">
        <f t="shared" si="0"/>
        <v>-38174.606073254719</v>
      </c>
      <c r="S10" s="16">
        <f t="shared" si="0"/>
        <v>0</v>
      </c>
      <c r="T10" s="16">
        <f t="shared" si="0"/>
        <v>3739.7735573411246</v>
      </c>
      <c r="U10" s="16">
        <f t="shared" si="0"/>
        <v>934018.18324115616</v>
      </c>
      <c r="V10" s="16">
        <f t="shared" si="0"/>
        <v>520706.79849733901</v>
      </c>
      <c r="W10" s="16">
        <f t="shared" si="0"/>
        <v>352854.03840133571</v>
      </c>
      <c r="X10" s="16">
        <f t="shared" si="0"/>
        <v>-51967.233642909319</v>
      </c>
      <c r="Y10" s="16">
        <f t="shared" si="0"/>
        <v>0</v>
      </c>
      <c r="Z10" s="16">
        <f t="shared" si="0"/>
        <v>8490.1126995721588</v>
      </c>
    </row>
    <row r="11" spans="1:26">
      <c r="A11" s="124" t="s">
        <v>315</v>
      </c>
      <c r="B11" s="44">
        <v>29687</v>
      </c>
      <c r="C11" s="15">
        <v>28857433</v>
      </c>
      <c r="D11" s="15">
        <v>17180511</v>
      </c>
      <c r="E11" s="15">
        <v>11134682</v>
      </c>
      <c r="F11" s="15">
        <v>-2269164</v>
      </c>
      <c r="G11" s="15">
        <v>3343812</v>
      </c>
      <c r="H11" s="15">
        <v>1616888</v>
      </c>
      <c r="I11" s="15">
        <v>30983324</v>
      </c>
      <c r="J11" s="15">
        <v>17529309</v>
      </c>
      <c r="K11" s="15">
        <v>11927587</v>
      </c>
      <c r="L11" s="15">
        <v>-2606659</v>
      </c>
      <c r="M11" s="15">
        <v>3343812</v>
      </c>
      <c r="N11" s="15">
        <v>2263581</v>
      </c>
      <c r="O11" s="15">
        <f t="shared" si="0"/>
        <v>972056.21989422978</v>
      </c>
      <c r="P11" s="15">
        <f t="shared" si="0"/>
        <v>578721.69636541256</v>
      </c>
      <c r="Q11" s="15">
        <f t="shared" si="0"/>
        <v>375069.2895880352</v>
      </c>
      <c r="R11" s="15">
        <f t="shared" si="0"/>
        <v>-76436.285242698825</v>
      </c>
      <c r="S11" s="15">
        <f t="shared" si="0"/>
        <v>112635.56438845287</v>
      </c>
      <c r="T11" s="15">
        <f t="shared" si="0"/>
        <v>54464.513086536193</v>
      </c>
      <c r="U11" s="15">
        <f t="shared" si="0"/>
        <v>1043666.3859601847</v>
      </c>
      <c r="V11" s="15">
        <f t="shared" si="0"/>
        <v>590470.87950954959</v>
      </c>
      <c r="W11" s="15">
        <f t="shared" si="0"/>
        <v>401778.1183683094</v>
      </c>
      <c r="X11" s="15">
        <f t="shared" si="0"/>
        <v>-87804.72934280998</v>
      </c>
      <c r="Y11" s="15">
        <f t="shared" si="0"/>
        <v>112635.56438845287</v>
      </c>
      <c r="Z11" s="15">
        <f t="shared" si="0"/>
        <v>76248.223127968478</v>
      </c>
    </row>
    <row r="12" spans="1:26">
      <c r="A12" s="126" t="s">
        <v>316</v>
      </c>
      <c r="B12" s="40">
        <v>19676</v>
      </c>
      <c r="C12" s="16">
        <v>17384913</v>
      </c>
      <c r="D12" s="16">
        <v>9706990</v>
      </c>
      <c r="E12" s="16">
        <v>6839493</v>
      </c>
      <c r="F12" s="16">
        <v>-755777</v>
      </c>
      <c r="G12" s="16">
        <v>0</v>
      </c>
      <c r="H12" s="16">
        <v>82653</v>
      </c>
      <c r="I12" s="16">
        <v>25032628</v>
      </c>
      <c r="J12" s="16">
        <v>11154677</v>
      </c>
      <c r="K12" s="16">
        <v>11165130</v>
      </c>
      <c r="L12" s="16">
        <v>-2267225</v>
      </c>
      <c r="M12" s="16">
        <v>-375912</v>
      </c>
      <c r="N12" s="16">
        <v>69684</v>
      </c>
      <c r="O12" s="16">
        <f t="shared" si="0"/>
        <v>883559.31083553575</v>
      </c>
      <c r="P12" s="16">
        <f t="shared" si="0"/>
        <v>493341.63447855256</v>
      </c>
      <c r="Q12" s="16">
        <f t="shared" si="0"/>
        <v>347605.86501321406</v>
      </c>
      <c r="R12" s="16">
        <f t="shared" si="0"/>
        <v>-38411.109981703594</v>
      </c>
      <c r="S12" s="16">
        <f t="shared" si="0"/>
        <v>0</v>
      </c>
      <c r="T12" s="16">
        <f t="shared" si="0"/>
        <v>4200.7013620654607</v>
      </c>
      <c r="U12" s="16">
        <f t="shared" si="0"/>
        <v>1272241.7157958935</v>
      </c>
      <c r="V12" s="16">
        <f t="shared" si="0"/>
        <v>566917.92030900589</v>
      </c>
      <c r="W12" s="16">
        <f t="shared" si="0"/>
        <v>567449.17666192318</v>
      </c>
      <c r="X12" s="16">
        <f t="shared" si="0"/>
        <v>-115227.94267127465</v>
      </c>
      <c r="Y12" s="16">
        <f t="shared" si="0"/>
        <v>-19105.102663142916</v>
      </c>
      <c r="Z12" s="16">
        <f t="shared" si="0"/>
        <v>3541.5734905468594</v>
      </c>
    </row>
    <row r="13" spans="1:26">
      <c r="A13" s="124" t="s">
        <v>317</v>
      </c>
      <c r="B13" s="44">
        <v>19219</v>
      </c>
      <c r="C13" s="15">
        <v>20721891</v>
      </c>
      <c r="D13" s="15">
        <v>13782652</v>
      </c>
      <c r="E13" s="15">
        <v>7789973</v>
      </c>
      <c r="F13" s="15">
        <v>-772889</v>
      </c>
      <c r="G13" s="15">
        <v>0</v>
      </c>
      <c r="H13" s="15">
        <v>-1623623</v>
      </c>
      <c r="I13" s="15">
        <v>27614222</v>
      </c>
      <c r="J13" s="15">
        <v>17633541</v>
      </c>
      <c r="K13" s="15">
        <v>10007514</v>
      </c>
      <c r="L13" s="15">
        <v>-1622640</v>
      </c>
      <c r="M13" s="15">
        <v>37882</v>
      </c>
      <c r="N13" s="15">
        <v>-1611591</v>
      </c>
      <c r="O13" s="15">
        <f t="shared" si="0"/>
        <v>1078198.1892918465</v>
      </c>
      <c r="P13" s="15">
        <f t="shared" si="0"/>
        <v>717136.79171653057</v>
      </c>
      <c r="Q13" s="15">
        <f t="shared" si="0"/>
        <v>405326.65591341903</v>
      </c>
      <c r="R13" s="15">
        <f t="shared" si="0"/>
        <v>-40214.839481762836</v>
      </c>
      <c r="S13" s="15">
        <f t="shared" si="0"/>
        <v>0</v>
      </c>
      <c r="T13" s="15">
        <f t="shared" si="0"/>
        <v>-84480.097819865769</v>
      </c>
      <c r="U13" s="15">
        <f t="shared" si="0"/>
        <v>1436818.8771528176</v>
      </c>
      <c r="V13" s="15">
        <f t="shared" si="0"/>
        <v>917505.6454550185</v>
      </c>
      <c r="W13" s="15">
        <f t="shared" si="0"/>
        <v>520709.40215411829</v>
      </c>
      <c r="X13" s="15">
        <f t="shared" si="0"/>
        <v>-84428.950517716847</v>
      </c>
      <c r="Y13" s="15">
        <f t="shared" si="0"/>
        <v>1971.0702950205525</v>
      </c>
      <c r="Z13" s="15">
        <f t="shared" si="0"/>
        <v>-83854.050679015563</v>
      </c>
    </row>
    <row r="14" spans="1:26">
      <c r="A14" s="126" t="s">
        <v>318</v>
      </c>
      <c r="B14" s="40">
        <v>17693</v>
      </c>
      <c r="C14" s="16">
        <v>17204047</v>
      </c>
      <c r="D14" s="16">
        <v>8630633</v>
      </c>
      <c r="E14" s="16">
        <v>8167774</v>
      </c>
      <c r="F14" s="16">
        <v>-596422</v>
      </c>
      <c r="G14" s="16">
        <v>0</v>
      </c>
      <c r="H14" s="16">
        <v>-190782</v>
      </c>
      <c r="I14" s="16">
        <v>18110536</v>
      </c>
      <c r="J14" s="16">
        <v>8725175</v>
      </c>
      <c r="K14" s="16">
        <v>7956941</v>
      </c>
      <c r="L14" s="16">
        <v>-654843</v>
      </c>
      <c r="M14" s="16">
        <v>0</v>
      </c>
      <c r="N14" s="16">
        <v>773577</v>
      </c>
      <c r="O14" s="16">
        <f t="shared" si="0"/>
        <v>972364.60747188155</v>
      </c>
      <c r="P14" s="16">
        <f t="shared" si="0"/>
        <v>487799.299157859</v>
      </c>
      <c r="Q14" s="16">
        <f t="shared" si="0"/>
        <v>461638.72718024079</v>
      </c>
      <c r="R14" s="16">
        <f t="shared" si="0"/>
        <v>-33709.489628666699</v>
      </c>
      <c r="S14" s="16">
        <f t="shared" si="0"/>
        <v>0</v>
      </c>
      <c r="T14" s="16">
        <f t="shared" si="0"/>
        <v>-10782.908494884983</v>
      </c>
      <c r="U14" s="16">
        <f t="shared" si="0"/>
        <v>1023598.9374328831</v>
      </c>
      <c r="V14" s="16">
        <f t="shared" si="0"/>
        <v>493142.76832645677</v>
      </c>
      <c r="W14" s="16">
        <f t="shared" si="0"/>
        <v>449722.54563951842</v>
      </c>
      <c r="X14" s="16">
        <f t="shared" si="0"/>
        <v>-37011.416944554338</v>
      </c>
      <c r="Y14" s="16">
        <f t="shared" si="0"/>
        <v>0</v>
      </c>
      <c r="Z14" s="16">
        <f t="shared" si="0"/>
        <v>43722.206522353474</v>
      </c>
    </row>
    <row r="15" spans="1:26">
      <c r="A15" s="124" t="s">
        <v>319</v>
      </c>
      <c r="B15" s="44">
        <v>12589</v>
      </c>
      <c r="C15" s="15">
        <v>12098248</v>
      </c>
      <c r="D15" s="15">
        <v>6630880</v>
      </c>
      <c r="E15" s="15">
        <v>5522070</v>
      </c>
      <c r="F15" s="15">
        <v>-586559</v>
      </c>
      <c r="G15" s="15">
        <v>0</v>
      </c>
      <c r="H15" s="15">
        <v>-641261</v>
      </c>
      <c r="I15" s="15">
        <v>13007476</v>
      </c>
      <c r="J15" s="15">
        <v>6665782</v>
      </c>
      <c r="K15" s="15">
        <v>6178192</v>
      </c>
      <c r="L15" s="15">
        <v>-687397</v>
      </c>
      <c r="M15" s="15">
        <v>-16942</v>
      </c>
      <c r="N15" s="15">
        <v>-540837</v>
      </c>
      <c r="O15" s="15">
        <f t="shared" si="0"/>
        <v>961017.39613948693</v>
      </c>
      <c r="P15" s="15">
        <f t="shared" si="0"/>
        <v>526720.15251409961</v>
      </c>
      <c r="Q15" s="15">
        <f t="shared" si="0"/>
        <v>438642.46564461035</v>
      </c>
      <c r="R15" s="15">
        <f t="shared" si="0"/>
        <v>-46592.977996663758</v>
      </c>
      <c r="S15" s="15">
        <f t="shared" si="0"/>
        <v>0</v>
      </c>
      <c r="T15" s="15">
        <f t="shared" si="0"/>
        <v>-50938.200015886883</v>
      </c>
      <c r="U15" s="15">
        <f t="shared" si="0"/>
        <v>1033241.4012232902</v>
      </c>
      <c r="V15" s="15">
        <f t="shared" si="0"/>
        <v>529492.57288108661</v>
      </c>
      <c r="W15" s="15">
        <f t="shared" si="0"/>
        <v>490761.14067837002</v>
      </c>
      <c r="X15" s="15">
        <f t="shared" si="0"/>
        <v>-54602.986734450707</v>
      </c>
      <c r="Y15" s="15">
        <f t="shared" si="0"/>
        <v>-1345.7780602112957</v>
      </c>
      <c r="Z15" s="15">
        <f t="shared" si="0"/>
        <v>-42961.077130828497</v>
      </c>
    </row>
    <row r="16" spans="1:26">
      <c r="A16" s="126" t="s">
        <v>320</v>
      </c>
      <c r="B16" s="40">
        <v>10452</v>
      </c>
      <c r="C16" s="16">
        <v>9666866</v>
      </c>
      <c r="D16" s="16">
        <v>6260371</v>
      </c>
      <c r="E16" s="16">
        <v>3754483</v>
      </c>
      <c r="F16" s="16">
        <v>-601426</v>
      </c>
      <c r="G16" s="16">
        <v>0</v>
      </c>
      <c r="H16" s="16">
        <v>-949414</v>
      </c>
      <c r="I16" s="16">
        <v>11090400</v>
      </c>
      <c r="J16" s="16">
        <v>6500398</v>
      </c>
      <c r="K16" s="16">
        <v>4243273</v>
      </c>
      <c r="L16" s="16">
        <v>-907098</v>
      </c>
      <c r="M16" s="16">
        <v>-18042</v>
      </c>
      <c r="N16" s="16">
        <v>-578411</v>
      </c>
      <c r="O16" s="16">
        <f t="shared" si="0"/>
        <v>924881.93647148879</v>
      </c>
      <c r="P16" s="16">
        <f t="shared" si="0"/>
        <v>598963.9303482587</v>
      </c>
      <c r="Q16" s="16">
        <f t="shared" si="0"/>
        <v>359211.92116341373</v>
      </c>
      <c r="R16" s="16">
        <f t="shared" si="0"/>
        <v>-57541.714504401069</v>
      </c>
      <c r="S16" s="16">
        <f t="shared" si="0"/>
        <v>0</v>
      </c>
      <c r="T16" s="16">
        <f t="shared" si="0"/>
        <v>-90835.629544584765</v>
      </c>
      <c r="U16" s="16">
        <f t="shared" si="0"/>
        <v>1061079.2192881745</v>
      </c>
      <c r="V16" s="16">
        <f t="shared" si="0"/>
        <v>621928.62610026798</v>
      </c>
      <c r="W16" s="16">
        <f t="shared" si="0"/>
        <v>405977.13356295449</v>
      </c>
      <c r="X16" s="16">
        <f t="shared" si="0"/>
        <v>-86787.026406429388</v>
      </c>
      <c r="Y16" s="16">
        <f t="shared" si="0"/>
        <v>-1726.1768082663605</v>
      </c>
      <c r="Z16" s="16">
        <f t="shared" si="0"/>
        <v>-55339.743589743593</v>
      </c>
    </row>
    <row r="17" spans="1:26">
      <c r="A17" s="124" t="s">
        <v>321</v>
      </c>
      <c r="B17" s="44">
        <v>7697</v>
      </c>
      <c r="C17" s="15">
        <v>7136796</v>
      </c>
      <c r="D17" s="15">
        <v>4969428</v>
      </c>
      <c r="E17" s="15">
        <v>2364980</v>
      </c>
      <c r="F17" s="15">
        <v>222630</v>
      </c>
      <c r="G17" s="15">
        <v>154436</v>
      </c>
      <c r="H17" s="15">
        <v>179454</v>
      </c>
      <c r="I17" s="15">
        <v>8152671</v>
      </c>
      <c r="J17" s="15">
        <v>5882383</v>
      </c>
      <c r="K17" s="15">
        <v>2498034</v>
      </c>
      <c r="L17" s="15">
        <v>206442</v>
      </c>
      <c r="M17" s="15">
        <v>154436</v>
      </c>
      <c r="N17" s="15">
        <v>133132</v>
      </c>
      <c r="O17" s="15">
        <f t="shared" si="0"/>
        <v>927217.87709497206</v>
      </c>
      <c r="P17" s="15">
        <f t="shared" si="0"/>
        <v>645631.80459919455</v>
      </c>
      <c r="Q17" s="15">
        <f t="shared" si="0"/>
        <v>307259.97141743533</v>
      </c>
      <c r="R17" s="15">
        <f t="shared" si="0"/>
        <v>28924.256203715733</v>
      </c>
      <c r="S17" s="15">
        <f t="shared" si="0"/>
        <v>20064.440691178381</v>
      </c>
      <c r="T17" s="15">
        <f t="shared" si="0"/>
        <v>23314.797973236327</v>
      </c>
      <c r="U17" s="15">
        <f t="shared" si="0"/>
        <v>1059201.1173184358</v>
      </c>
      <c r="V17" s="15">
        <f t="shared" si="0"/>
        <v>764243.60140314407</v>
      </c>
      <c r="W17" s="15">
        <f t="shared" si="0"/>
        <v>324546.44666753279</v>
      </c>
      <c r="X17" s="15">
        <f t="shared" si="0"/>
        <v>26821.099129530987</v>
      </c>
      <c r="Y17" s="15">
        <f t="shared" si="0"/>
        <v>20064.440691178381</v>
      </c>
      <c r="Z17" s="15">
        <f t="shared" si="0"/>
        <v>17296.609068468235</v>
      </c>
    </row>
    <row r="18" spans="1:26">
      <c r="A18" s="126" t="s">
        <v>322</v>
      </c>
      <c r="B18" s="40">
        <v>5079</v>
      </c>
      <c r="C18" s="16">
        <v>6072601</v>
      </c>
      <c r="D18" s="16">
        <v>4178198</v>
      </c>
      <c r="E18" s="16">
        <v>2048734</v>
      </c>
      <c r="F18" s="16">
        <v>-309681</v>
      </c>
      <c r="G18" s="16">
        <v>515630</v>
      </c>
      <c r="H18" s="16">
        <v>51618</v>
      </c>
      <c r="I18" s="16">
        <v>8706317</v>
      </c>
      <c r="J18" s="16">
        <v>4999232</v>
      </c>
      <c r="K18" s="16">
        <v>2943850</v>
      </c>
      <c r="L18" s="16">
        <v>-385763</v>
      </c>
      <c r="M18" s="16">
        <v>-166970</v>
      </c>
      <c r="N18" s="16">
        <v>210502</v>
      </c>
      <c r="O18" s="16">
        <f t="shared" si="0"/>
        <v>1195629.2577278991</v>
      </c>
      <c r="P18" s="16">
        <f t="shared" si="0"/>
        <v>822641.85863358935</v>
      </c>
      <c r="Q18" s="16">
        <f t="shared" si="0"/>
        <v>403373.49872022052</v>
      </c>
      <c r="R18" s="16">
        <f t="shared" si="0"/>
        <v>-60972.829297105731</v>
      </c>
      <c r="S18" s="16">
        <f t="shared" si="0"/>
        <v>101521.95314038197</v>
      </c>
      <c r="T18" s="16">
        <f t="shared" si="0"/>
        <v>10163.024217365622</v>
      </c>
      <c r="U18" s="16">
        <f t="shared" si="0"/>
        <v>1714179.3660169323</v>
      </c>
      <c r="V18" s="16">
        <f t="shared" si="0"/>
        <v>984294.54617050604</v>
      </c>
      <c r="W18" s="16">
        <f t="shared" si="0"/>
        <v>579612.12837172672</v>
      </c>
      <c r="X18" s="16">
        <f t="shared" si="0"/>
        <v>-75952.549714510722</v>
      </c>
      <c r="Y18" s="16">
        <f t="shared" si="0"/>
        <v>-32874.581610553258</v>
      </c>
      <c r="Z18" s="16">
        <f t="shared" si="0"/>
        <v>41445.560149635756</v>
      </c>
    </row>
    <row r="19" spans="1:26">
      <c r="A19" s="124" t="s">
        <v>323</v>
      </c>
      <c r="B19" s="44">
        <v>5020</v>
      </c>
      <c r="C19" s="15">
        <v>6162172</v>
      </c>
      <c r="D19" s="15">
        <v>3875788</v>
      </c>
      <c r="E19" s="15">
        <v>2275264</v>
      </c>
      <c r="F19" s="15">
        <v>-341349</v>
      </c>
      <c r="G19" s="15">
        <v>157808</v>
      </c>
      <c r="H19" s="15">
        <v>-172421</v>
      </c>
      <c r="I19" s="15">
        <v>7095060</v>
      </c>
      <c r="J19" s="15">
        <v>4035039</v>
      </c>
      <c r="K19" s="15">
        <v>2667076</v>
      </c>
      <c r="L19" s="15">
        <v>-487941</v>
      </c>
      <c r="M19" s="15">
        <v>-15256</v>
      </c>
      <c r="N19" s="15">
        <v>-110252</v>
      </c>
      <c r="O19" s="15">
        <f t="shared" si="0"/>
        <v>1227524.3027888446</v>
      </c>
      <c r="P19" s="15">
        <f t="shared" si="0"/>
        <v>772069.3227091633</v>
      </c>
      <c r="Q19" s="15">
        <f t="shared" si="0"/>
        <v>453239.84063745016</v>
      </c>
      <c r="R19" s="15">
        <f t="shared" si="0"/>
        <v>-67997.808764940244</v>
      </c>
      <c r="S19" s="15">
        <f t="shared" si="0"/>
        <v>31435.856573705179</v>
      </c>
      <c r="T19" s="15">
        <f t="shared" si="0"/>
        <v>-34346.812749003977</v>
      </c>
      <c r="U19" s="15">
        <f t="shared" si="0"/>
        <v>1413358.5657370519</v>
      </c>
      <c r="V19" s="15">
        <f t="shared" si="0"/>
        <v>803792.62948207173</v>
      </c>
      <c r="W19" s="15">
        <f t="shared" si="0"/>
        <v>531290.03984063736</v>
      </c>
      <c r="X19" s="15">
        <f t="shared" si="0"/>
        <v>-97199.402390438248</v>
      </c>
      <c r="Y19" s="15">
        <f t="shared" si="0"/>
        <v>-3039.0438247011953</v>
      </c>
      <c r="Z19" s="15">
        <f t="shared" si="0"/>
        <v>-21962.549800796813</v>
      </c>
    </row>
    <row r="20" spans="1:26">
      <c r="A20" s="126" t="s">
        <v>419</v>
      </c>
      <c r="B20" s="40">
        <v>4715</v>
      </c>
      <c r="C20" s="16">
        <v>4356640.1999999993</v>
      </c>
      <c r="D20" s="16">
        <v>2898076.1</v>
      </c>
      <c r="E20" s="16">
        <v>1812853.3</v>
      </c>
      <c r="F20" s="16">
        <v>10081</v>
      </c>
      <c r="G20" s="16">
        <v>0</v>
      </c>
      <c r="H20" s="16">
        <v>-344208.20000000112</v>
      </c>
      <c r="I20" s="16">
        <v>4754116.0999999996</v>
      </c>
      <c r="J20" s="16">
        <v>2941681.4</v>
      </c>
      <c r="K20" s="16">
        <v>1925769.6</v>
      </c>
      <c r="L20" s="16">
        <v>-105275.59999999999</v>
      </c>
      <c r="M20" s="16">
        <v>-11971.1</v>
      </c>
      <c r="N20" s="16">
        <v>-230581.60000000036</v>
      </c>
      <c r="O20" s="16">
        <f t="shared" si="0"/>
        <v>923995.80063626706</v>
      </c>
      <c r="P20" s="16">
        <f t="shared" si="0"/>
        <v>614650.28632025456</v>
      </c>
      <c r="Q20" s="16">
        <f t="shared" si="0"/>
        <v>384486.38388123014</v>
      </c>
      <c r="R20" s="16">
        <f t="shared" si="0"/>
        <v>2138.0699893955461</v>
      </c>
      <c r="S20" s="16">
        <f t="shared" si="0"/>
        <v>0</v>
      </c>
      <c r="T20" s="16">
        <f t="shared" si="0"/>
        <v>-73002.799575822079</v>
      </c>
      <c r="U20" s="16">
        <f t="shared" si="0"/>
        <v>1008296.0975609756</v>
      </c>
      <c r="V20" s="16">
        <f t="shared" si="0"/>
        <v>623898.49416755035</v>
      </c>
      <c r="W20" s="16">
        <f t="shared" si="0"/>
        <v>408434.69777306472</v>
      </c>
      <c r="X20" s="16">
        <f t="shared" si="0"/>
        <v>-22327.804878048777</v>
      </c>
      <c r="Y20" s="16">
        <f t="shared" si="0"/>
        <v>-2538.9395546129376</v>
      </c>
      <c r="Z20" s="16">
        <f t="shared" si="0"/>
        <v>-48903.838812301248</v>
      </c>
    </row>
    <row r="21" spans="1:26">
      <c r="A21" s="124" t="s">
        <v>325</v>
      </c>
      <c r="B21" s="44">
        <v>4347</v>
      </c>
      <c r="C21" s="15">
        <v>4251210</v>
      </c>
      <c r="D21" s="15">
        <v>2749092</v>
      </c>
      <c r="E21" s="15">
        <v>1658350</v>
      </c>
      <c r="F21" s="15">
        <v>96021</v>
      </c>
      <c r="G21" s="15">
        <v>0</v>
      </c>
      <c r="H21" s="15">
        <v>-60211</v>
      </c>
      <c r="I21" s="15">
        <v>6818964</v>
      </c>
      <c r="J21" s="15">
        <v>4218166</v>
      </c>
      <c r="K21" s="15">
        <v>2761762</v>
      </c>
      <c r="L21" s="15">
        <v>190135</v>
      </c>
      <c r="M21" s="15">
        <v>0</v>
      </c>
      <c r="N21" s="15">
        <v>29171</v>
      </c>
      <c r="O21" s="15">
        <f t="shared" si="0"/>
        <v>977964.11318150442</v>
      </c>
      <c r="P21" s="15">
        <f t="shared" si="0"/>
        <v>632411.3181504485</v>
      </c>
      <c r="Q21" s="15">
        <f t="shared" si="0"/>
        <v>381492.9836668967</v>
      </c>
      <c r="R21" s="15">
        <f t="shared" si="0"/>
        <v>22089.026915113875</v>
      </c>
      <c r="S21" s="15">
        <f t="shared" si="0"/>
        <v>0</v>
      </c>
      <c r="T21" s="15">
        <f t="shared" si="0"/>
        <v>-13851.161720726939</v>
      </c>
      <c r="U21" s="15">
        <f t="shared" si="0"/>
        <v>1568659.7653554175</v>
      </c>
      <c r="V21" s="15">
        <f t="shared" si="0"/>
        <v>970362.54888428806</v>
      </c>
      <c r="W21" s="15">
        <f t="shared" si="0"/>
        <v>635325.97193466756</v>
      </c>
      <c r="X21" s="15">
        <f t="shared" si="0"/>
        <v>43739.360478490918</v>
      </c>
      <c r="Y21" s="15">
        <f t="shared" si="0"/>
        <v>0</v>
      </c>
      <c r="Z21" s="15">
        <f t="shared" si="0"/>
        <v>6710.605014952841</v>
      </c>
    </row>
    <row r="22" spans="1:26">
      <c r="A22" s="126" t="s">
        <v>326</v>
      </c>
      <c r="B22" s="40">
        <v>4084</v>
      </c>
      <c r="C22" s="16">
        <v>5330437</v>
      </c>
      <c r="D22" s="16">
        <v>3462993</v>
      </c>
      <c r="E22" s="16">
        <v>1718220</v>
      </c>
      <c r="F22" s="16">
        <v>-240777</v>
      </c>
      <c r="G22" s="16">
        <v>0</v>
      </c>
      <c r="H22" s="16">
        <v>-91553</v>
      </c>
      <c r="I22" s="16">
        <v>6320519</v>
      </c>
      <c r="J22" s="16">
        <v>3678549</v>
      </c>
      <c r="K22" s="16">
        <v>2299566</v>
      </c>
      <c r="L22" s="16">
        <v>-294879</v>
      </c>
      <c r="M22" s="16">
        <v>-1230</v>
      </c>
      <c r="N22" s="16">
        <v>46295</v>
      </c>
      <c r="O22" s="16">
        <f t="shared" si="0"/>
        <v>1305200.0489715964</v>
      </c>
      <c r="P22" s="16">
        <f t="shared" si="0"/>
        <v>847941.47894221346</v>
      </c>
      <c r="Q22" s="16">
        <f t="shared" si="0"/>
        <v>420719.88246816845</v>
      </c>
      <c r="R22" s="16">
        <f t="shared" si="0"/>
        <v>-58956.17042115573</v>
      </c>
      <c r="S22" s="16">
        <f t="shared" si="0"/>
        <v>0</v>
      </c>
      <c r="T22" s="16">
        <f t="shared" si="0"/>
        <v>-22417.482859941236</v>
      </c>
      <c r="U22" s="16">
        <f t="shared" si="0"/>
        <v>1547629.5298726738</v>
      </c>
      <c r="V22" s="16">
        <f t="shared" si="0"/>
        <v>900722.08619000984</v>
      </c>
      <c r="W22" s="16">
        <f t="shared" si="0"/>
        <v>563067.09108716936</v>
      </c>
      <c r="X22" s="16">
        <f t="shared" si="0"/>
        <v>-72203.476983349654</v>
      </c>
      <c r="Y22" s="16">
        <f t="shared" si="0"/>
        <v>-301.17531831537707</v>
      </c>
      <c r="Z22" s="16">
        <f t="shared" si="0"/>
        <v>11335.700293829579</v>
      </c>
    </row>
    <row r="23" spans="1:26">
      <c r="A23" s="124" t="s">
        <v>327</v>
      </c>
      <c r="B23" s="44">
        <v>3794</v>
      </c>
      <c r="C23" s="15">
        <v>4534362</v>
      </c>
      <c r="D23" s="15">
        <v>2909032</v>
      </c>
      <c r="E23" s="15">
        <v>1912699</v>
      </c>
      <c r="F23" s="15">
        <v>-193534</v>
      </c>
      <c r="G23" s="15">
        <v>-83367</v>
      </c>
      <c r="H23" s="15">
        <v>-564270</v>
      </c>
      <c r="I23" s="15">
        <v>5043070</v>
      </c>
      <c r="J23" s="15">
        <v>3091906</v>
      </c>
      <c r="K23" s="15">
        <v>2195831</v>
      </c>
      <c r="L23" s="15">
        <v>-280024</v>
      </c>
      <c r="M23" s="15">
        <v>-83367</v>
      </c>
      <c r="N23" s="15">
        <v>-608058</v>
      </c>
      <c r="O23" s="15">
        <f t="shared" si="0"/>
        <v>1195140.2214022139</v>
      </c>
      <c r="P23" s="15">
        <f t="shared" si="0"/>
        <v>766745.38745387446</v>
      </c>
      <c r="Q23" s="15">
        <f t="shared" si="0"/>
        <v>504137.84923563519</v>
      </c>
      <c r="R23" s="15">
        <f t="shared" si="0"/>
        <v>-51010.542962572479</v>
      </c>
      <c r="S23" s="15">
        <f t="shared" si="0"/>
        <v>-21973.379019504482</v>
      </c>
      <c r="T23" s="15">
        <f t="shared" si="0"/>
        <v>-148726.93726937269</v>
      </c>
      <c r="U23" s="15">
        <f t="shared" si="0"/>
        <v>1329222.4565102796</v>
      </c>
      <c r="V23" s="15">
        <f t="shared" si="0"/>
        <v>814946.23089088034</v>
      </c>
      <c r="W23" s="15">
        <f t="shared" si="0"/>
        <v>578764.10121244064</v>
      </c>
      <c r="X23" s="15">
        <f t="shared" si="0"/>
        <v>-73807.06378492355</v>
      </c>
      <c r="Y23" s="15">
        <f t="shared" si="0"/>
        <v>-21973.379019504482</v>
      </c>
      <c r="Z23" s="15">
        <f t="shared" si="0"/>
        <v>-160268.3183974697</v>
      </c>
    </row>
    <row r="24" spans="1:26">
      <c r="A24" s="126" t="s">
        <v>328</v>
      </c>
      <c r="B24" s="40">
        <v>3758</v>
      </c>
      <c r="C24" s="16">
        <v>4083208</v>
      </c>
      <c r="D24" s="16">
        <v>2498248</v>
      </c>
      <c r="E24" s="16">
        <v>1467547</v>
      </c>
      <c r="F24" s="16">
        <v>-27221</v>
      </c>
      <c r="G24" s="16">
        <v>0</v>
      </c>
      <c r="H24" s="16">
        <v>90192</v>
      </c>
      <c r="I24" s="16">
        <v>4559548</v>
      </c>
      <c r="J24" s="16">
        <v>2677032</v>
      </c>
      <c r="K24" s="16">
        <v>1705735</v>
      </c>
      <c r="L24" s="16">
        <v>-73565</v>
      </c>
      <c r="M24" s="16">
        <v>9348</v>
      </c>
      <c r="N24" s="16">
        <v>112564</v>
      </c>
      <c r="O24" s="16">
        <f t="shared" si="0"/>
        <v>1086537.5199574241</v>
      </c>
      <c r="P24" s="16">
        <f t="shared" si="0"/>
        <v>664781.26663118682</v>
      </c>
      <c r="Q24" s="16">
        <f t="shared" si="0"/>
        <v>390512.77275146358</v>
      </c>
      <c r="R24" s="16">
        <f t="shared" si="0"/>
        <v>-7243.4805747738164</v>
      </c>
      <c r="S24" s="16">
        <f t="shared" si="0"/>
        <v>0</v>
      </c>
      <c r="T24" s="16">
        <f t="shared" si="0"/>
        <v>24000</v>
      </c>
      <c r="U24" s="16">
        <f t="shared" si="0"/>
        <v>1213291.1122937733</v>
      </c>
      <c r="V24" s="16">
        <f t="shared" si="0"/>
        <v>712355.50824906863</v>
      </c>
      <c r="W24" s="16">
        <f t="shared" si="0"/>
        <v>453894.35870143696</v>
      </c>
      <c r="X24" s="16">
        <f t="shared" si="0"/>
        <v>-19575.572112825968</v>
      </c>
      <c r="Y24" s="16">
        <f t="shared" si="0"/>
        <v>2487.4933475252792</v>
      </c>
      <c r="Z24" s="16">
        <f t="shared" si="0"/>
        <v>29953.166577967004</v>
      </c>
    </row>
    <row r="25" spans="1:26">
      <c r="A25" s="124" t="s">
        <v>329</v>
      </c>
      <c r="B25" s="44">
        <v>3649</v>
      </c>
      <c r="C25" s="15">
        <v>4098121</v>
      </c>
      <c r="D25" s="15">
        <v>2136230</v>
      </c>
      <c r="E25" s="15">
        <v>1813228</v>
      </c>
      <c r="F25" s="15">
        <v>-107873</v>
      </c>
      <c r="G25" s="15">
        <v>0</v>
      </c>
      <c r="H25" s="15">
        <v>40790</v>
      </c>
      <c r="I25" s="15">
        <v>4313699</v>
      </c>
      <c r="J25" s="15">
        <v>2213984</v>
      </c>
      <c r="K25" s="15">
        <v>1911291</v>
      </c>
      <c r="L25" s="15">
        <v>-178837</v>
      </c>
      <c r="M25" s="15">
        <v>0</v>
      </c>
      <c r="N25" s="15">
        <v>9587</v>
      </c>
      <c r="O25" s="15">
        <f t="shared" si="0"/>
        <v>1123080.5700191834</v>
      </c>
      <c r="P25" s="15">
        <f t="shared" si="0"/>
        <v>585428.88462592487</v>
      </c>
      <c r="Q25" s="15">
        <f t="shared" si="0"/>
        <v>496910.93450260343</v>
      </c>
      <c r="R25" s="15">
        <f t="shared" si="0"/>
        <v>-29562.345848177582</v>
      </c>
      <c r="S25" s="15">
        <f t="shared" si="0"/>
        <v>0</v>
      </c>
      <c r="T25" s="15">
        <f t="shared" si="0"/>
        <v>11178.40504247739</v>
      </c>
      <c r="U25" s="15">
        <f t="shared" si="0"/>
        <v>1182159.2217045766</v>
      </c>
      <c r="V25" s="15">
        <f t="shared" si="0"/>
        <v>606737.18827075919</v>
      </c>
      <c r="W25" s="15">
        <f t="shared" si="0"/>
        <v>523784.87256782682</v>
      </c>
      <c r="X25" s="15">
        <f t="shared" si="0"/>
        <v>-49009.865716634689</v>
      </c>
      <c r="Y25" s="15">
        <f t="shared" si="0"/>
        <v>0</v>
      </c>
      <c r="Z25" s="15">
        <f t="shared" si="0"/>
        <v>2627.2951493559876</v>
      </c>
    </row>
    <row r="26" spans="1:26">
      <c r="A26" s="126" t="s">
        <v>330</v>
      </c>
      <c r="B26" s="40">
        <v>3539</v>
      </c>
      <c r="C26" s="16">
        <v>3346094</v>
      </c>
      <c r="D26" s="16">
        <v>2009903</v>
      </c>
      <c r="E26" s="16">
        <v>1320077</v>
      </c>
      <c r="F26" s="16">
        <v>17208</v>
      </c>
      <c r="G26" s="16">
        <v>0</v>
      </c>
      <c r="H26" s="16">
        <v>33322</v>
      </c>
      <c r="I26" s="16">
        <v>3744949</v>
      </c>
      <c r="J26" s="16">
        <v>2084680</v>
      </c>
      <c r="K26" s="16">
        <v>1494175</v>
      </c>
      <c r="L26" s="16">
        <v>-59191</v>
      </c>
      <c r="M26" s="16">
        <v>0</v>
      </c>
      <c r="N26" s="16">
        <v>106903</v>
      </c>
      <c r="O26" s="16">
        <f t="shared" si="0"/>
        <v>945491.38174625603</v>
      </c>
      <c r="P26" s="16">
        <f t="shared" si="0"/>
        <v>567929.6411415654</v>
      </c>
      <c r="Q26" s="16">
        <f t="shared" si="0"/>
        <v>373008.47697089572</v>
      </c>
      <c r="R26" s="16">
        <f t="shared" si="0"/>
        <v>4862.3905057925967</v>
      </c>
      <c r="S26" s="16">
        <f t="shared" si="0"/>
        <v>0</v>
      </c>
      <c r="T26" s="16">
        <f t="shared" si="0"/>
        <v>9415.6541395874538</v>
      </c>
      <c r="U26" s="16">
        <f t="shared" si="0"/>
        <v>1058194.1226335124</v>
      </c>
      <c r="V26" s="16">
        <f t="shared" si="0"/>
        <v>589059.05623057357</v>
      </c>
      <c r="W26" s="16">
        <f t="shared" si="0"/>
        <v>422202.59960440802</v>
      </c>
      <c r="X26" s="16">
        <f t="shared" si="0"/>
        <v>-16725.346142978244</v>
      </c>
      <c r="Y26" s="16">
        <f t="shared" si="0"/>
        <v>0</v>
      </c>
      <c r="Z26" s="16">
        <f t="shared" si="0"/>
        <v>30207.120655552415</v>
      </c>
    </row>
    <row r="27" spans="1:26">
      <c r="A27" s="124" t="s">
        <v>331</v>
      </c>
      <c r="B27" s="44">
        <v>3030</v>
      </c>
      <c r="C27" s="15">
        <v>3959564</v>
      </c>
      <c r="D27" s="15">
        <v>2589884</v>
      </c>
      <c r="E27" s="15">
        <v>1274108</v>
      </c>
      <c r="F27" s="15">
        <v>-137509</v>
      </c>
      <c r="G27" s="15">
        <v>0</v>
      </c>
      <c r="H27" s="15">
        <v>-41937</v>
      </c>
      <c r="I27" s="15">
        <v>5129436</v>
      </c>
      <c r="J27" s="15">
        <v>3063427</v>
      </c>
      <c r="K27" s="15">
        <v>1912491</v>
      </c>
      <c r="L27" s="15">
        <v>-285124</v>
      </c>
      <c r="M27" s="15">
        <v>17923</v>
      </c>
      <c r="N27" s="15">
        <v>-113683</v>
      </c>
      <c r="O27" s="15">
        <f t="shared" si="0"/>
        <v>1306786.798679868</v>
      </c>
      <c r="P27" s="15">
        <f t="shared" si="0"/>
        <v>854747.19471947197</v>
      </c>
      <c r="Q27" s="15">
        <f t="shared" si="0"/>
        <v>420497.68976897688</v>
      </c>
      <c r="R27" s="15">
        <f t="shared" si="0"/>
        <v>-45382.508250825085</v>
      </c>
      <c r="S27" s="15">
        <f t="shared" si="0"/>
        <v>0</v>
      </c>
      <c r="T27" s="15">
        <f t="shared" si="0"/>
        <v>-13840.594059405941</v>
      </c>
      <c r="U27" s="15">
        <f t="shared" si="0"/>
        <v>1692883.1683168316</v>
      </c>
      <c r="V27" s="15">
        <f t="shared" si="0"/>
        <v>1011032.0132013202</v>
      </c>
      <c r="W27" s="15">
        <f t="shared" si="0"/>
        <v>631185.14851485146</v>
      </c>
      <c r="X27" s="15">
        <f t="shared" si="0"/>
        <v>-94100.330033003309</v>
      </c>
      <c r="Y27" s="15">
        <f t="shared" si="0"/>
        <v>5915.181518151815</v>
      </c>
      <c r="Z27" s="15">
        <f t="shared" si="0"/>
        <v>-37519.141914191423</v>
      </c>
    </row>
    <row r="28" spans="1:26">
      <c r="A28" s="126" t="s">
        <v>332</v>
      </c>
      <c r="B28" s="40">
        <v>2778</v>
      </c>
      <c r="C28" s="16">
        <v>3130740</v>
      </c>
      <c r="D28" s="16">
        <v>1874062</v>
      </c>
      <c r="E28" s="16">
        <v>1127679</v>
      </c>
      <c r="F28" s="16">
        <v>-206861</v>
      </c>
      <c r="G28" s="16">
        <v>0</v>
      </c>
      <c r="H28" s="16">
        <v>-77862</v>
      </c>
      <c r="I28" s="16">
        <v>3209131</v>
      </c>
      <c r="J28" s="16">
        <v>1876208</v>
      </c>
      <c r="K28" s="16">
        <v>1195443</v>
      </c>
      <c r="L28" s="16">
        <v>-225245</v>
      </c>
      <c r="M28" s="16">
        <v>0</v>
      </c>
      <c r="N28" s="16">
        <v>-87765</v>
      </c>
      <c r="O28" s="16">
        <f t="shared" si="0"/>
        <v>1126976.241900648</v>
      </c>
      <c r="P28" s="16">
        <f t="shared" si="0"/>
        <v>674608.35133189347</v>
      </c>
      <c r="Q28" s="16">
        <f t="shared" si="0"/>
        <v>405931.96544276457</v>
      </c>
      <c r="R28" s="16">
        <f t="shared" si="0"/>
        <v>-74464.002879769629</v>
      </c>
      <c r="S28" s="16">
        <f t="shared" si="0"/>
        <v>0</v>
      </c>
      <c r="T28" s="16">
        <f t="shared" si="0"/>
        <v>-28028.077753779697</v>
      </c>
      <c r="U28" s="16">
        <f t="shared" si="0"/>
        <v>1155194.7444204465</v>
      </c>
      <c r="V28" s="16">
        <f t="shared" si="0"/>
        <v>675380.84953203751</v>
      </c>
      <c r="W28" s="16">
        <f t="shared" si="0"/>
        <v>430325.0539956803</v>
      </c>
      <c r="X28" s="16">
        <f t="shared" si="0"/>
        <v>-81081.713462922969</v>
      </c>
      <c r="Y28" s="16">
        <f t="shared" si="0"/>
        <v>0</v>
      </c>
      <c r="Z28" s="16">
        <f t="shared" si="0"/>
        <v>-31592.872570194384</v>
      </c>
    </row>
    <row r="29" spans="1:26">
      <c r="A29" s="124" t="s">
        <v>333</v>
      </c>
      <c r="B29" s="44">
        <v>2387</v>
      </c>
      <c r="C29" s="15">
        <v>2606991</v>
      </c>
      <c r="D29" s="15">
        <v>1503092</v>
      </c>
      <c r="E29" s="15">
        <v>1042616</v>
      </c>
      <c r="F29" s="15">
        <v>-4357</v>
      </c>
      <c r="G29" s="15">
        <v>0</v>
      </c>
      <c r="H29" s="15">
        <v>56926</v>
      </c>
      <c r="I29" s="15">
        <v>2897158</v>
      </c>
      <c r="J29" s="15">
        <v>1553665</v>
      </c>
      <c r="K29" s="15">
        <v>1182017</v>
      </c>
      <c r="L29" s="15">
        <v>-36192</v>
      </c>
      <c r="M29" s="15">
        <v>0</v>
      </c>
      <c r="N29" s="15">
        <v>125284</v>
      </c>
      <c r="O29" s="15">
        <f t="shared" si="0"/>
        <v>1092162.1281943861</v>
      </c>
      <c r="P29" s="15">
        <f t="shared" si="0"/>
        <v>629699.20402178471</v>
      </c>
      <c r="Q29" s="15">
        <f t="shared" si="0"/>
        <v>436789.27524088812</v>
      </c>
      <c r="R29" s="15">
        <f t="shared" si="0"/>
        <v>-1825.303728529535</v>
      </c>
      <c r="S29" s="15">
        <f t="shared" si="0"/>
        <v>0</v>
      </c>
      <c r="T29" s="15">
        <f t="shared" si="0"/>
        <v>23848.345203183915</v>
      </c>
      <c r="U29" s="15">
        <f t="shared" si="0"/>
        <v>1213723.5023041475</v>
      </c>
      <c r="V29" s="15">
        <f t="shared" si="0"/>
        <v>650886.0494344366</v>
      </c>
      <c r="W29" s="15">
        <f t="shared" si="0"/>
        <v>495189.35902806866</v>
      </c>
      <c r="X29" s="15">
        <f t="shared" si="0"/>
        <v>-15162.12819438626</v>
      </c>
      <c r="Y29" s="15">
        <f t="shared" si="0"/>
        <v>0</v>
      </c>
      <c r="Z29" s="15">
        <f t="shared" si="0"/>
        <v>52485.965647255965</v>
      </c>
    </row>
    <row r="30" spans="1:26">
      <c r="A30" s="126" t="s">
        <v>334</v>
      </c>
      <c r="B30" s="40">
        <v>2369</v>
      </c>
      <c r="C30" s="16">
        <v>2594637</v>
      </c>
      <c r="D30" s="16">
        <v>1295532</v>
      </c>
      <c r="E30" s="16">
        <v>1134574</v>
      </c>
      <c r="F30" s="16">
        <v>-71593</v>
      </c>
      <c r="G30" s="16">
        <v>0</v>
      </c>
      <c r="H30" s="16">
        <v>92938</v>
      </c>
      <c r="I30" s="16">
        <v>2998518</v>
      </c>
      <c r="J30" s="16">
        <v>1377568</v>
      </c>
      <c r="K30" s="16">
        <v>1285860</v>
      </c>
      <c r="L30" s="16">
        <v>-97665</v>
      </c>
      <c r="M30" s="16">
        <v>0</v>
      </c>
      <c r="N30" s="16">
        <v>237425</v>
      </c>
      <c r="O30" s="16">
        <f t="shared" si="0"/>
        <v>1095245.6732798649</v>
      </c>
      <c r="P30" s="16">
        <f t="shared" si="0"/>
        <v>546868.72097931616</v>
      </c>
      <c r="Q30" s="16">
        <f t="shared" si="0"/>
        <v>478925.28493035038</v>
      </c>
      <c r="R30" s="16">
        <f t="shared" ref="R30:Z58" si="1">(F30/$B30)*1000</f>
        <v>-30220.768256648375</v>
      </c>
      <c r="S30" s="16">
        <f t="shared" si="1"/>
        <v>0</v>
      </c>
      <c r="T30" s="16">
        <f t="shared" si="1"/>
        <v>39230.899113550026</v>
      </c>
      <c r="U30" s="16">
        <f t="shared" si="1"/>
        <v>1265731.5322921062</v>
      </c>
      <c r="V30" s="16">
        <f t="shared" si="1"/>
        <v>581497.67834529339</v>
      </c>
      <c r="W30" s="16">
        <f t="shared" si="1"/>
        <v>542785.98564795277</v>
      </c>
      <c r="X30" s="16">
        <f t="shared" si="1"/>
        <v>-41226.255804136767</v>
      </c>
      <c r="Y30" s="16">
        <f t="shared" si="1"/>
        <v>0</v>
      </c>
      <c r="Z30" s="16">
        <f t="shared" si="1"/>
        <v>100221.61249472352</v>
      </c>
    </row>
    <row r="31" spans="1:26">
      <c r="A31" s="124" t="s">
        <v>335</v>
      </c>
      <c r="B31" s="44">
        <v>1970</v>
      </c>
      <c r="C31" s="15">
        <v>2485666</v>
      </c>
      <c r="D31" s="15">
        <v>1516671</v>
      </c>
      <c r="E31" s="15">
        <v>955074</v>
      </c>
      <c r="F31" s="15">
        <v>12214</v>
      </c>
      <c r="G31" s="15">
        <v>0</v>
      </c>
      <c r="H31" s="15">
        <v>26135</v>
      </c>
      <c r="I31" s="15">
        <v>3130429</v>
      </c>
      <c r="J31" s="15">
        <v>1869448</v>
      </c>
      <c r="K31" s="15">
        <v>1160198</v>
      </c>
      <c r="L31" s="15">
        <v>-23766</v>
      </c>
      <c r="M31" s="15">
        <v>0</v>
      </c>
      <c r="N31" s="15">
        <v>77017</v>
      </c>
      <c r="O31" s="15">
        <f t="shared" ref="O31:T62" si="2">(C31/$B31)*1000</f>
        <v>1261759.3908629443</v>
      </c>
      <c r="P31" s="15">
        <f t="shared" si="2"/>
        <v>769883.75634517765</v>
      </c>
      <c r="Q31" s="15">
        <f t="shared" si="2"/>
        <v>484809.13705583755</v>
      </c>
      <c r="R31" s="15">
        <f t="shared" si="1"/>
        <v>6200</v>
      </c>
      <c r="S31" s="15">
        <f t="shared" si="1"/>
        <v>0</v>
      </c>
      <c r="T31" s="15">
        <f t="shared" si="1"/>
        <v>13266.497461928933</v>
      </c>
      <c r="U31" s="15">
        <f t="shared" si="1"/>
        <v>1589050.2538071065</v>
      </c>
      <c r="V31" s="15">
        <f t="shared" si="1"/>
        <v>948958.37563451775</v>
      </c>
      <c r="W31" s="15">
        <f t="shared" si="1"/>
        <v>588932.99492385786</v>
      </c>
      <c r="X31" s="15">
        <f t="shared" si="1"/>
        <v>-12063.959390862945</v>
      </c>
      <c r="Y31" s="15">
        <f t="shared" si="1"/>
        <v>0</v>
      </c>
      <c r="Z31" s="15">
        <f t="shared" si="1"/>
        <v>39094.923857868016</v>
      </c>
    </row>
    <row r="32" spans="1:26">
      <c r="A32" s="126" t="s">
        <v>336</v>
      </c>
      <c r="B32" s="40">
        <v>1924</v>
      </c>
      <c r="C32" s="16">
        <v>1961061</v>
      </c>
      <c r="D32" s="16">
        <v>1072435</v>
      </c>
      <c r="E32" s="16">
        <v>888404</v>
      </c>
      <c r="F32" s="16">
        <v>-25774</v>
      </c>
      <c r="G32" s="16">
        <v>0</v>
      </c>
      <c r="H32" s="16">
        <v>-25552</v>
      </c>
      <c r="I32" s="16">
        <v>2091819</v>
      </c>
      <c r="J32" s="16">
        <v>1072435</v>
      </c>
      <c r="K32" s="16">
        <v>958420</v>
      </c>
      <c r="L32" s="16">
        <v>-43753</v>
      </c>
      <c r="M32" s="16">
        <v>-1006</v>
      </c>
      <c r="N32" s="16">
        <v>16205</v>
      </c>
      <c r="O32" s="16">
        <f t="shared" si="2"/>
        <v>1019262.4740124741</v>
      </c>
      <c r="P32" s="16">
        <f t="shared" si="2"/>
        <v>557398.64864864864</v>
      </c>
      <c r="Q32" s="16">
        <f t="shared" si="2"/>
        <v>461748.4407484408</v>
      </c>
      <c r="R32" s="16">
        <f t="shared" si="1"/>
        <v>-13396.049896049895</v>
      </c>
      <c r="S32" s="16">
        <f t="shared" si="1"/>
        <v>0</v>
      </c>
      <c r="T32" s="16">
        <f t="shared" si="1"/>
        <v>-13280.66528066528</v>
      </c>
      <c r="U32" s="16">
        <f t="shared" si="1"/>
        <v>1087224.0124740123</v>
      </c>
      <c r="V32" s="16">
        <f t="shared" si="1"/>
        <v>557398.64864864864</v>
      </c>
      <c r="W32" s="16">
        <f t="shared" si="1"/>
        <v>498139.29313929315</v>
      </c>
      <c r="X32" s="16">
        <f t="shared" si="1"/>
        <v>-22740.644490644492</v>
      </c>
      <c r="Y32" s="16">
        <f t="shared" si="1"/>
        <v>-522.86902286902284</v>
      </c>
      <c r="Z32" s="16">
        <f t="shared" si="1"/>
        <v>8422.5571725571735</v>
      </c>
    </row>
    <row r="33" spans="1:26">
      <c r="A33" s="124" t="s">
        <v>337</v>
      </c>
      <c r="B33" s="44">
        <v>1855</v>
      </c>
      <c r="C33" s="15">
        <v>2124171</v>
      </c>
      <c r="D33" s="15">
        <v>1369647</v>
      </c>
      <c r="E33" s="15">
        <v>756376</v>
      </c>
      <c r="F33" s="15">
        <v>-5770</v>
      </c>
      <c r="G33" s="15">
        <v>0</v>
      </c>
      <c r="H33" s="15">
        <v>-7622</v>
      </c>
      <c r="I33" s="15">
        <v>2510990</v>
      </c>
      <c r="J33" s="15">
        <v>1467125</v>
      </c>
      <c r="K33" s="15">
        <v>948522</v>
      </c>
      <c r="L33" s="15">
        <v>-45105</v>
      </c>
      <c r="M33" s="15">
        <v>-14380</v>
      </c>
      <c r="N33" s="15">
        <v>35858</v>
      </c>
      <c r="O33" s="15">
        <f t="shared" si="2"/>
        <v>1145105.6603773583</v>
      </c>
      <c r="P33" s="15">
        <f t="shared" si="2"/>
        <v>738354.17789757415</v>
      </c>
      <c r="Q33" s="15">
        <f t="shared" si="2"/>
        <v>407749.86522911052</v>
      </c>
      <c r="R33" s="15">
        <f t="shared" si="1"/>
        <v>-3110.5121293800539</v>
      </c>
      <c r="S33" s="15">
        <f t="shared" si="1"/>
        <v>0</v>
      </c>
      <c r="T33" s="15">
        <f t="shared" si="1"/>
        <v>-4108.8948787062</v>
      </c>
      <c r="U33" s="15">
        <f t="shared" si="1"/>
        <v>1353633.4231805929</v>
      </c>
      <c r="V33" s="15">
        <f t="shared" si="1"/>
        <v>790902.96495956869</v>
      </c>
      <c r="W33" s="15">
        <f t="shared" si="1"/>
        <v>511332.61455525603</v>
      </c>
      <c r="X33" s="15">
        <f t="shared" si="1"/>
        <v>-24315.363881401616</v>
      </c>
      <c r="Y33" s="15">
        <f t="shared" si="1"/>
        <v>-7752.0215633423177</v>
      </c>
      <c r="Z33" s="15">
        <f t="shared" si="1"/>
        <v>19330.458221024259</v>
      </c>
    </row>
    <row r="34" spans="1:26">
      <c r="A34" s="126" t="s">
        <v>338</v>
      </c>
      <c r="B34" s="40">
        <v>1740</v>
      </c>
      <c r="C34" s="16">
        <v>1859087</v>
      </c>
      <c r="D34" s="16">
        <v>1047316</v>
      </c>
      <c r="E34" s="16">
        <v>752679</v>
      </c>
      <c r="F34" s="16">
        <v>-72086</v>
      </c>
      <c r="G34" s="16">
        <v>0</v>
      </c>
      <c r="H34" s="16">
        <v>-12994</v>
      </c>
      <c r="I34" s="16">
        <v>2073500</v>
      </c>
      <c r="J34" s="16">
        <v>1057674</v>
      </c>
      <c r="K34" s="16">
        <v>918245</v>
      </c>
      <c r="L34" s="16">
        <v>-116007</v>
      </c>
      <c r="M34" s="16">
        <v>3556</v>
      </c>
      <c r="N34" s="16">
        <v>-14870</v>
      </c>
      <c r="O34" s="16">
        <f t="shared" si="2"/>
        <v>1068440.8045977012</v>
      </c>
      <c r="P34" s="16">
        <f t="shared" si="2"/>
        <v>601905.74712643679</v>
      </c>
      <c r="Q34" s="16">
        <f t="shared" si="2"/>
        <v>432574.13793103449</v>
      </c>
      <c r="R34" s="16">
        <f t="shared" si="1"/>
        <v>-41428.735632183911</v>
      </c>
      <c r="S34" s="16">
        <f t="shared" si="1"/>
        <v>0</v>
      </c>
      <c r="T34" s="16">
        <f t="shared" si="1"/>
        <v>-7467.8160919540232</v>
      </c>
      <c r="U34" s="16">
        <f t="shared" si="1"/>
        <v>1191666.6666666667</v>
      </c>
      <c r="V34" s="16">
        <f t="shared" si="1"/>
        <v>607858.62068965519</v>
      </c>
      <c r="W34" s="16">
        <f t="shared" si="1"/>
        <v>527727.01149425295</v>
      </c>
      <c r="X34" s="16">
        <f t="shared" si="1"/>
        <v>-66670.689655172406</v>
      </c>
      <c r="Y34" s="16">
        <f t="shared" si="1"/>
        <v>2043.6781609195402</v>
      </c>
      <c r="Z34" s="16">
        <f t="shared" si="1"/>
        <v>-8545.977011494253</v>
      </c>
    </row>
    <row r="35" spans="1:26">
      <c r="A35" s="124" t="s">
        <v>339</v>
      </c>
      <c r="B35" s="44">
        <v>1679</v>
      </c>
      <c r="C35" s="15">
        <v>2126688</v>
      </c>
      <c r="D35" s="15">
        <v>1226840</v>
      </c>
      <c r="E35" s="15">
        <v>771243.5</v>
      </c>
      <c r="F35" s="15">
        <v>-31202</v>
      </c>
      <c r="G35" s="15">
        <v>-29455.5</v>
      </c>
      <c r="H35" s="15">
        <v>67947</v>
      </c>
      <c r="I35" s="15">
        <v>2708592</v>
      </c>
      <c r="J35" s="15">
        <v>1502261</v>
      </c>
      <c r="K35" s="15">
        <v>930997.6</v>
      </c>
      <c r="L35" s="15">
        <v>-72108</v>
      </c>
      <c r="M35" s="15">
        <v>-45341.4</v>
      </c>
      <c r="N35" s="15">
        <v>157883.99999999991</v>
      </c>
      <c r="O35" s="15">
        <f t="shared" si="2"/>
        <v>1266639.6664681358</v>
      </c>
      <c r="P35" s="15">
        <f t="shared" si="2"/>
        <v>730696.84335914231</v>
      </c>
      <c r="Q35" s="15">
        <f t="shared" si="2"/>
        <v>459346.93269803456</v>
      </c>
      <c r="R35" s="15">
        <f t="shared" si="1"/>
        <v>-18583.680762358548</v>
      </c>
      <c r="S35" s="15">
        <f t="shared" si="1"/>
        <v>-17543.478260869568</v>
      </c>
      <c r="T35" s="15">
        <f t="shared" si="1"/>
        <v>40468.73138773079</v>
      </c>
      <c r="U35" s="15">
        <f t="shared" si="1"/>
        <v>1613217.3913043477</v>
      </c>
      <c r="V35" s="15">
        <f t="shared" si="1"/>
        <v>894735.55687909469</v>
      </c>
      <c r="W35" s="15">
        <f t="shared" si="1"/>
        <v>554495.29481834429</v>
      </c>
      <c r="X35" s="15">
        <f t="shared" si="1"/>
        <v>-42946.992257296013</v>
      </c>
      <c r="Y35" s="15">
        <f t="shared" si="1"/>
        <v>-27005.002977963075</v>
      </c>
      <c r="Z35" s="15">
        <f t="shared" si="1"/>
        <v>94034.544371649739</v>
      </c>
    </row>
    <row r="36" spans="1:26">
      <c r="A36" s="126" t="s">
        <v>340</v>
      </c>
      <c r="B36" s="40">
        <v>1331</v>
      </c>
      <c r="C36" s="16">
        <v>1213071</v>
      </c>
      <c r="D36" s="16">
        <v>846636</v>
      </c>
      <c r="E36" s="16">
        <v>523932</v>
      </c>
      <c r="F36" s="16">
        <v>-45769</v>
      </c>
      <c r="G36" s="16">
        <v>0</v>
      </c>
      <c r="H36" s="16">
        <v>-203266</v>
      </c>
      <c r="I36" s="16">
        <v>1268435</v>
      </c>
      <c r="J36" s="16">
        <v>846636</v>
      </c>
      <c r="K36" s="16">
        <v>556183</v>
      </c>
      <c r="L36" s="16">
        <v>-53535</v>
      </c>
      <c r="M36" s="16">
        <v>0</v>
      </c>
      <c r="N36" s="16">
        <v>-187919</v>
      </c>
      <c r="O36" s="16">
        <f t="shared" si="2"/>
        <v>911398.1968444779</v>
      </c>
      <c r="P36" s="16">
        <f t="shared" si="2"/>
        <v>636090.15777610813</v>
      </c>
      <c r="Q36" s="16">
        <f t="shared" si="2"/>
        <v>393637.86626596545</v>
      </c>
      <c r="R36" s="16">
        <f t="shared" si="1"/>
        <v>-34386.927122464316</v>
      </c>
      <c r="S36" s="16">
        <f t="shared" si="1"/>
        <v>0</v>
      </c>
      <c r="T36" s="16">
        <f t="shared" si="1"/>
        <v>-152716.75432006011</v>
      </c>
      <c r="U36" s="16">
        <f t="shared" si="1"/>
        <v>952993.98948159278</v>
      </c>
      <c r="V36" s="16">
        <f t="shared" si="1"/>
        <v>636090.15777610813</v>
      </c>
      <c r="W36" s="16">
        <f t="shared" si="1"/>
        <v>417868.51990984223</v>
      </c>
      <c r="X36" s="16">
        <f t="shared" si="1"/>
        <v>-40221.637866265963</v>
      </c>
      <c r="Y36" s="16">
        <f t="shared" si="1"/>
        <v>0</v>
      </c>
      <c r="Z36" s="16">
        <f t="shared" si="1"/>
        <v>-141186.32607062359</v>
      </c>
    </row>
    <row r="37" spans="1:26">
      <c r="A37" s="124" t="s">
        <v>341</v>
      </c>
      <c r="B37" s="44">
        <v>1222</v>
      </c>
      <c r="C37" s="15">
        <v>1482271</v>
      </c>
      <c r="D37" s="15">
        <v>835488</v>
      </c>
      <c r="E37" s="15">
        <v>600091</v>
      </c>
      <c r="F37" s="15">
        <v>8644</v>
      </c>
      <c r="G37" s="15">
        <v>-5320</v>
      </c>
      <c r="H37" s="15">
        <v>50016</v>
      </c>
      <c r="I37" s="15">
        <v>1649386</v>
      </c>
      <c r="J37" s="15">
        <v>869674</v>
      </c>
      <c r="K37" s="15">
        <v>725926</v>
      </c>
      <c r="L37" s="15">
        <v>-29059</v>
      </c>
      <c r="M37" s="15">
        <v>8678</v>
      </c>
      <c r="N37" s="15">
        <v>33405</v>
      </c>
      <c r="O37" s="15">
        <f t="shared" si="2"/>
        <v>1212987.7250409166</v>
      </c>
      <c r="P37" s="15">
        <f t="shared" si="2"/>
        <v>683705.40098199667</v>
      </c>
      <c r="Q37" s="15">
        <f t="shared" si="2"/>
        <v>491072.83142389526</v>
      </c>
      <c r="R37" s="15">
        <f t="shared" si="1"/>
        <v>7073.6497545008178</v>
      </c>
      <c r="S37" s="15">
        <f t="shared" si="1"/>
        <v>-4353.5188216039278</v>
      </c>
      <c r="T37" s="15">
        <f t="shared" si="1"/>
        <v>40929.623567921437</v>
      </c>
      <c r="U37" s="15">
        <f t="shared" si="1"/>
        <v>1349743.0441898527</v>
      </c>
      <c r="V37" s="15">
        <f t="shared" si="1"/>
        <v>711680.85106382973</v>
      </c>
      <c r="W37" s="15">
        <f t="shared" si="1"/>
        <v>594047.46317512274</v>
      </c>
      <c r="X37" s="15">
        <f t="shared" si="1"/>
        <v>-23779.869067103111</v>
      </c>
      <c r="Y37" s="15">
        <f t="shared" si="1"/>
        <v>7101.4729950900155</v>
      </c>
      <c r="Z37" s="15">
        <f t="shared" si="1"/>
        <v>27336.333878887071</v>
      </c>
    </row>
    <row r="38" spans="1:26">
      <c r="A38" s="126" t="s">
        <v>342</v>
      </c>
      <c r="B38" s="40">
        <v>1196</v>
      </c>
      <c r="C38" s="16">
        <v>1322623</v>
      </c>
      <c r="D38" s="16">
        <v>910606</v>
      </c>
      <c r="E38" s="16">
        <v>482834</v>
      </c>
      <c r="F38" s="16">
        <v>-96573</v>
      </c>
      <c r="G38" s="16">
        <v>0</v>
      </c>
      <c r="H38" s="16">
        <v>-167390</v>
      </c>
      <c r="I38" s="16">
        <v>1698476</v>
      </c>
      <c r="J38" s="16">
        <v>1146779</v>
      </c>
      <c r="K38" s="16">
        <v>517751</v>
      </c>
      <c r="L38" s="16">
        <v>-117548</v>
      </c>
      <c r="M38" s="16">
        <v>8997</v>
      </c>
      <c r="N38" s="16">
        <v>-74605</v>
      </c>
      <c r="O38" s="16">
        <f t="shared" si="2"/>
        <v>1105872.0735785952</v>
      </c>
      <c r="P38" s="16">
        <f t="shared" si="2"/>
        <v>761376.25418060203</v>
      </c>
      <c r="Q38" s="16">
        <f t="shared" si="2"/>
        <v>403707.35785953177</v>
      </c>
      <c r="R38" s="16">
        <f t="shared" si="1"/>
        <v>-80746.655518394648</v>
      </c>
      <c r="S38" s="16">
        <f t="shared" si="1"/>
        <v>0</v>
      </c>
      <c r="T38" s="16">
        <f t="shared" si="1"/>
        <v>-139958.1939799331</v>
      </c>
      <c r="U38" s="16">
        <f t="shared" si="1"/>
        <v>1420130.4347826086</v>
      </c>
      <c r="V38" s="16">
        <f t="shared" si="1"/>
        <v>958845.31772575248</v>
      </c>
      <c r="W38" s="16">
        <f t="shared" si="1"/>
        <v>432902.17391304352</v>
      </c>
      <c r="X38" s="16">
        <f t="shared" si="1"/>
        <v>-98284.280936454845</v>
      </c>
      <c r="Y38" s="16">
        <f t="shared" si="1"/>
        <v>7522.5752508361202</v>
      </c>
      <c r="Z38" s="16">
        <f t="shared" si="1"/>
        <v>-62378.76254180602</v>
      </c>
    </row>
    <row r="39" spans="1:26">
      <c r="A39" s="124" t="s">
        <v>343</v>
      </c>
      <c r="B39" s="44">
        <v>1144</v>
      </c>
      <c r="C39" s="15">
        <v>1496222</v>
      </c>
      <c r="D39" s="15">
        <v>729000</v>
      </c>
      <c r="E39" s="15">
        <v>696396</v>
      </c>
      <c r="F39" s="15">
        <v>-44174</v>
      </c>
      <c r="G39" s="15">
        <v>0</v>
      </c>
      <c r="H39" s="15">
        <v>26652</v>
      </c>
      <c r="I39" s="15">
        <v>1680955</v>
      </c>
      <c r="J39" s="15">
        <v>741582</v>
      </c>
      <c r="K39" s="15">
        <v>802393</v>
      </c>
      <c r="L39" s="15">
        <v>-66029</v>
      </c>
      <c r="M39" s="15">
        <v>-9840</v>
      </c>
      <c r="N39" s="15">
        <v>61111</v>
      </c>
      <c r="O39" s="15">
        <f t="shared" si="2"/>
        <v>1307886.3636363638</v>
      </c>
      <c r="P39" s="15">
        <f t="shared" si="2"/>
        <v>637237.76223776222</v>
      </c>
      <c r="Q39" s="15">
        <f t="shared" si="2"/>
        <v>608737.76223776222</v>
      </c>
      <c r="R39" s="15">
        <f t="shared" si="1"/>
        <v>-38613.636363636368</v>
      </c>
      <c r="S39" s="15">
        <f t="shared" si="1"/>
        <v>0</v>
      </c>
      <c r="T39" s="15">
        <f t="shared" si="1"/>
        <v>23297.202797202797</v>
      </c>
      <c r="U39" s="15">
        <f t="shared" si="1"/>
        <v>1469366.2587412586</v>
      </c>
      <c r="V39" s="15">
        <f t="shared" si="1"/>
        <v>648236.01398601395</v>
      </c>
      <c r="W39" s="15">
        <f t="shared" si="1"/>
        <v>701392.4825174826</v>
      </c>
      <c r="X39" s="15">
        <f t="shared" si="1"/>
        <v>-57717.657342657338</v>
      </c>
      <c r="Y39" s="15">
        <f t="shared" si="1"/>
        <v>-8601.3986013986014</v>
      </c>
      <c r="Z39" s="15">
        <f t="shared" si="1"/>
        <v>53418.706293706295</v>
      </c>
    </row>
    <row r="40" spans="1:26">
      <c r="A40" s="126" t="s">
        <v>344</v>
      </c>
      <c r="B40" s="40">
        <v>1097</v>
      </c>
      <c r="C40" s="16">
        <v>1155359</v>
      </c>
      <c r="D40" s="16">
        <v>587368</v>
      </c>
      <c r="E40" s="16">
        <v>482956</v>
      </c>
      <c r="F40" s="16">
        <v>5090</v>
      </c>
      <c r="G40" s="16">
        <v>0</v>
      </c>
      <c r="H40" s="16">
        <v>90125</v>
      </c>
      <c r="I40" s="16">
        <v>1181993</v>
      </c>
      <c r="J40" s="16">
        <v>587368</v>
      </c>
      <c r="K40" s="16">
        <v>488764</v>
      </c>
      <c r="L40" s="16">
        <v>-4594</v>
      </c>
      <c r="M40" s="16">
        <v>0</v>
      </c>
      <c r="N40" s="16">
        <v>101267</v>
      </c>
      <c r="O40" s="16">
        <f t="shared" si="2"/>
        <v>1053198.7237921606</v>
      </c>
      <c r="P40" s="16">
        <f t="shared" si="2"/>
        <v>535431.17593436653</v>
      </c>
      <c r="Q40" s="16">
        <f t="shared" si="2"/>
        <v>440251.59525979945</v>
      </c>
      <c r="R40" s="16">
        <f t="shared" si="1"/>
        <v>4639.92707383774</v>
      </c>
      <c r="S40" s="16">
        <f t="shared" si="1"/>
        <v>0</v>
      </c>
      <c r="T40" s="16">
        <f t="shared" si="1"/>
        <v>82155.87967183227</v>
      </c>
      <c r="U40" s="16">
        <f t="shared" si="1"/>
        <v>1077477.6663628076</v>
      </c>
      <c r="V40" s="16">
        <f t="shared" si="1"/>
        <v>535431.17593436653</v>
      </c>
      <c r="W40" s="16">
        <f t="shared" si="1"/>
        <v>445546.03463992709</v>
      </c>
      <c r="X40" s="16">
        <f t="shared" si="1"/>
        <v>-4187.7848678213313</v>
      </c>
      <c r="Y40" s="16">
        <f t="shared" si="1"/>
        <v>0</v>
      </c>
      <c r="Z40" s="16">
        <f t="shared" si="1"/>
        <v>92312.670920692792</v>
      </c>
    </row>
    <row r="41" spans="1:26">
      <c r="A41" s="124" t="s">
        <v>345</v>
      </c>
      <c r="B41" s="44">
        <v>1064</v>
      </c>
      <c r="C41" s="15">
        <v>1277776</v>
      </c>
      <c r="D41" s="15">
        <v>802197</v>
      </c>
      <c r="E41" s="15">
        <v>510706</v>
      </c>
      <c r="F41" s="15">
        <v>-74107</v>
      </c>
      <c r="G41" s="15">
        <v>0</v>
      </c>
      <c r="H41" s="15">
        <v>-109234</v>
      </c>
      <c r="I41" s="15">
        <v>1613793</v>
      </c>
      <c r="J41" s="15">
        <v>853290</v>
      </c>
      <c r="K41" s="15">
        <v>649967</v>
      </c>
      <c r="L41" s="15">
        <v>-100407</v>
      </c>
      <c r="M41" s="15">
        <v>0</v>
      </c>
      <c r="N41" s="15">
        <v>10129</v>
      </c>
      <c r="O41" s="15">
        <f t="shared" si="2"/>
        <v>1200917.2932330829</v>
      </c>
      <c r="P41" s="15">
        <f t="shared" si="2"/>
        <v>753944.54887218052</v>
      </c>
      <c r="Q41" s="15">
        <f t="shared" si="2"/>
        <v>479986.8421052632</v>
      </c>
      <c r="R41" s="15">
        <f t="shared" si="1"/>
        <v>-69649.436090225558</v>
      </c>
      <c r="S41" s="15">
        <f t="shared" si="1"/>
        <v>0</v>
      </c>
      <c r="T41" s="15">
        <f t="shared" si="1"/>
        <v>-102663.53383458646</v>
      </c>
      <c r="U41" s="15">
        <f t="shared" si="1"/>
        <v>1516722.7443609021</v>
      </c>
      <c r="V41" s="15">
        <f t="shared" si="1"/>
        <v>801964.28571428568</v>
      </c>
      <c r="W41" s="15">
        <f t="shared" si="1"/>
        <v>610871.24060150376</v>
      </c>
      <c r="X41" s="15">
        <f t="shared" si="1"/>
        <v>-94367.481203007512</v>
      </c>
      <c r="Y41" s="15">
        <f t="shared" si="1"/>
        <v>0</v>
      </c>
      <c r="Z41" s="15">
        <f t="shared" si="1"/>
        <v>9519.7368421052633</v>
      </c>
    </row>
    <row r="42" spans="1:26">
      <c r="A42" s="126" t="s">
        <v>346</v>
      </c>
      <c r="B42" s="40">
        <v>958</v>
      </c>
      <c r="C42" s="16">
        <v>1197563</v>
      </c>
      <c r="D42" s="16">
        <v>738723</v>
      </c>
      <c r="E42" s="16">
        <v>537881</v>
      </c>
      <c r="F42" s="16">
        <v>-36649</v>
      </c>
      <c r="G42" s="16">
        <v>0</v>
      </c>
      <c r="H42" s="16">
        <v>-115690</v>
      </c>
      <c r="I42" s="16">
        <v>1362970</v>
      </c>
      <c r="J42" s="16">
        <v>782705</v>
      </c>
      <c r="K42" s="16">
        <v>584876</v>
      </c>
      <c r="L42" s="16">
        <v>-83362</v>
      </c>
      <c r="M42" s="16">
        <v>0</v>
      </c>
      <c r="N42" s="16">
        <v>-87973</v>
      </c>
      <c r="O42" s="16">
        <f t="shared" si="2"/>
        <v>1250065.7620041755</v>
      </c>
      <c r="P42" s="16">
        <f t="shared" si="2"/>
        <v>771109.60334029235</v>
      </c>
      <c r="Q42" s="16">
        <f t="shared" si="2"/>
        <v>561462.42171189981</v>
      </c>
      <c r="R42" s="16">
        <f t="shared" si="1"/>
        <v>-38255.741127348643</v>
      </c>
      <c r="S42" s="16">
        <f t="shared" si="1"/>
        <v>0</v>
      </c>
      <c r="T42" s="16">
        <f t="shared" si="1"/>
        <v>-120762.00417536535</v>
      </c>
      <c r="U42" s="16">
        <f t="shared" si="1"/>
        <v>1422724.4258872652</v>
      </c>
      <c r="V42" s="16">
        <f t="shared" si="1"/>
        <v>817019.83298538614</v>
      </c>
      <c r="W42" s="16">
        <f t="shared" si="1"/>
        <v>610517.74530271394</v>
      </c>
      <c r="X42" s="16">
        <f t="shared" si="1"/>
        <v>-87016.701461377874</v>
      </c>
      <c r="Y42" s="16">
        <f t="shared" si="1"/>
        <v>0</v>
      </c>
      <c r="Z42" s="16">
        <f t="shared" si="1"/>
        <v>-91829.853862212942</v>
      </c>
    </row>
    <row r="43" spans="1:26">
      <c r="A43" s="124" t="s">
        <v>347</v>
      </c>
      <c r="B43" s="44">
        <v>950</v>
      </c>
      <c r="C43" s="15">
        <v>1117809</v>
      </c>
      <c r="D43" s="15">
        <v>658598</v>
      </c>
      <c r="E43" s="15">
        <v>535902</v>
      </c>
      <c r="F43" s="15">
        <v>-38620</v>
      </c>
      <c r="G43" s="15">
        <v>0</v>
      </c>
      <c r="H43" s="15">
        <v>-115311</v>
      </c>
      <c r="I43" s="15">
        <v>1200107</v>
      </c>
      <c r="J43" s="15">
        <v>689315</v>
      </c>
      <c r="K43" s="15">
        <v>568189</v>
      </c>
      <c r="L43" s="15">
        <v>-62575</v>
      </c>
      <c r="M43" s="15">
        <v>0</v>
      </c>
      <c r="N43" s="15">
        <v>-119972</v>
      </c>
      <c r="O43" s="15">
        <f t="shared" si="2"/>
        <v>1176641.0526315789</v>
      </c>
      <c r="P43" s="15">
        <f t="shared" si="2"/>
        <v>693261.05263157899</v>
      </c>
      <c r="Q43" s="15">
        <f t="shared" si="2"/>
        <v>564107.3684210527</v>
      </c>
      <c r="R43" s="15">
        <f t="shared" si="1"/>
        <v>-40652.631578947374</v>
      </c>
      <c r="S43" s="15">
        <f t="shared" si="1"/>
        <v>0</v>
      </c>
      <c r="T43" s="15">
        <f t="shared" si="1"/>
        <v>-121380</v>
      </c>
      <c r="U43" s="15">
        <f t="shared" si="1"/>
        <v>1263270.5263157894</v>
      </c>
      <c r="V43" s="15">
        <f t="shared" si="1"/>
        <v>725594.73684210528</v>
      </c>
      <c r="W43" s="15">
        <f t="shared" si="1"/>
        <v>598093.68421052641</v>
      </c>
      <c r="X43" s="15">
        <f t="shared" si="1"/>
        <v>-65868.421052631573</v>
      </c>
      <c r="Y43" s="15">
        <f t="shared" si="1"/>
        <v>0</v>
      </c>
      <c r="Z43" s="15">
        <f t="shared" si="1"/>
        <v>-126286.31578947369</v>
      </c>
    </row>
    <row r="44" spans="1:26">
      <c r="A44" s="126" t="s">
        <v>348</v>
      </c>
      <c r="B44" s="40">
        <v>862</v>
      </c>
      <c r="C44" s="16">
        <v>1058954</v>
      </c>
      <c r="D44" s="16">
        <v>595758</v>
      </c>
      <c r="E44" s="16">
        <v>392254</v>
      </c>
      <c r="F44" s="16">
        <v>-77206</v>
      </c>
      <c r="G44" s="16">
        <v>0</v>
      </c>
      <c r="H44" s="16">
        <v>-6264</v>
      </c>
      <c r="I44" s="16">
        <v>1219608</v>
      </c>
      <c r="J44" s="16">
        <v>626728</v>
      </c>
      <c r="K44" s="16">
        <v>492845</v>
      </c>
      <c r="L44" s="16">
        <v>-93257</v>
      </c>
      <c r="M44" s="16">
        <v>0</v>
      </c>
      <c r="N44" s="16">
        <v>6778</v>
      </c>
      <c r="O44" s="16">
        <f t="shared" si="2"/>
        <v>1228484.9187935034</v>
      </c>
      <c r="P44" s="16">
        <f t="shared" si="2"/>
        <v>691134.57076566119</v>
      </c>
      <c r="Q44" s="16">
        <f t="shared" si="2"/>
        <v>455051.04408352665</v>
      </c>
      <c r="R44" s="16">
        <f t="shared" si="1"/>
        <v>-89566.125290023207</v>
      </c>
      <c r="S44" s="16">
        <f t="shared" si="1"/>
        <v>0</v>
      </c>
      <c r="T44" s="16">
        <f t="shared" si="1"/>
        <v>-7266.8213457076563</v>
      </c>
      <c r="U44" s="16">
        <f t="shared" si="1"/>
        <v>1414858.4686774942</v>
      </c>
      <c r="V44" s="16">
        <f t="shared" si="1"/>
        <v>727062.64501160092</v>
      </c>
      <c r="W44" s="16">
        <f t="shared" si="1"/>
        <v>571745.93967517396</v>
      </c>
      <c r="X44" s="16">
        <f t="shared" si="1"/>
        <v>-108186.77494199535</v>
      </c>
      <c r="Y44" s="16">
        <f t="shared" si="1"/>
        <v>0</v>
      </c>
      <c r="Z44" s="16">
        <f t="shared" si="1"/>
        <v>7863.1090487238971</v>
      </c>
    </row>
    <row r="45" spans="1:26">
      <c r="A45" s="124" t="s">
        <v>349</v>
      </c>
      <c r="B45" s="44">
        <v>852</v>
      </c>
      <c r="C45" s="15">
        <v>1185090</v>
      </c>
      <c r="D45" s="15">
        <v>751337</v>
      </c>
      <c r="E45" s="15">
        <v>471506</v>
      </c>
      <c r="F45" s="15">
        <v>-17342</v>
      </c>
      <c r="G45" s="15">
        <v>0</v>
      </c>
      <c r="H45" s="15">
        <v>-55095</v>
      </c>
      <c r="I45" s="15">
        <v>1222562</v>
      </c>
      <c r="J45" s="15">
        <v>751337</v>
      </c>
      <c r="K45" s="15">
        <v>500285</v>
      </c>
      <c r="L45" s="15">
        <v>-29305</v>
      </c>
      <c r="M45" s="15">
        <v>-3467</v>
      </c>
      <c r="N45" s="15">
        <v>-61832</v>
      </c>
      <c r="O45" s="15">
        <f t="shared" si="2"/>
        <v>1390950.7042253523</v>
      </c>
      <c r="P45" s="15">
        <f t="shared" si="2"/>
        <v>881850.93896713608</v>
      </c>
      <c r="Q45" s="15">
        <f t="shared" si="2"/>
        <v>553410.79812206572</v>
      </c>
      <c r="R45" s="15">
        <f t="shared" si="1"/>
        <v>-20354.460093896712</v>
      </c>
      <c r="S45" s="15">
        <f t="shared" si="1"/>
        <v>0</v>
      </c>
      <c r="T45" s="15">
        <f t="shared" si="1"/>
        <v>-64665.492957746479</v>
      </c>
      <c r="U45" s="15">
        <f t="shared" si="1"/>
        <v>1434931.9248826292</v>
      </c>
      <c r="V45" s="15">
        <f t="shared" si="1"/>
        <v>881850.93896713608</v>
      </c>
      <c r="W45" s="15">
        <f t="shared" si="1"/>
        <v>587188.96713615023</v>
      </c>
      <c r="X45" s="15">
        <f t="shared" si="1"/>
        <v>-34395.539906103288</v>
      </c>
      <c r="Y45" s="15">
        <f t="shared" si="1"/>
        <v>-4069.2488262910801</v>
      </c>
      <c r="Z45" s="15">
        <f t="shared" si="1"/>
        <v>-72572.76995305164</v>
      </c>
    </row>
    <row r="46" spans="1:26">
      <c r="A46" s="126" t="s">
        <v>350</v>
      </c>
      <c r="B46" s="40">
        <v>822</v>
      </c>
      <c r="C46" s="16">
        <v>1008891</v>
      </c>
      <c r="D46" s="16">
        <v>556964</v>
      </c>
      <c r="E46" s="16">
        <v>420784</v>
      </c>
      <c r="F46" s="16">
        <v>-8120</v>
      </c>
      <c r="G46" s="16">
        <v>0</v>
      </c>
      <c r="H46" s="16">
        <v>23023</v>
      </c>
      <c r="I46" s="16">
        <v>1252896</v>
      </c>
      <c r="J46" s="16">
        <v>611757</v>
      </c>
      <c r="K46" s="16">
        <v>520720</v>
      </c>
      <c r="L46" s="16">
        <v>-47997</v>
      </c>
      <c r="M46" s="16">
        <v>-3197</v>
      </c>
      <c r="N46" s="16">
        <v>69225</v>
      </c>
      <c r="O46" s="16">
        <f t="shared" si="2"/>
        <v>1227361.3138686132</v>
      </c>
      <c r="P46" s="16">
        <f t="shared" si="2"/>
        <v>677571.77615571779</v>
      </c>
      <c r="Q46" s="16">
        <f t="shared" si="2"/>
        <v>511902.67639902676</v>
      </c>
      <c r="R46" s="16">
        <f t="shared" si="1"/>
        <v>-9878.3454987834557</v>
      </c>
      <c r="S46" s="16">
        <f t="shared" si="1"/>
        <v>0</v>
      </c>
      <c r="T46" s="16">
        <f t="shared" si="1"/>
        <v>28008.515815085157</v>
      </c>
      <c r="U46" s="16">
        <f t="shared" si="1"/>
        <v>1524204.3795620438</v>
      </c>
      <c r="V46" s="16">
        <f t="shared" si="1"/>
        <v>744229.92700729927</v>
      </c>
      <c r="W46" s="16">
        <f t="shared" si="1"/>
        <v>633479.31873479323</v>
      </c>
      <c r="X46" s="16">
        <f t="shared" si="1"/>
        <v>-58390.51094890511</v>
      </c>
      <c r="Y46" s="16">
        <f t="shared" si="1"/>
        <v>-3889.294403892944</v>
      </c>
      <c r="Z46" s="16">
        <f t="shared" si="1"/>
        <v>84215.328467153289</v>
      </c>
    </row>
    <row r="47" spans="1:26">
      <c r="A47" s="124" t="s">
        <v>351</v>
      </c>
      <c r="B47" s="44">
        <v>758</v>
      </c>
      <c r="C47" s="15">
        <v>747988</v>
      </c>
      <c r="D47" s="15">
        <v>402465</v>
      </c>
      <c r="E47" s="15">
        <v>271620</v>
      </c>
      <c r="F47" s="15">
        <v>17331</v>
      </c>
      <c r="G47" s="15">
        <v>0</v>
      </c>
      <c r="H47" s="15">
        <v>91234</v>
      </c>
      <c r="I47" s="15">
        <v>787711</v>
      </c>
      <c r="J47" s="15">
        <v>402464</v>
      </c>
      <c r="K47" s="15">
        <v>305679</v>
      </c>
      <c r="L47" s="15">
        <v>-30561</v>
      </c>
      <c r="M47" s="15">
        <v>166</v>
      </c>
      <c r="N47" s="15">
        <v>49173</v>
      </c>
      <c r="O47" s="15">
        <f t="shared" si="2"/>
        <v>986791.55672823219</v>
      </c>
      <c r="P47" s="15">
        <f t="shared" si="2"/>
        <v>530956.46437994717</v>
      </c>
      <c r="Q47" s="15">
        <f t="shared" si="2"/>
        <v>358337.73087071237</v>
      </c>
      <c r="R47" s="15">
        <f t="shared" si="1"/>
        <v>22864.11609498681</v>
      </c>
      <c r="S47" s="15">
        <f t="shared" si="1"/>
        <v>0</v>
      </c>
      <c r="T47" s="15">
        <f t="shared" si="1"/>
        <v>120361.47757255936</v>
      </c>
      <c r="U47" s="15">
        <f t="shared" si="1"/>
        <v>1039196.5699208443</v>
      </c>
      <c r="V47" s="15">
        <f t="shared" si="1"/>
        <v>530955.14511873352</v>
      </c>
      <c r="W47" s="15">
        <f t="shared" si="1"/>
        <v>403270.44854881265</v>
      </c>
      <c r="X47" s="15">
        <f t="shared" si="1"/>
        <v>-40317.941952506597</v>
      </c>
      <c r="Y47" s="15">
        <f t="shared" si="1"/>
        <v>218.99736147757255</v>
      </c>
      <c r="Z47" s="15">
        <f t="shared" si="1"/>
        <v>64872.031662269124</v>
      </c>
    </row>
    <row r="48" spans="1:26">
      <c r="A48" s="126" t="s">
        <v>352</v>
      </c>
      <c r="B48" s="40">
        <v>690</v>
      </c>
      <c r="C48" s="16">
        <v>766525</v>
      </c>
      <c r="D48" s="16">
        <v>446536</v>
      </c>
      <c r="E48" s="16">
        <v>322443</v>
      </c>
      <c r="F48" s="16">
        <v>1646</v>
      </c>
      <c r="G48" s="16">
        <v>0</v>
      </c>
      <c r="H48" s="16">
        <v>-808</v>
      </c>
      <c r="I48" s="16">
        <v>796567</v>
      </c>
      <c r="J48" s="16">
        <v>446536</v>
      </c>
      <c r="K48" s="16">
        <v>342964</v>
      </c>
      <c r="L48" s="16">
        <v>-6825</v>
      </c>
      <c r="M48" s="16">
        <v>0</v>
      </c>
      <c r="N48" s="16">
        <v>242</v>
      </c>
      <c r="O48" s="16">
        <f t="shared" si="2"/>
        <v>1110905.7971014492</v>
      </c>
      <c r="P48" s="16">
        <f t="shared" si="2"/>
        <v>647153.62318840588</v>
      </c>
      <c r="Q48" s="16">
        <f t="shared" si="2"/>
        <v>467308.69565217395</v>
      </c>
      <c r="R48" s="16">
        <f t="shared" si="1"/>
        <v>2385.5072463768115</v>
      </c>
      <c r="S48" s="16">
        <f t="shared" si="1"/>
        <v>0</v>
      </c>
      <c r="T48" s="16">
        <f t="shared" si="1"/>
        <v>-1171.0144927536232</v>
      </c>
      <c r="U48" s="16">
        <f t="shared" si="1"/>
        <v>1154444.9275362319</v>
      </c>
      <c r="V48" s="16">
        <f t="shared" si="1"/>
        <v>647153.62318840588</v>
      </c>
      <c r="W48" s="16">
        <f t="shared" si="1"/>
        <v>497049.27536231885</v>
      </c>
      <c r="X48" s="16">
        <f t="shared" si="1"/>
        <v>-9891.3043478260879</v>
      </c>
      <c r="Y48" s="16">
        <f t="shared" si="1"/>
        <v>0</v>
      </c>
      <c r="Z48" s="16">
        <f t="shared" si="1"/>
        <v>350.72463768115944</v>
      </c>
    </row>
    <row r="49" spans="1:26">
      <c r="A49" s="124" t="s">
        <v>353</v>
      </c>
      <c r="B49" s="44">
        <v>653</v>
      </c>
      <c r="C49" s="15">
        <v>743038</v>
      </c>
      <c r="D49" s="15">
        <v>390536</v>
      </c>
      <c r="E49" s="15">
        <v>323887</v>
      </c>
      <c r="F49" s="15">
        <v>-7248</v>
      </c>
      <c r="G49" s="15">
        <v>0</v>
      </c>
      <c r="H49" s="15">
        <v>21367</v>
      </c>
      <c r="I49" s="15">
        <v>746873</v>
      </c>
      <c r="J49" s="15">
        <v>390536</v>
      </c>
      <c r="K49" s="15">
        <v>327722</v>
      </c>
      <c r="L49" s="15">
        <v>-7248</v>
      </c>
      <c r="M49" s="15">
        <v>0</v>
      </c>
      <c r="N49" s="15">
        <v>21367</v>
      </c>
      <c r="O49" s="15">
        <f t="shared" si="2"/>
        <v>1137883.614088821</v>
      </c>
      <c r="P49" s="15">
        <f t="shared" si="2"/>
        <v>598064.3185298621</v>
      </c>
      <c r="Q49" s="15">
        <f t="shared" si="2"/>
        <v>495998.46860643185</v>
      </c>
      <c r="R49" s="15">
        <f t="shared" si="1"/>
        <v>-11099.540581929556</v>
      </c>
      <c r="S49" s="15">
        <f t="shared" si="1"/>
        <v>0</v>
      </c>
      <c r="T49" s="15">
        <f t="shared" si="1"/>
        <v>32721.286370597241</v>
      </c>
      <c r="U49" s="15">
        <f t="shared" si="1"/>
        <v>1143756.5084226646</v>
      </c>
      <c r="V49" s="15">
        <f t="shared" si="1"/>
        <v>598064.3185298621</v>
      </c>
      <c r="W49" s="15">
        <f t="shared" si="1"/>
        <v>501871.36294027569</v>
      </c>
      <c r="X49" s="15">
        <f t="shared" si="1"/>
        <v>-11099.540581929556</v>
      </c>
      <c r="Y49" s="15">
        <f t="shared" si="1"/>
        <v>0</v>
      </c>
      <c r="Z49" s="15">
        <f t="shared" si="1"/>
        <v>32721.286370597241</v>
      </c>
    </row>
    <row r="50" spans="1:26">
      <c r="A50" s="126" t="s">
        <v>354</v>
      </c>
      <c r="B50" s="40">
        <v>653</v>
      </c>
      <c r="C50" s="16">
        <v>823313</v>
      </c>
      <c r="D50" s="16">
        <v>533919</v>
      </c>
      <c r="E50" s="16">
        <v>481950</v>
      </c>
      <c r="F50" s="16">
        <v>-4773</v>
      </c>
      <c r="G50" s="16">
        <v>0</v>
      </c>
      <c r="H50" s="16">
        <v>-197329</v>
      </c>
      <c r="I50" s="16">
        <v>1182851</v>
      </c>
      <c r="J50" s="16">
        <v>739931</v>
      </c>
      <c r="K50" s="16">
        <v>485877</v>
      </c>
      <c r="L50" s="16">
        <v>-32611</v>
      </c>
      <c r="M50" s="16">
        <v>8679</v>
      </c>
      <c r="N50" s="16">
        <v>-66889</v>
      </c>
      <c r="O50" s="16">
        <f t="shared" si="2"/>
        <v>1260816.2327718223</v>
      </c>
      <c r="P50" s="16">
        <f t="shared" si="2"/>
        <v>817640.12251148536</v>
      </c>
      <c r="Q50" s="16">
        <f t="shared" si="2"/>
        <v>738055.13016845332</v>
      </c>
      <c r="R50" s="16">
        <f t="shared" si="1"/>
        <v>-7309.3415007656968</v>
      </c>
      <c r="S50" s="16">
        <f t="shared" si="1"/>
        <v>0</v>
      </c>
      <c r="T50" s="16">
        <f t="shared" si="1"/>
        <v>-302188.36140888208</v>
      </c>
      <c r="U50" s="16">
        <f t="shared" si="1"/>
        <v>1811410.4134762634</v>
      </c>
      <c r="V50" s="16">
        <f t="shared" si="1"/>
        <v>1133125.5742725879</v>
      </c>
      <c r="W50" s="16">
        <f t="shared" si="1"/>
        <v>744068.91271056654</v>
      </c>
      <c r="X50" s="16">
        <f t="shared" si="1"/>
        <v>-49940.275650842268</v>
      </c>
      <c r="Y50" s="16">
        <f t="shared" si="1"/>
        <v>13290.964777947933</v>
      </c>
      <c r="Z50" s="16">
        <f t="shared" si="1"/>
        <v>-102433.38437978561</v>
      </c>
    </row>
    <row r="51" spans="1:26">
      <c r="A51" s="124" t="s">
        <v>355</v>
      </c>
      <c r="B51" s="44">
        <v>647</v>
      </c>
      <c r="C51" s="15">
        <v>985437</v>
      </c>
      <c r="D51" s="15">
        <v>447262</v>
      </c>
      <c r="E51" s="15">
        <v>409844</v>
      </c>
      <c r="F51" s="15">
        <v>62125</v>
      </c>
      <c r="G51" s="15">
        <v>0</v>
      </c>
      <c r="H51" s="15">
        <v>190456</v>
      </c>
      <c r="I51" s="15">
        <v>994179</v>
      </c>
      <c r="J51" s="15">
        <v>447262</v>
      </c>
      <c r="K51" s="15">
        <v>418391</v>
      </c>
      <c r="L51" s="15">
        <v>61936</v>
      </c>
      <c r="M51" s="15">
        <v>0</v>
      </c>
      <c r="N51" s="15">
        <v>190462</v>
      </c>
      <c r="O51" s="15">
        <f t="shared" si="2"/>
        <v>1523086.5533230293</v>
      </c>
      <c r="P51" s="15">
        <f t="shared" si="2"/>
        <v>691285.93508500769</v>
      </c>
      <c r="Q51" s="15">
        <f t="shared" si="2"/>
        <v>633452.85935085011</v>
      </c>
      <c r="R51" s="15">
        <f t="shared" si="1"/>
        <v>96020.092735703249</v>
      </c>
      <c r="S51" s="15">
        <f t="shared" si="1"/>
        <v>0</v>
      </c>
      <c r="T51" s="15">
        <f t="shared" si="1"/>
        <v>294367.85162287479</v>
      </c>
      <c r="U51" s="15">
        <f t="shared" si="1"/>
        <v>1536598.1452859351</v>
      </c>
      <c r="V51" s="15">
        <f t="shared" si="1"/>
        <v>691285.93508500769</v>
      </c>
      <c r="W51" s="15">
        <f t="shared" si="1"/>
        <v>646663.06027820718</v>
      </c>
      <c r="X51" s="15">
        <f t="shared" si="1"/>
        <v>95727.975270479132</v>
      </c>
      <c r="Y51" s="15">
        <f t="shared" si="1"/>
        <v>0</v>
      </c>
      <c r="Z51" s="15">
        <f t="shared" si="1"/>
        <v>294377.12519319938</v>
      </c>
    </row>
    <row r="52" spans="1:26">
      <c r="A52" s="126" t="s">
        <v>356</v>
      </c>
      <c r="B52" s="40">
        <v>624</v>
      </c>
      <c r="C52" s="16">
        <v>703093</v>
      </c>
      <c r="D52" s="16">
        <v>365441</v>
      </c>
      <c r="E52" s="16">
        <v>324544</v>
      </c>
      <c r="F52" s="16">
        <v>-6016</v>
      </c>
      <c r="G52" s="16">
        <v>0</v>
      </c>
      <c r="H52" s="16">
        <v>7092</v>
      </c>
      <c r="I52" s="16">
        <v>678911</v>
      </c>
      <c r="J52" s="16">
        <v>365441</v>
      </c>
      <c r="K52" s="16">
        <v>287847</v>
      </c>
      <c r="L52" s="16">
        <v>-12243</v>
      </c>
      <c r="M52" s="16">
        <v>0</v>
      </c>
      <c r="N52" s="16">
        <v>13380</v>
      </c>
      <c r="O52" s="16">
        <f t="shared" si="2"/>
        <v>1126751.6025641025</v>
      </c>
      <c r="P52" s="16">
        <f t="shared" si="2"/>
        <v>585642.62820512813</v>
      </c>
      <c r="Q52" s="16">
        <f t="shared" si="2"/>
        <v>520102.56410256407</v>
      </c>
      <c r="R52" s="16">
        <f t="shared" si="1"/>
        <v>-9641.0256410256407</v>
      </c>
      <c r="S52" s="16">
        <f t="shared" si="1"/>
        <v>0</v>
      </c>
      <c r="T52" s="16">
        <f t="shared" si="1"/>
        <v>11365.384615384615</v>
      </c>
      <c r="U52" s="16">
        <f t="shared" si="1"/>
        <v>1087998.3974358975</v>
      </c>
      <c r="V52" s="16">
        <f t="shared" si="1"/>
        <v>585642.62820512813</v>
      </c>
      <c r="W52" s="16">
        <f t="shared" si="1"/>
        <v>461293.26923076925</v>
      </c>
      <c r="X52" s="16">
        <f t="shared" si="1"/>
        <v>-19620.192307692305</v>
      </c>
      <c r="Y52" s="16">
        <f t="shared" si="1"/>
        <v>0</v>
      </c>
      <c r="Z52" s="16">
        <f t="shared" si="1"/>
        <v>21442.307692307695</v>
      </c>
    </row>
    <row r="53" spans="1:26">
      <c r="A53" s="124" t="s">
        <v>357</v>
      </c>
      <c r="B53" s="44">
        <v>620</v>
      </c>
      <c r="C53" s="15">
        <v>812182</v>
      </c>
      <c r="D53" s="15">
        <v>454168</v>
      </c>
      <c r="E53" s="15">
        <v>294925</v>
      </c>
      <c r="F53" s="15">
        <v>-11305</v>
      </c>
      <c r="G53" s="15">
        <v>0</v>
      </c>
      <c r="H53" s="15">
        <v>51784</v>
      </c>
      <c r="I53" s="15">
        <v>993006</v>
      </c>
      <c r="J53" s="15">
        <v>578783</v>
      </c>
      <c r="K53" s="15">
        <v>366579</v>
      </c>
      <c r="L53" s="15">
        <v>-21637</v>
      </c>
      <c r="M53" s="15">
        <v>3619</v>
      </c>
      <c r="N53" s="15">
        <v>29626</v>
      </c>
      <c r="O53" s="15">
        <f t="shared" si="2"/>
        <v>1309970.9677419355</v>
      </c>
      <c r="P53" s="15">
        <f t="shared" si="2"/>
        <v>732529.03225806449</v>
      </c>
      <c r="Q53" s="15">
        <f t="shared" si="2"/>
        <v>475685.48387096776</v>
      </c>
      <c r="R53" s="15">
        <f t="shared" si="1"/>
        <v>-18233.870967741936</v>
      </c>
      <c r="S53" s="15">
        <f t="shared" si="1"/>
        <v>0</v>
      </c>
      <c r="T53" s="15">
        <f t="shared" si="1"/>
        <v>83522.580645161288</v>
      </c>
      <c r="U53" s="15">
        <f t="shared" si="1"/>
        <v>1601622.5806451612</v>
      </c>
      <c r="V53" s="15">
        <f t="shared" si="1"/>
        <v>933520.96774193551</v>
      </c>
      <c r="W53" s="15">
        <f t="shared" si="1"/>
        <v>591256.45161290327</v>
      </c>
      <c r="X53" s="15">
        <f t="shared" si="1"/>
        <v>-34898.387096774197</v>
      </c>
      <c r="Y53" s="15">
        <f t="shared" si="1"/>
        <v>5837.0967741935483</v>
      </c>
      <c r="Z53" s="15">
        <f t="shared" si="1"/>
        <v>47783.870967741932</v>
      </c>
    </row>
    <row r="54" spans="1:26">
      <c r="A54" s="126" t="s">
        <v>420</v>
      </c>
      <c r="B54" s="40">
        <v>590</v>
      </c>
      <c r="C54" s="16">
        <v>769291</v>
      </c>
      <c r="D54" s="16">
        <v>340249</v>
      </c>
      <c r="E54" s="16">
        <v>452576</v>
      </c>
      <c r="F54" s="16">
        <v>2335</v>
      </c>
      <c r="G54" s="16">
        <v>0</v>
      </c>
      <c r="H54" s="16">
        <v>-21199</v>
      </c>
      <c r="I54" s="16">
        <v>794184</v>
      </c>
      <c r="J54" s="16">
        <v>340249</v>
      </c>
      <c r="K54" s="16">
        <v>479992</v>
      </c>
      <c r="L54" s="16">
        <v>-15302</v>
      </c>
      <c r="M54" s="16">
        <v>1234</v>
      </c>
      <c r="N54" s="16">
        <v>-40125</v>
      </c>
      <c r="O54" s="16">
        <f t="shared" si="2"/>
        <v>1303883.0508474575</v>
      </c>
      <c r="P54" s="16">
        <f t="shared" si="2"/>
        <v>576693.220338983</v>
      </c>
      <c r="Q54" s="16">
        <f t="shared" si="2"/>
        <v>767077.96610169485</v>
      </c>
      <c r="R54" s="16">
        <f t="shared" si="1"/>
        <v>3957.6271186440681</v>
      </c>
      <c r="S54" s="16">
        <f t="shared" si="1"/>
        <v>0</v>
      </c>
      <c r="T54" s="16">
        <f t="shared" si="1"/>
        <v>-35930.508474576272</v>
      </c>
      <c r="U54" s="16">
        <f t="shared" si="1"/>
        <v>1346074.5762711866</v>
      </c>
      <c r="V54" s="16">
        <f t="shared" si="1"/>
        <v>576693.220338983</v>
      </c>
      <c r="W54" s="16">
        <f t="shared" si="1"/>
        <v>813545.76271186443</v>
      </c>
      <c r="X54" s="16">
        <f t="shared" si="1"/>
        <v>-25935.593220338982</v>
      </c>
      <c r="Y54" s="16">
        <f t="shared" si="1"/>
        <v>2091.5254237288136</v>
      </c>
      <c r="Z54" s="16">
        <f t="shared" si="1"/>
        <v>-68008.474576271183</v>
      </c>
    </row>
    <row r="55" spans="1:26">
      <c r="A55" s="124" t="s">
        <v>359</v>
      </c>
      <c r="B55" s="44">
        <v>504</v>
      </c>
      <c r="C55" s="15">
        <v>760357</v>
      </c>
      <c r="D55" s="15">
        <v>393042</v>
      </c>
      <c r="E55" s="15">
        <v>359773</v>
      </c>
      <c r="F55" s="15">
        <v>-41342</v>
      </c>
      <c r="G55" s="15">
        <v>0</v>
      </c>
      <c r="H55" s="15">
        <v>-33800</v>
      </c>
      <c r="I55" s="15">
        <v>973090</v>
      </c>
      <c r="J55" s="15">
        <v>537311</v>
      </c>
      <c r="K55" s="15">
        <v>385071</v>
      </c>
      <c r="L55" s="15">
        <v>-49108</v>
      </c>
      <c r="M55" s="15">
        <v>0</v>
      </c>
      <c r="N55" s="15">
        <v>1600</v>
      </c>
      <c r="O55" s="15">
        <f t="shared" si="2"/>
        <v>1508644.8412698412</v>
      </c>
      <c r="P55" s="15">
        <f t="shared" si="2"/>
        <v>779845.23809523811</v>
      </c>
      <c r="Q55" s="15">
        <f t="shared" si="2"/>
        <v>713835.31746031751</v>
      </c>
      <c r="R55" s="15">
        <f t="shared" si="1"/>
        <v>-82027.777777777766</v>
      </c>
      <c r="S55" s="15">
        <f t="shared" si="1"/>
        <v>0</v>
      </c>
      <c r="T55" s="15">
        <f t="shared" si="1"/>
        <v>-67063.492063492056</v>
      </c>
      <c r="U55" s="15">
        <f t="shared" si="1"/>
        <v>1930734.1269841271</v>
      </c>
      <c r="V55" s="15">
        <f t="shared" si="1"/>
        <v>1066093.253968254</v>
      </c>
      <c r="W55" s="15">
        <f t="shared" si="1"/>
        <v>764029.76190476189</v>
      </c>
      <c r="X55" s="15">
        <f t="shared" si="1"/>
        <v>-97436.507936507944</v>
      </c>
      <c r="Y55" s="15">
        <f t="shared" si="1"/>
        <v>0</v>
      </c>
      <c r="Z55" s="15">
        <f t="shared" si="1"/>
        <v>3174.6031746031745</v>
      </c>
    </row>
    <row r="56" spans="1:26">
      <c r="A56" s="126" t="s">
        <v>421</v>
      </c>
      <c r="B56" s="40">
        <v>492</v>
      </c>
      <c r="C56" s="16">
        <v>971346</v>
      </c>
      <c r="D56" s="16">
        <v>434901</v>
      </c>
      <c r="E56" s="16">
        <v>562182</v>
      </c>
      <c r="F56" s="16">
        <v>-10837</v>
      </c>
      <c r="G56" s="16">
        <v>0</v>
      </c>
      <c r="H56" s="16">
        <v>-36574</v>
      </c>
      <c r="I56" s="16">
        <v>1144776</v>
      </c>
      <c r="J56" s="16">
        <v>464878</v>
      </c>
      <c r="K56" s="16">
        <v>667606</v>
      </c>
      <c r="L56" s="16">
        <v>-44300</v>
      </c>
      <c r="M56" s="16">
        <v>0</v>
      </c>
      <c r="N56" s="16">
        <v>-32008</v>
      </c>
      <c r="O56" s="16">
        <f t="shared" si="2"/>
        <v>1974280.487804878</v>
      </c>
      <c r="P56" s="16">
        <f t="shared" si="2"/>
        <v>883945.12195121951</v>
      </c>
      <c r="Q56" s="16">
        <f t="shared" si="2"/>
        <v>1142646.3414634147</v>
      </c>
      <c r="R56" s="16">
        <f t="shared" si="1"/>
        <v>-22026.422764227642</v>
      </c>
      <c r="S56" s="16">
        <f t="shared" si="1"/>
        <v>0</v>
      </c>
      <c r="T56" s="16">
        <f t="shared" si="1"/>
        <v>-74337.398373983742</v>
      </c>
      <c r="U56" s="16">
        <f t="shared" si="1"/>
        <v>2326780.487804878</v>
      </c>
      <c r="V56" s="16">
        <f t="shared" si="1"/>
        <v>944873.98373983742</v>
      </c>
      <c r="W56" s="16">
        <f t="shared" si="1"/>
        <v>1356922.7642276424</v>
      </c>
      <c r="X56" s="16">
        <f t="shared" si="1"/>
        <v>-90040.650406504064</v>
      </c>
      <c r="Y56" s="16">
        <f t="shared" si="1"/>
        <v>0</v>
      </c>
      <c r="Z56" s="16">
        <f t="shared" si="1"/>
        <v>-65056.910569105698</v>
      </c>
    </row>
    <row r="57" spans="1:26">
      <c r="A57" s="124" t="s">
        <v>361</v>
      </c>
      <c r="B57" s="44">
        <v>471</v>
      </c>
      <c r="C57" s="15">
        <v>572407</v>
      </c>
      <c r="D57" s="15">
        <v>340141</v>
      </c>
      <c r="E57" s="15">
        <v>239798</v>
      </c>
      <c r="F57" s="15">
        <v>-7557</v>
      </c>
      <c r="G57" s="15">
        <v>0</v>
      </c>
      <c r="H57" s="15">
        <v>-15089</v>
      </c>
      <c r="I57" s="15">
        <v>611837</v>
      </c>
      <c r="J57" s="15">
        <v>340141</v>
      </c>
      <c r="K57" s="15">
        <v>263708</v>
      </c>
      <c r="L57" s="15">
        <v>-7723</v>
      </c>
      <c r="M57" s="15">
        <v>-258</v>
      </c>
      <c r="N57" s="15">
        <v>7</v>
      </c>
      <c r="O57" s="15">
        <f t="shared" si="2"/>
        <v>1215301.4861995752</v>
      </c>
      <c r="P57" s="15">
        <f t="shared" si="2"/>
        <v>722167.72823779192</v>
      </c>
      <c r="Q57" s="15">
        <f t="shared" si="2"/>
        <v>509125.26539278135</v>
      </c>
      <c r="R57" s="15">
        <f t="shared" si="1"/>
        <v>-16044.585987261147</v>
      </c>
      <c r="S57" s="15">
        <f t="shared" si="1"/>
        <v>0</v>
      </c>
      <c r="T57" s="15">
        <f t="shared" si="1"/>
        <v>-32036.093418259021</v>
      </c>
      <c r="U57" s="15">
        <f t="shared" si="1"/>
        <v>1299016.9851380042</v>
      </c>
      <c r="V57" s="15">
        <f t="shared" si="1"/>
        <v>722167.72823779192</v>
      </c>
      <c r="W57" s="15">
        <f t="shared" si="1"/>
        <v>559889.59660297236</v>
      </c>
      <c r="X57" s="15">
        <f t="shared" si="1"/>
        <v>-16397.027600849255</v>
      </c>
      <c r="Y57" s="15">
        <f t="shared" si="1"/>
        <v>-547.77070063694271</v>
      </c>
      <c r="Z57" s="15">
        <f t="shared" si="1"/>
        <v>14.861995753715499</v>
      </c>
    </row>
    <row r="58" spans="1:26">
      <c r="A58" s="126" t="s">
        <v>362</v>
      </c>
      <c r="B58" s="40">
        <v>470</v>
      </c>
      <c r="C58" s="16">
        <v>573815.89999999991</v>
      </c>
      <c r="D58" s="16">
        <v>323978</v>
      </c>
      <c r="E58" s="16">
        <v>297855</v>
      </c>
      <c r="F58" s="16">
        <v>4100</v>
      </c>
      <c r="G58" s="16">
        <v>0</v>
      </c>
      <c r="H58" s="16">
        <v>-43917.100000000093</v>
      </c>
      <c r="I58" s="16">
        <v>667529.89999999991</v>
      </c>
      <c r="J58" s="16">
        <v>341679</v>
      </c>
      <c r="K58" s="16">
        <v>343115</v>
      </c>
      <c r="L58" s="16">
        <v>-5404</v>
      </c>
      <c r="M58" s="16">
        <v>0</v>
      </c>
      <c r="N58" s="16">
        <v>-22668.100000000093</v>
      </c>
      <c r="O58" s="16">
        <f t="shared" si="2"/>
        <v>1220884.8936170212</v>
      </c>
      <c r="P58" s="16">
        <f t="shared" si="2"/>
        <v>689314.89361702127</v>
      </c>
      <c r="Q58" s="16">
        <f t="shared" si="2"/>
        <v>633734.04255319142</v>
      </c>
      <c r="R58" s="16">
        <f t="shared" si="1"/>
        <v>8723.4042553191484</v>
      </c>
      <c r="S58" s="16">
        <f t="shared" si="1"/>
        <v>0</v>
      </c>
      <c r="T58" s="16">
        <f t="shared" si="1"/>
        <v>-93440.638297872545</v>
      </c>
      <c r="U58" s="16">
        <f t="shared" ref="U58:Z77" si="3">(I58/$B58)*1000</f>
        <v>1420276.3829787232</v>
      </c>
      <c r="V58" s="16">
        <f t="shared" si="3"/>
        <v>726976.59574468085</v>
      </c>
      <c r="W58" s="16">
        <f t="shared" si="3"/>
        <v>730031.91489361704</v>
      </c>
      <c r="X58" s="16">
        <f t="shared" si="3"/>
        <v>-11497.872340425532</v>
      </c>
      <c r="Y58" s="16">
        <f t="shared" si="3"/>
        <v>0</v>
      </c>
      <c r="Z58" s="16">
        <f t="shared" si="3"/>
        <v>-48230.000000000196</v>
      </c>
    </row>
    <row r="59" spans="1:26">
      <c r="A59" s="124" t="s">
        <v>363</v>
      </c>
      <c r="B59" s="44">
        <v>441</v>
      </c>
      <c r="C59" s="15">
        <v>464097</v>
      </c>
      <c r="D59" s="15">
        <v>282294</v>
      </c>
      <c r="E59" s="15">
        <v>187082</v>
      </c>
      <c r="F59" s="15">
        <v>5900</v>
      </c>
      <c r="G59" s="15">
        <v>0</v>
      </c>
      <c r="H59" s="15">
        <v>621</v>
      </c>
      <c r="I59" s="15">
        <v>471770</v>
      </c>
      <c r="J59" s="15">
        <v>282294</v>
      </c>
      <c r="K59" s="15">
        <v>203612</v>
      </c>
      <c r="L59" s="15">
        <v>190</v>
      </c>
      <c r="M59" s="15">
        <v>0</v>
      </c>
      <c r="N59" s="15">
        <v>-13946</v>
      </c>
      <c r="O59" s="15">
        <f t="shared" si="2"/>
        <v>1052374.1496598639</v>
      </c>
      <c r="P59" s="15">
        <f t="shared" si="2"/>
        <v>640122.44897959183</v>
      </c>
      <c r="Q59" s="15">
        <f t="shared" si="2"/>
        <v>424222.22222222225</v>
      </c>
      <c r="R59" s="15">
        <f t="shared" si="2"/>
        <v>13378.684807256235</v>
      </c>
      <c r="S59" s="15">
        <f t="shared" si="2"/>
        <v>0</v>
      </c>
      <c r="T59" s="15">
        <f t="shared" si="2"/>
        <v>1408.1632653061224</v>
      </c>
      <c r="U59" s="15">
        <f t="shared" si="3"/>
        <v>1069773.2426303856</v>
      </c>
      <c r="V59" s="15">
        <f t="shared" si="3"/>
        <v>640122.44897959183</v>
      </c>
      <c r="W59" s="15">
        <f t="shared" si="3"/>
        <v>461705.21541950112</v>
      </c>
      <c r="X59" s="15">
        <f t="shared" si="3"/>
        <v>430.83900226757373</v>
      </c>
      <c r="Y59" s="15">
        <f t="shared" si="3"/>
        <v>0</v>
      </c>
      <c r="Z59" s="15">
        <f t="shared" si="3"/>
        <v>-31623.582766439911</v>
      </c>
    </row>
    <row r="60" spans="1:26">
      <c r="A60" s="126" t="s">
        <v>364</v>
      </c>
      <c r="B60" s="40">
        <v>435</v>
      </c>
      <c r="C60" s="16">
        <v>609091</v>
      </c>
      <c r="D60" s="16">
        <v>353136</v>
      </c>
      <c r="E60" s="16">
        <v>255806</v>
      </c>
      <c r="F60" s="16">
        <v>-36826</v>
      </c>
      <c r="G60" s="16">
        <v>0</v>
      </c>
      <c r="H60" s="16">
        <v>-36677</v>
      </c>
      <c r="I60" s="16">
        <v>648916</v>
      </c>
      <c r="J60" s="16">
        <v>378591</v>
      </c>
      <c r="K60" s="16">
        <v>270734</v>
      </c>
      <c r="L60" s="16">
        <v>-44832</v>
      </c>
      <c r="M60" s="16">
        <v>754</v>
      </c>
      <c r="N60" s="16">
        <v>-44487</v>
      </c>
      <c r="O60" s="16">
        <f t="shared" si="2"/>
        <v>1400209.1954022988</v>
      </c>
      <c r="P60" s="16">
        <f t="shared" si="2"/>
        <v>811806.89655172406</v>
      </c>
      <c r="Q60" s="16">
        <f t="shared" si="2"/>
        <v>588059.77011494257</v>
      </c>
      <c r="R60" s="16">
        <f t="shared" si="2"/>
        <v>-84657.471264367807</v>
      </c>
      <c r="S60" s="16">
        <f t="shared" si="2"/>
        <v>0</v>
      </c>
      <c r="T60" s="16">
        <f t="shared" si="2"/>
        <v>-84314.942528735628</v>
      </c>
      <c r="U60" s="16">
        <f t="shared" si="3"/>
        <v>1491760.91954023</v>
      </c>
      <c r="V60" s="16">
        <f t="shared" si="3"/>
        <v>870324.13793103443</v>
      </c>
      <c r="W60" s="16">
        <f t="shared" si="3"/>
        <v>622377.01149425283</v>
      </c>
      <c r="X60" s="16">
        <f t="shared" si="3"/>
        <v>-103062.06896551725</v>
      </c>
      <c r="Y60" s="16">
        <f t="shared" si="3"/>
        <v>1733.3333333333335</v>
      </c>
      <c r="Z60" s="16">
        <f t="shared" si="3"/>
        <v>-102268.96551724138</v>
      </c>
    </row>
    <row r="61" spans="1:26">
      <c r="A61" s="124" t="s">
        <v>365</v>
      </c>
      <c r="B61" s="44">
        <v>372</v>
      </c>
      <c r="C61" s="15">
        <v>508185</v>
      </c>
      <c r="D61" s="15">
        <v>200535</v>
      </c>
      <c r="E61" s="15">
        <v>281574</v>
      </c>
      <c r="F61" s="15">
        <v>-10923</v>
      </c>
      <c r="G61" s="15">
        <v>0</v>
      </c>
      <c r="H61" s="15">
        <v>15153</v>
      </c>
      <c r="I61" s="15">
        <v>522790</v>
      </c>
      <c r="J61" s="15">
        <v>200824</v>
      </c>
      <c r="K61" s="15">
        <v>285646</v>
      </c>
      <c r="L61" s="15">
        <v>-21935</v>
      </c>
      <c r="M61" s="15">
        <v>0</v>
      </c>
      <c r="N61" s="15">
        <v>14385</v>
      </c>
      <c r="O61" s="15">
        <f t="shared" si="2"/>
        <v>1366088.7096774192</v>
      </c>
      <c r="P61" s="15">
        <f t="shared" si="2"/>
        <v>539072.58064516133</v>
      </c>
      <c r="Q61" s="15">
        <f t="shared" si="2"/>
        <v>756919.35483870958</v>
      </c>
      <c r="R61" s="15">
        <f t="shared" si="2"/>
        <v>-29362.903225806451</v>
      </c>
      <c r="S61" s="15">
        <f t="shared" si="2"/>
        <v>0</v>
      </c>
      <c r="T61" s="15">
        <f t="shared" si="2"/>
        <v>40733.870967741939</v>
      </c>
      <c r="U61" s="15">
        <f t="shared" si="3"/>
        <v>1405349.4623655912</v>
      </c>
      <c r="V61" s="15">
        <f t="shared" si="3"/>
        <v>539849.46236559143</v>
      </c>
      <c r="W61" s="15">
        <f t="shared" si="3"/>
        <v>767865.59139784949</v>
      </c>
      <c r="X61" s="15">
        <f t="shared" si="3"/>
        <v>-58965.053763440861</v>
      </c>
      <c r="Y61" s="15">
        <f t="shared" si="3"/>
        <v>0</v>
      </c>
      <c r="Z61" s="15">
        <f t="shared" si="3"/>
        <v>38669.354838709682</v>
      </c>
    </row>
    <row r="62" spans="1:26">
      <c r="A62" s="126" t="s">
        <v>366</v>
      </c>
      <c r="B62" s="40">
        <v>371</v>
      </c>
      <c r="C62" s="16">
        <v>471883</v>
      </c>
      <c r="D62" s="16">
        <v>294491.3</v>
      </c>
      <c r="E62" s="16">
        <v>208660.3</v>
      </c>
      <c r="F62" s="16">
        <v>8276.4</v>
      </c>
      <c r="G62" s="16">
        <v>0</v>
      </c>
      <c r="H62" s="16">
        <v>-22992.199999999975</v>
      </c>
      <c r="I62" s="16">
        <v>622055.4</v>
      </c>
      <c r="J62" s="16">
        <v>428510.10000000003</v>
      </c>
      <c r="K62" s="16">
        <v>207245.40000000002</v>
      </c>
      <c r="L62" s="16">
        <v>-669.89999999999964</v>
      </c>
      <c r="M62" s="16">
        <v>0</v>
      </c>
      <c r="N62" s="16">
        <v>-14369.999999999976</v>
      </c>
      <c r="O62" s="16">
        <f t="shared" si="2"/>
        <v>1271921.832884097</v>
      </c>
      <c r="P62" s="16">
        <f t="shared" si="2"/>
        <v>793777.08894878707</v>
      </c>
      <c r="Q62" s="16">
        <f t="shared" si="2"/>
        <v>562426.68463611859</v>
      </c>
      <c r="R62" s="16">
        <f t="shared" si="2"/>
        <v>22308.355795148247</v>
      </c>
      <c r="S62" s="16">
        <f t="shared" si="2"/>
        <v>0</v>
      </c>
      <c r="T62" s="16">
        <f t="shared" si="2"/>
        <v>-61973.584905660311</v>
      </c>
      <c r="U62" s="16">
        <f t="shared" si="3"/>
        <v>1676699.191374663</v>
      </c>
      <c r="V62" s="16">
        <f t="shared" si="3"/>
        <v>1155013.7466307278</v>
      </c>
      <c r="W62" s="16">
        <f t="shared" si="3"/>
        <v>558612.93800539093</v>
      </c>
      <c r="X62" s="16">
        <f t="shared" si="3"/>
        <v>-1805.6603773584895</v>
      </c>
      <c r="Y62" s="16">
        <f t="shared" si="3"/>
        <v>0</v>
      </c>
      <c r="Z62" s="16">
        <f t="shared" si="3"/>
        <v>-38733.15363881395</v>
      </c>
    </row>
    <row r="63" spans="1:26">
      <c r="A63" s="124" t="s">
        <v>367</v>
      </c>
      <c r="B63" s="44">
        <v>271</v>
      </c>
      <c r="C63" s="15">
        <v>300695</v>
      </c>
      <c r="D63" s="15">
        <v>145308</v>
      </c>
      <c r="E63" s="15">
        <v>226550</v>
      </c>
      <c r="F63" s="15">
        <v>2840</v>
      </c>
      <c r="G63" s="15">
        <v>0</v>
      </c>
      <c r="H63" s="15">
        <v>-68323</v>
      </c>
      <c r="I63" s="15">
        <v>306323</v>
      </c>
      <c r="J63" s="15">
        <v>145308</v>
      </c>
      <c r="K63" s="15">
        <v>222162</v>
      </c>
      <c r="L63" s="15">
        <v>-355</v>
      </c>
      <c r="M63" s="15">
        <v>0</v>
      </c>
      <c r="N63" s="15">
        <v>-61502</v>
      </c>
      <c r="O63" s="15">
        <f t="shared" ref="O63:T77" si="4">(C63/$B63)*1000</f>
        <v>1109575.6457564575</v>
      </c>
      <c r="P63" s="15">
        <f t="shared" si="4"/>
        <v>536191.88191881916</v>
      </c>
      <c r="Q63" s="15">
        <f t="shared" si="4"/>
        <v>835977.85977859783</v>
      </c>
      <c r="R63" s="15">
        <f t="shared" si="4"/>
        <v>10479.704797047971</v>
      </c>
      <c r="S63" s="15">
        <f t="shared" si="4"/>
        <v>0</v>
      </c>
      <c r="T63" s="15">
        <f t="shared" si="4"/>
        <v>-252114.39114391143</v>
      </c>
      <c r="U63" s="15">
        <f t="shared" si="3"/>
        <v>1130343.1734317343</v>
      </c>
      <c r="V63" s="15">
        <f t="shared" si="3"/>
        <v>536191.88191881916</v>
      </c>
      <c r="W63" s="15">
        <f t="shared" si="3"/>
        <v>819785.97785977868</v>
      </c>
      <c r="X63" s="15">
        <f t="shared" si="3"/>
        <v>-1309.9630996309963</v>
      </c>
      <c r="Y63" s="15">
        <f t="shared" si="3"/>
        <v>0</v>
      </c>
      <c r="Z63" s="15">
        <f t="shared" si="3"/>
        <v>-226944.64944649444</v>
      </c>
    </row>
    <row r="64" spans="1:26">
      <c r="A64" s="126" t="s">
        <v>368</v>
      </c>
      <c r="B64" s="40">
        <v>268</v>
      </c>
      <c r="C64" s="16">
        <v>336532</v>
      </c>
      <c r="D64" s="16">
        <v>189910</v>
      </c>
      <c r="E64" s="16">
        <v>173726</v>
      </c>
      <c r="F64" s="16">
        <v>-2295</v>
      </c>
      <c r="G64" s="16">
        <v>0</v>
      </c>
      <c r="H64" s="16">
        <v>-29399</v>
      </c>
      <c r="I64" s="16">
        <v>382445</v>
      </c>
      <c r="J64" s="16">
        <v>201287</v>
      </c>
      <c r="K64" s="16">
        <v>189215</v>
      </c>
      <c r="L64" s="16">
        <v>-14391</v>
      </c>
      <c r="M64" s="16">
        <v>0</v>
      </c>
      <c r="N64" s="16">
        <v>-22448</v>
      </c>
      <c r="O64" s="16">
        <f t="shared" si="4"/>
        <v>1255716.4179104478</v>
      </c>
      <c r="P64" s="16">
        <f t="shared" si="4"/>
        <v>708619.40298507467</v>
      </c>
      <c r="Q64" s="16">
        <f t="shared" si="4"/>
        <v>648231.34328358213</v>
      </c>
      <c r="R64" s="16">
        <f t="shared" si="4"/>
        <v>-8563.432835820895</v>
      </c>
      <c r="S64" s="16">
        <f t="shared" si="4"/>
        <v>0</v>
      </c>
      <c r="T64" s="16">
        <f t="shared" si="4"/>
        <v>-109697.76119402985</v>
      </c>
      <c r="U64" s="16">
        <f t="shared" si="3"/>
        <v>1427033.5820895522</v>
      </c>
      <c r="V64" s="16">
        <f t="shared" si="3"/>
        <v>751070.89552238805</v>
      </c>
      <c r="W64" s="16">
        <f t="shared" si="3"/>
        <v>706026.11940298509</v>
      </c>
      <c r="X64" s="16">
        <f t="shared" si="3"/>
        <v>-53697.761194029852</v>
      </c>
      <c r="Y64" s="16">
        <f t="shared" si="3"/>
        <v>0</v>
      </c>
      <c r="Z64" s="16">
        <f t="shared" si="3"/>
        <v>-83761.19402985074</v>
      </c>
    </row>
    <row r="65" spans="1:26">
      <c r="A65" s="124" t="s">
        <v>369</v>
      </c>
      <c r="B65" s="44">
        <v>250</v>
      </c>
      <c r="C65" s="15">
        <v>319175</v>
      </c>
      <c r="D65" s="15">
        <v>57877</v>
      </c>
      <c r="E65" s="15">
        <v>212909</v>
      </c>
      <c r="F65" s="15">
        <v>-5637</v>
      </c>
      <c r="G65" s="15">
        <v>0</v>
      </c>
      <c r="H65" s="15">
        <v>42752</v>
      </c>
      <c r="I65" s="15">
        <v>399002</v>
      </c>
      <c r="J65" s="15">
        <v>82388</v>
      </c>
      <c r="K65" s="15">
        <v>258152</v>
      </c>
      <c r="L65" s="15">
        <v>-28726</v>
      </c>
      <c r="M65" s="15">
        <v>0</v>
      </c>
      <c r="N65" s="15">
        <v>29736</v>
      </c>
      <c r="O65" s="15">
        <f t="shared" si="4"/>
        <v>1276700</v>
      </c>
      <c r="P65" s="15">
        <f t="shared" si="4"/>
        <v>231508</v>
      </c>
      <c r="Q65" s="15">
        <f t="shared" si="4"/>
        <v>851636</v>
      </c>
      <c r="R65" s="15">
        <f t="shared" si="4"/>
        <v>-22548</v>
      </c>
      <c r="S65" s="15">
        <f t="shared" si="4"/>
        <v>0</v>
      </c>
      <c r="T65" s="15">
        <f t="shared" si="4"/>
        <v>171008</v>
      </c>
      <c r="U65" s="15">
        <f t="shared" si="3"/>
        <v>1596008</v>
      </c>
      <c r="V65" s="15">
        <f t="shared" si="3"/>
        <v>329552</v>
      </c>
      <c r="W65" s="15">
        <f t="shared" si="3"/>
        <v>1032608</v>
      </c>
      <c r="X65" s="15">
        <f t="shared" si="3"/>
        <v>-114904</v>
      </c>
      <c r="Y65" s="15">
        <f t="shared" si="3"/>
        <v>0</v>
      </c>
      <c r="Z65" s="15">
        <f t="shared" si="3"/>
        <v>118944</v>
      </c>
    </row>
    <row r="66" spans="1:26">
      <c r="A66" s="126" t="s">
        <v>370</v>
      </c>
      <c r="B66" s="40">
        <v>236</v>
      </c>
      <c r="C66" s="16">
        <v>496758.74100000004</v>
      </c>
      <c r="D66" s="16">
        <v>277043.549</v>
      </c>
      <c r="E66" s="16">
        <v>180901.98699999999</v>
      </c>
      <c r="F66" s="16">
        <v>-4822.5720000000001</v>
      </c>
      <c r="G66" s="16">
        <v>0</v>
      </c>
      <c r="H66" s="16">
        <v>33990.633000000074</v>
      </c>
      <c r="I66" s="16">
        <v>667948.59400000004</v>
      </c>
      <c r="J66" s="16">
        <v>405433.43900000001</v>
      </c>
      <c r="K66" s="16">
        <v>223134.723</v>
      </c>
      <c r="L66" s="16">
        <v>-11169.558999999999</v>
      </c>
      <c r="M66" s="16">
        <v>0</v>
      </c>
      <c r="N66" s="16">
        <v>28210.873000000029</v>
      </c>
      <c r="O66" s="16">
        <f t="shared" si="4"/>
        <v>2104909.9194915257</v>
      </c>
      <c r="P66" s="16">
        <f t="shared" si="4"/>
        <v>1173913.3432203389</v>
      </c>
      <c r="Q66" s="16">
        <f t="shared" si="4"/>
        <v>766533.84322033904</v>
      </c>
      <c r="R66" s="16">
        <f t="shared" si="4"/>
        <v>-20434.627118644068</v>
      </c>
      <c r="S66" s="16">
        <f t="shared" si="4"/>
        <v>0</v>
      </c>
      <c r="T66" s="16">
        <f t="shared" si="4"/>
        <v>144028.1059322037</v>
      </c>
      <c r="U66" s="16">
        <f t="shared" si="3"/>
        <v>2830290.6525423732</v>
      </c>
      <c r="V66" s="16">
        <f t="shared" si="3"/>
        <v>1717938.3008474577</v>
      </c>
      <c r="W66" s="16">
        <f t="shared" si="3"/>
        <v>945486.11440677964</v>
      </c>
      <c r="X66" s="16">
        <f t="shared" si="3"/>
        <v>-47328.639830508473</v>
      </c>
      <c r="Y66" s="16">
        <f t="shared" si="3"/>
        <v>0</v>
      </c>
      <c r="Z66" s="16">
        <f t="shared" si="3"/>
        <v>119537.59745762724</v>
      </c>
    </row>
    <row r="67" spans="1:26">
      <c r="A67" s="124" t="s">
        <v>371</v>
      </c>
      <c r="B67" s="44">
        <v>210</v>
      </c>
      <c r="C67" s="15">
        <v>202619.6</v>
      </c>
      <c r="D67" s="15">
        <v>14761.8</v>
      </c>
      <c r="E67" s="15">
        <v>188537.80000000002</v>
      </c>
      <c r="F67" s="15">
        <v>-158.69999999999996</v>
      </c>
      <c r="G67" s="15">
        <v>0</v>
      </c>
      <c r="H67" s="15">
        <v>-838.69999999999993</v>
      </c>
      <c r="I67" s="15">
        <v>202619.6</v>
      </c>
      <c r="J67" s="15">
        <v>14761.8</v>
      </c>
      <c r="K67" s="15">
        <v>188537.80000000002</v>
      </c>
      <c r="L67" s="15">
        <v>-158.69999999999996</v>
      </c>
      <c r="M67" s="15">
        <v>0</v>
      </c>
      <c r="N67" s="15">
        <v>-838.69999999999993</v>
      </c>
      <c r="O67" s="15">
        <f t="shared" si="4"/>
        <v>964855.23809523822</v>
      </c>
      <c r="P67" s="15">
        <f t="shared" si="4"/>
        <v>70294.28571428571</v>
      </c>
      <c r="Q67" s="15">
        <f t="shared" si="4"/>
        <v>897799.04761904769</v>
      </c>
      <c r="R67" s="15">
        <f t="shared" si="4"/>
        <v>-755.71428571428555</v>
      </c>
      <c r="S67" s="15">
        <f t="shared" si="4"/>
        <v>0</v>
      </c>
      <c r="T67" s="15">
        <f t="shared" si="4"/>
        <v>-3993.8095238095234</v>
      </c>
      <c r="U67" s="15">
        <f t="shared" si="3"/>
        <v>964855.23809523822</v>
      </c>
      <c r="V67" s="15">
        <f t="shared" si="3"/>
        <v>70294.28571428571</v>
      </c>
      <c r="W67" s="15">
        <f t="shared" si="3"/>
        <v>897799.04761904769</v>
      </c>
      <c r="X67" s="15">
        <f t="shared" si="3"/>
        <v>-755.71428571428555</v>
      </c>
      <c r="Y67" s="15">
        <f t="shared" si="3"/>
        <v>0</v>
      </c>
      <c r="Z67" s="15">
        <f t="shared" si="3"/>
        <v>-3993.8095238095234</v>
      </c>
    </row>
    <row r="68" spans="1:26">
      <c r="A68" s="126" t="s">
        <v>372</v>
      </c>
      <c r="B68" s="40">
        <v>201</v>
      </c>
      <c r="C68" s="16">
        <v>301154</v>
      </c>
      <c r="D68" s="16">
        <v>154056</v>
      </c>
      <c r="E68" s="16">
        <v>125880</v>
      </c>
      <c r="F68" s="16">
        <v>50616</v>
      </c>
      <c r="G68" s="16">
        <v>0</v>
      </c>
      <c r="H68" s="16">
        <v>71834</v>
      </c>
      <c r="I68" s="16">
        <v>315878</v>
      </c>
      <c r="J68" s="16">
        <v>157954</v>
      </c>
      <c r="K68" s="16">
        <v>137322</v>
      </c>
      <c r="L68" s="16">
        <v>49354</v>
      </c>
      <c r="M68" s="16">
        <v>0</v>
      </c>
      <c r="N68" s="16">
        <v>69956</v>
      </c>
      <c r="O68" s="16">
        <f t="shared" si="4"/>
        <v>1498278.606965174</v>
      </c>
      <c r="P68" s="16">
        <f t="shared" si="4"/>
        <v>766447.76119402982</v>
      </c>
      <c r="Q68" s="16">
        <f t="shared" si="4"/>
        <v>626268.65671641787</v>
      </c>
      <c r="R68" s="16">
        <f t="shared" si="4"/>
        <v>251820.89552238808</v>
      </c>
      <c r="S68" s="16">
        <f t="shared" si="4"/>
        <v>0</v>
      </c>
      <c r="T68" s="16">
        <f t="shared" si="4"/>
        <v>357383.08457711438</v>
      </c>
      <c r="U68" s="16">
        <f t="shared" si="3"/>
        <v>1571532.3383084575</v>
      </c>
      <c r="V68" s="16">
        <f t="shared" si="3"/>
        <v>785840.79601990047</v>
      </c>
      <c r="W68" s="16">
        <f t="shared" si="3"/>
        <v>683194.02985074627</v>
      </c>
      <c r="X68" s="16">
        <f t="shared" si="3"/>
        <v>245542.28855721393</v>
      </c>
      <c r="Y68" s="16">
        <f t="shared" si="3"/>
        <v>0</v>
      </c>
      <c r="Z68" s="16">
        <f t="shared" si="3"/>
        <v>348039.80099502485</v>
      </c>
    </row>
    <row r="69" spans="1:26">
      <c r="A69" s="124" t="s">
        <v>373</v>
      </c>
      <c r="B69" s="44">
        <v>119</v>
      </c>
      <c r="C69" s="15">
        <v>158484</v>
      </c>
      <c r="D69" s="15">
        <v>95240</v>
      </c>
      <c r="E69" s="15">
        <v>68496</v>
      </c>
      <c r="F69" s="15">
        <v>4101</v>
      </c>
      <c r="G69" s="15">
        <v>0</v>
      </c>
      <c r="H69" s="15">
        <v>-1151</v>
      </c>
      <c r="I69" s="15">
        <v>160987</v>
      </c>
      <c r="J69" s="15">
        <v>95240</v>
      </c>
      <c r="K69" s="15">
        <v>70318</v>
      </c>
      <c r="L69" s="15">
        <v>1065</v>
      </c>
      <c r="M69" s="15">
        <v>0</v>
      </c>
      <c r="N69" s="15">
        <v>-3506</v>
      </c>
      <c r="O69" s="15">
        <f t="shared" si="4"/>
        <v>1331798.3193277312</v>
      </c>
      <c r="P69" s="15">
        <f t="shared" si="4"/>
        <v>800336.13445378153</v>
      </c>
      <c r="Q69" s="15">
        <f t="shared" si="4"/>
        <v>575596.63865546219</v>
      </c>
      <c r="R69" s="15">
        <f t="shared" si="4"/>
        <v>34462.184873949584</v>
      </c>
      <c r="S69" s="15">
        <f t="shared" si="4"/>
        <v>0</v>
      </c>
      <c r="T69" s="15">
        <f t="shared" si="4"/>
        <v>-9672.2689075630242</v>
      </c>
      <c r="U69" s="15">
        <f t="shared" si="3"/>
        <v>1352831.9327731093</v>
      </c>
      <c r="V69" s="15">
        <f t="shared" si="3"/>
        <v>800336.13445378153</v>
      </c>
      <c r="W69" s="15">
        <f t="shared" si="3"/>
        <v>590907.56302521005</v>
      </c>
      <c r="X69" s="15">
        <f t="shared" si="3"/>
        <v>8949.5798319327732</v>
      </c>
      <c r="Y69" s="15">
        <f t="shared" si="3"/>
        <v>0</v>
      </c>
      <c r="Z69" s="15">
        <f t="shared" si="3"/>
        <v>-29462.18487394958</v>
      </c>
    </row>
    <row r="70" spans="1:26">
      <c r="A70" s="126" t="s">
        <v>374</v>
      </c>
      <c r="B70" s="40">
        <v>110</v>
      </c>
      <c r="C70" s="16">
        <v>140779</v>
      </c>
      <c r="D70" s="16">
        <v>71237</v>
      </c>
      <c r="E70" s="16">
        <v>49941</v>
      </c>
      <c r="F70" s="16">
        <v>-1163</v>
      </c>
      <c r="G70" s="16">
        <v>0</v>
      </c>
      <c r="H70" s="16">
        <v>18438</v>
      </c>
      <c r="I70" s="16">
        <v>160822</v>
      </c>
      <c r="J70" s="16">
        <v>74999</v>
      </c>
      <c r="K70" s="16">
        <v>62430</v>
      </c>
      <c r="L70" s="16">
        <v>-1466</v>
      </c>
      <c r="M70" s="16">
        <v>-502</v>
      </c>
      <c r="N70" s="16">
        <v>21425</v>
      </c>
      <c r="O70" s="16">
        <f t="shared" si="4"/>
        <v>1279809.0909090908</v>
      </c>
      <c r="P70" s="16">
        <f t="shared" si="4"/>
        <v>647609.09090909094</v>
      </c>
      <c r="Q70" s="16">
        <f t="shared" si="4"/>
        <v>454009.09090909088</v>
      </c>
      <c r="R70" s="16">
        <f t="shared" si="4"/>
        <v>-10572.727272727272</v>
      </c>
      <c r="S70" s="16">
        <f t="shared" si="4"/>
        <v>0</v>
      </c>
      <c r="T70" s="16">
        <f t="shared" si="4"/>
        <v>167618.18181818182</v>
      </c>
      <c r="U70" s="16">
        <f t="shared" si="3"/>
        <v>1462018.1818181819</v>
      </c>
      <c r="V70" s="16">
        <f t="shared" si="3"/>
        <v>681809.09090909082</v>
      </c>
      <c r="W70" s="16">
        <f t="shared" si="3"/>
        <v>567545.45454545447</v>
      </c>
      <c r="X70" s="16">
        <f t="shared" si="3"/>
        <v>-13327.272727272728</v>
      </c>
      <c r="Y70" s="16">
        <f t="shared" si="3"/>
        <v>-4563.6363636363631</v>
      </c>
      <c r="Z70" s="16">
        <f t="shared" si="3"/>
        <v>194772.72727272729</v>
      </c>
    </row>
    <row r="71" spans="1:26">
      <c r="A71" s="124" t="s">
        <v>375</v>
      </c>
      <c r="B71" s="44">
        <v>98</v>
      </c>
      <c r="C71" s="15">
        <v>206798</v>
      </c>
      <c r="D71" s="15">
        <v>32198</v>
      </c>
      <c r="E71" s="15">
        <v>231897</v>
      </c>
      <c r="F71" s="15">
        <v>2721</v>
      </c>
      <c r="G71" s="15">
        <v>0</v>
      </c>
      <c r="H71" s="15">
        <v>-54576</v>
      </c>
      <c r="I71" s="15">
        <v>207389</v>
      </c>
      <c r="J71" s="15">
        <v>32198</v>
      </c>
      <c r="K71" s="15">
        <v>232251</v>
      </c>
      <c r="L71" s="15">
        <v>2069</v>
      </c>
      <c r="M71" s="15">
        <v>0</v>
      </c>
      <c r="N71" s="15">
        <v>-54991</v>
      </c>
      <c r="O71" s="15">
        <f t="shared" si="4"/>
        <v>2110183.6734693879</v>
      </c>
      <c r="P71" s="15">
        <f t="shared" si="4"/>
        <v>328551.02040816325</v>
      </c>
      <c r="Q71" s="15">
        <f t="shared" si="4"/>
        <v>2366295.9183673472</v>
      </c>
      <c r="R71" s="15">
        <f t="shared" si="4"/>
        <v>27765.306122448979</v>
      </c>
      <c r="S71" s="15">
        <f t="shared" si="4"/>
        <v>0</v>
      </c>
      <c r="T71" s="15">
        <f t="shared" si="4"/>
        <v>-556897.95918367349</v>
      </c>
      <c r="U71" s="15">
        <f t="shared" si="3"/>
        <v>2116214.2857142859</v>
      </c>
      <c r="V71" s="15">
        <f t="shared" si="3"/>
        <v>328551.02040816325</v>
      </c>
      <c r="W71" s="15">
        <f t="shared" si="3"/>
        <v>2369908.163265306</v>
      </c>
      <c r="X71" s="15">
        <f t="shared" si="3"/>
        <v>21112.244897959183</v>
      </c>
      <c r="Y71" s="15">
        <f t="shared" si="3"/>
        <v>0</v>
      </c>
      <c r="Z71" s="15">
        <f t="shared" si="3"/>
        <v>-561132.6530612245</v>
      </c>
    </row>
    <row r="72" spans="1:26">
      <c r="A72" s="126" t="s">
        <v>376</v>
      </c>
      <c r="B72" s="40">
        <v>94</v>
      </c>
      <c r="C72" s="16">
        <v>101913.4</v>
      </c>
      <c r="D72" s="16">
        <v>4135.8999999999996</v>
      </c>
      <c r="E72" s="16">
        <v>103966.2</v>
      </c>
      <c r="F72" s="16">
        <v>132.80000000000001</v>
      </c>
      <c r="G72" s="16">
        <v>0</v>
      </c>
      <c r="H72" s="16">
        <v>-6055.8999999999969</v>
      </c>
      <c r="I72" s="16">
        <v>104154.9</v>
      </c>
      <c r="J72" s="16">
        <v>4135.8999999999996</v>
      </c>
      <c r="K72" s="16">
        <v>108814.1</v>
      </c>
      <c r="L72" s="16">
        <v>93.800000000000011</v>
      </c>
      <c r="M72" s="16">
        <v>0</v>
      </c>
      <c r="N72" s="16">
        <v>-8701.3000000000065</v>
      </c>
      <c r="O72" s="16">
        <f t="shared" si="4"/>
        <v>1084185.1063829786</v>
      </c>
      <c r="P72" s="16">
        <f t="shared" si="4"/>
        <v>43998.936170212764</v>
      </c>
      <c r="Q72" s="16">
        <f t="shared" si="4"/>
        <v>1106023.4042553192</v>
      </c>
      <c r="R72" s="16">
        <f t="shared" si="4"/>
        <v>1412.7659574468084</v>
      </c>
      <c r="S72" s="16">
        <f t="shared" si="4"/>
        <v>0</v>
      </c>
      <c r="T72" s="16">
        <f t="shared" si="4"/>
        <v>-64424.468085106353</v>
      </c>
      <c r="U72" s="16">
        <f t="shared" si="3"/>
        <v>1108030.8510638296</v>
      </c>
      <c r="V72" s="16">
        <f t="shared" si="3"/>
        <v>43998.936170212764</v>
      </c>
      <c r="W72" s="16">
        <f t="shared" si="3"/>
        <v>1157596.8085106383</v>
      </c>
      <c r="X72" s="16">
        <f t="shared" si="3"/>
        <v>997.87234042553212</v>
      </c>
      <c r="Y72" s="16">
        <f t="shared" si="3"/>
        <v>0</v>
      </c>
      <c r="Z72" s="16">
        <f t="shared" si="3"/>
        <v>-92567.021276595813</v>
      </c>
    </row>
    <row r="73" spans="1:26">
      <c r="A73" s="124" t="s">
        <v>377</v>
      </c>
      <c r="B73" s="44">
        <v>92</v>
      </c>
      <c r="C73" s="15">
        <v>112192</v>
      </c>
      <c r="D73" s="15">
        <v>8306</v>
      </c>
      <c r="E73" s="15">
        <v>90830</v>
      </c>
      <c r="F73" s="15">
        <v>248</v>
      </c>
      <c r="G73" s="15">
        <v>0</v>
      </c>
      <c r="H73" s="15">
        <v>13304</v>
      </c>
      <c r="I73" s="15">
        <v>113959</v>
      </c>
      <c r="J73" s="15">
        <v>8306</v>
      </c>
      <c r="K73" s="15">
        <v>93363</v>
      </c>
      <c r="L73" s="15">
        <v>-271</v>
      </c>
      <c r="M73" s="15">
        <v>0</v>
      </c>
      <c r="N73" s="15">
        <v>12019</v>
      </c>
      <c r="O73" s="15">
        <f t="shared" si="4"/>
        <v>1219478.2608695652</v>
      </c>
      <c r="P73" s="15">
        <f t="shared" si="4"/>
        <v>90282.608695652176</v>
      </c>
      <c r="Q73" s="15">
        <f t="shared" si="4"/>
        <v>987282.6086956521</v>
      </c>
      <c r="R73" s="15">
        <f t="shared" si="4"/>
        <v>2695.6521739130435</v>
      </c>
      <c r="S73" s="15">
        <f t="shared" si="4"/>
        <v>0</v>
      </c>
      <c r="T73" s="15">
        <f t="shared" si="4"/>
        <v>144608.69565217392</v>
      </c>
      <c r="U73" s="15">
        <f t="shared" si="3"/>
        <v>1238684.7826086958</v>
      </c>
      <c r="V73" s="15">
        <f t="shared" si="3"/>
        <v>90282.608695652176</v>
      </c>
      <c r="W73" s="15">
        <f t="shared" si="3"/>
        <v>1014815.2173913043</v>
      </c>
      <c r="X73" s="15">
        <f t="shared" si="3"/>
        <v>-2945.6521739130435</v>
      </c>
      <c r="Y73" s="15">
        <f t="shared" si="3"/>
        <v>0</v>
      </c>
      <c r="Z73" s="15">
        <f t="shared" si="3"/>
        <v>130641.3043478261</v>
      </c>
    </row>
    <row r="74" spans="1:26">
      <c r="A74" s="126" t="s">
        <v>378</v>
      </c>
      <c r="B74" s="40">
        <v>66</v>
      </c>
      <c r="C74" s="16">
        <v>106181</v>
      </c>
      <c r="D74" s="16">
        <v>17490</v>
      </c>
      <c r="E74" s="16">
        <v>149082</v>
      </c>
      <c r="F74" s="16">
        <v>1158</v>
      </c>
      <c r="G74" s="16">
        <v>0</v>
      </c>
      <c r="H74" s="16">
        <v>-59233</v>
      </c>
      <c r="I74" s="16">
        <v>107474</v>
      </c>
      <c r="J74" s="16">
        <v>17490</v>
      </c>
      <c r="K74" s="16">
        <v>149618</v>
      </c>
      <c r="L74" s="16">
        <v>-534</v>
      </c>
      <c r="M74" s="16">
        <v>-802</v>
      </c>
      <c r="N74" s="16">
        <v>-60970</v>
      </c>
      <c r="O74" s="16">
        <f t="shared" si="4"/>
        <v>1608803.0303030303</v>
      </c>
      <c r="P74" s="16">
        <f t="shared" si="4"/>
        <v>265000</v>
      </c>
      <c r="Q74" s="16">
        <f t="shared" si="4"/>
        <v>2258818.1818181821</v>
      </c>
      <c r="R74" s="16">
        <f t="shared" si="4"/>
        <v>17545.454545454548</v>
      </c>
      <c r="S74" s="16">
        <f t="shared" si="4"/>
        <v>0</v>
      </c>
      <c r="T74" s="16">
        <f t="shared" si="4"/>
        <v>-897469.69696969702</v>
      </c>
      <c r="U74" s="16">
        <f t="shared" si="3"/>
        <v>1628393.9393939395</v>
      </c>
      <c r="V74" s="16">
        <f t="shared" si="3"/>
        <v>265000</v>
      </c>
      <c r="W74" s="16">
        <f t="shared" si="3"/>
        <v>2266939.393939394</v>
      </c>
      <c r="X74" s="16">
        <f t="shared" si="3"/>
        <v>-8090.9090909090919</v>
      </c>
      <c r="Y74" s="16">
        <f t="shared" si="3"/>
        <v>-12151.515151515152</v>
      </c>
      <c r="Z74" s="16">
        <f t="shared" si="3"/>
        <v>-923787.87878787878</v>
      </c>
    </row>
    <row r="75" spans="1:26">
      <c r="A75" s="124" t="s">
        <v>379</v>
      </c>
      <c r="B75" s="44">
        <v>66</v>
      </c>
      <c r="C75" s="15">
        <v>64589</v>
      </c>
      <c r="D75" s="15">
        <v>4977</v>
      </c>
      <c r="E75" s="15">
        <v>51019</v>
      </c>
      <c r="F75" s="15">
        <v>58</v>
      </c>
      <c r="G75" s="15">
        <v>0</v>
      </c>
      <c r="H75" s="15">
        <v>8651</v>
      </c>
      <c r="I75" s="15">
        <v>66728</v>
      </c>
      <c r="J75" s="15">
        <v>4977</v>
      </c>
      <c r="K75" s="15">
        <v>55265</v>
      </c>
      <c r="L75" s="15">
        <v>-99</v>
      </c>
      <c r="M75" s="15">
        <v>0</v>
      </c>
      <c r="N75" s="15">
        <v>6387</v>
      </c>
      <c r="O75" s="15">
        <f t="shared" si="4"/>
        <v>978621.21212121216</v>
      </c>
      <c r="P75" s="15">
        <f t="shared" si="4"/>
        <v>75409.090909090912</v>
      </c>
      <c r="Q75" s="15">
        <f t="shared" si="4"/>
        <v>773015.15151515149</v>
      </c>
      <c r="R75" s="15">
        <f t="shared" si="4"/>
        <v>878.78787878787875</v>
      </c>
      <c r="S75" s="15">
        <f t="shared" si="4"/>
        <v>0</v>
      </c>
      <c r="T75" s="15">
        <f t="shared" si="4"/>
        <v>131075.75757575757</v>
      </c>
      <c r="U75" s="15">
        <f t="shared" si="3"/>
        <v>1011030.303030303</v>
      </c>
      <c r="V75" s="15">
        <f t="shared" si="3"/>
        <v>75409.090909090912</v>
      </c>
      <c r="W75" s="15">
        <f t="shared" si="3"/>
        <v>837348.48484848486</v>
      </c>
      <c r="X75" s="15">
        <f t="shared" si="3"/>
        <v>-1500</v>
      </c>
      <c r="Y75" s="15">
        <f t="shared" si="3"/>
        <v>0</v>
      </c>
      <c r="Z75" s="15">
        <f t="shared" si="3"/>
        <v>96772.727272727265</v>
      </c>
    </row>
    <row r="76" spans="1:26">
      <c r="A76" s="126" t="s">
        <v>380</v>
      </c>
      <c r="B76" s="40">
        <v>56</v>
      </c>
      <c r="C76" s="16">
        <v>54337.9</v>
      </c>
      <c r="D76" s="16">
        <v>8256.7000000000007</v>
      </c>
      <c r="E76" s="16">
        <v>28274.3</v>
      </c>
      <c r="F76" s="16">
        <v>784.5</v>
      </c>
      <c r="G76" s="16">
        <v>0</v>
      </c>
      <c r="H76" s="16">
        <v>18591.400000000001</v>
      </c>
      <c r="I76" s="16">
        <v>54337.9</v>
      </c>
      <c r="J76" s="16">
        <v>8256.7000000000007</v>
      </c>
      <c r="K76" s="16">
        <v>28274.3</v>
      </c>
      <c r="L76" s="16">
        <v>784.5</v>
      </c>
      <c r="M76" s="16">
        <v>0</v>
      </c>
      <c r="N76" s="16">
        <v>18591.400000000001</v>
      </c>
      <c r="O76" s="16">
        <f t="shared" si="4"/>
        <v>970319.64285714284</v>
      </c>
      <c r="P76" s="16">
        <f t="shared" si="4"/>
        <v>147441.07142857142</v>
      </c>
      <c r="Q76" s="16">
        <f t="shared" si="4"/>
        <v>504898.21428571426</v>
      </c>
      <c r="R76" s="16">
        <f t="shared" si="4"/>
        <v>14008.928571428571</v>
      </c>
      <c r="S76" s="16">
        <f t="shared" si="4"/>
        <v>0</v>
      </c>
      <c r="T76" s="16">
        <f t="shared" si="4"/>
        <v>331989.28571428574</v>
      </c>
      <c r="U76" s="16">
        <f t="shared" si="3"/>
        <v>970319.64285714284</v>
      </c>
      <c r="V76" s="16">
        <f t="shared" si="3"/>
        <v>147441.07142857142</v>
      </c>
      <c r="W76" s="16">
        <f t="shared" si="3"/>
        <v>504898.21428571426</v>
      </c>
      <c r="X76" s="16">
        <f t="shared" si="3"/>
        <v>14008.928571428571</v>
      </c>
      <c r="Y76" s="16">
        <f t="shared" si="3"/>
        <v>0</v>
      </c>
      <c r="Z76" s="16">
        <f t="shared" si="3"/>
        <v>331989.28571428574</v>
      </c>
    </row>
    <row r="77" spans="1:26">
      <c r="A77" s="124" t="s">
        <v>381</v>
      </c>
      <c r="B77" s="44">
        <v>42</v>
      </c>
      <c r="C77" s="15">
        <v>51361</v>
      </c>
      <c r="D77" s="15">
        <v>3397</v>
      </c>
      <c r="E77" s="15">
        <v>48852</v>
      </c>
      <c r="F77" s="15">
        <v>1631</v>
      </c>
      <c r="G77" s="15">
        <v>0</v>
      </c>
      <c r="H77" s="15">
        <v>743</v>
      </c>
      <c r="I77" s="15">
        <v>58647</v>
      </c>
      <c r="J77" s="15">
        <v>3397</v>
      </c>
      <c r="K77" s="15">
        <v>54429</v>
      </c>
      <c r="L77" s="15">
        <v>157</v>
      </c>
      <c r="M77" s="15">
        <v>0</v>
      </c>
      <c r="N77" s="15">
        <v>978</v>
      </c>
      <c r="O77" s="15">
        <f t="shared" si="4"/>
        <v>1222880.9523809522</v>
      </c>
      <c r="P77" s="15">
        <f t="shared" si="4"/>
        <v>80880.952380952382</v>
      </c>
      <c r="Q77" s="15">
        <f t="shared" si="4"/>
        <v>1163142.857142857</v>
      </c>
      <c r="R77" s="15">
        <f t="shared" si="4"/>
        <v>38833.333333333336</v>
      </c>
      <c r="S77" s="15">
        <f t="shared" si="4"/>
        <v>0</v>
      </c>
      <c r="T77" s="15">
        <f t="shared" si="4"/>
        <v>17690.476190476191</v>
      </c>
      <c r="U77" s="15">
        <f t="shared" si="3"/>
        <v>1396357.142857143</v>
      </c>
      <c r="V77" s="15">
        <f t="shared" si="3"/>
        <v>80880.952380952382</v>
      </c>
      <c r="W77" s="15">
        <f t="shared" si="3"/>
        <v>1295928.5714285714</v>
      </c>
      <c r="X77" s="15">
        <f t="shared" si="3"/>
        <v>3738.0952380952381</v>
      </c>
      <c r="Y77" s="15">
        <f t="shared" si="3"/>
        <v>0</v>
      </c>
      <c r="Z77" s="15">
        <f t="shared" si="3"/>
        <v>23285.714285714286</v>
      </c>
    </row>
    <row r="78" spans="1:26">
      <c r="D78" s="16"/>
      <c r="E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>
      <c r="A79" s="22"/>
      <c r="B79" s="53">
        <v>368792</v>
      </c>
      <c r="C79" s="21">
        <v>368640120.34100008</v>
      </c>
      <c r="D79" s="21">
        <v>221989951.74899998</v>
      </c>
      <c r="E79" s="21">
        <v>150716880.58700001</v>
      </c>
      <c r="F79" s="21">
        <v>-8775996.972000001</v>
      </c>
      <c r="G79" s="21">
        <v>4053543.5</v>
      </c>
      <c r="H79" s="21">
        <v>-8789165.4669998866</v>
      </c>
      <c r="I79" s="21">
        <v>470116230.29400003</v>
      </c>
      <c r="J79" s="21">
        <v>251733385.73900002</v>
      </c>
      <c r="K79" s="21">
        <v>193953288.52299994</v>
      </c>
      <c r="L79" s="21">
        <v>-31215229.458999999</v>
      </c>
      <c r="M79" s="21">
        <v>4651390.8999999994</v>
      </c>
      <c r="N79" s="21">
        <v>-2134282.5269999346</v>
      </c>
      <c r="O79" s="21">
        <f t="shared" ref="O79:Z79" si="5">(C79/$B79)*1000</f>
        <v>999588.16986539867</v>
      </c>
      <c r="P79" s="21">
        <f t="shared" si="5"/>
        <v>601938.08908273489</v>
      </c>
      <c r="Q79" s="21">
        <f t="shared" si="5"/>
        <v>408677.19632475765</v>
      </c>
      <c r="R79" s="21">
        <f t="shared" si="5"/>
        <v>-23796.60342957548</v>
      </c>
      <c r="S79" s="21">
        <f t="shared" si="5"/>
        <v>10991.408436191674</v>
      </c>
      <c r="T79" s="21">
        <f t="shared" si="5"/>
        <v>-23832.310535477685</v>
      </c>
      <c r="U79" s="21">
        <f t="shared" si="5"/>
        <v>1274746.280542962</v>
      </c>
      <c r="V79" s="21">
        <f t="shared" si="5"/>
        <v>682589.06304637855</v>
      </c>
      <c r="W79" s="21">
        <f t="shared" si="5"/>
        <v>525915.11888273049</v>
      </c>
      <c r="X79" s="21">
        <f t="shared" si="5"/>
        <v>-84641.829158441615</v>
      </c>
      <c r="Y79" s="21">
        <f t="shared" si="5"/>
        <v>12612.504880800016</v>
      </c>
      <c r="Z79" s="21">
        <f t="shared" si="5"/>
        <v>-5787.2256637886248</v>
      </c>
    </row>
    <row r="80" spans="1:26">
      <c r="I80" s="16"/>
      <c r="J80" s="16"/>
      <c r="K80" s="16"/>
      <c r="L80" s="16"/>
      <c r="M80" s="16"/>
      <c r="N80" s="16"/>
    </row>
    <row r="81" spans="9:14">
      <c r="I81" s="16"/>
      <c r="J81" s="16"/>
      <c r="K81" s="16"/>
      <c r="L81" s="16"/>
      <c r="M81" s="16"/>
      <c r="N81" s="16"/>
    </row>
    <row r="82" spans="9:14">
      <c r="I82" s="16"/>
      <c r="J82" s="16"/>
      <c r="K82" s="16"/>
      <c r="L82" s="16"/>
      <c r="M82" s="16"/>
      <c r="N82" s="16"/>
    </row>
    <row r="83" spans="9:14">
      <c r="I83" s="16"/>
      <c r="J83" s="16"/>
      <c r="K83" s="16"/>
      <c r="L83" s="16"/>
      <c r="M83" s="16"/>
      <c r="N83" s="16"/>
    </row>
    <row r="84" spans="9:14">
      <c r="I84" s="16"/>
      <c r="J84" s="16"/>
      <c r="K84" s="16"/>
      <c r="L84" s="16"/>
      <c r="M84" s="16"/>
      <c r="N84" s="16"/>
    </row>
    <row r="85" spans="9:14">
      <c r="I85" s="16"/>
      <c r="J85" s="16"/>
      <c r="K85" s="16"/>
      <c r="L85" s="16"/>
      <c r="M85" s="16"/>
      <c r="N85" s="16"/>
    </row>
    <row r="86" spans="9:14">
      <c r="I86" s="16"/>
      <c r="J86" s="16"/>
      <c r="K86" s="16"/>
      <c r="L86" s="16"/>
      <c r="M86" s="16"/>
      <c r="N86" s="16"/>
    </row>
    <row r="87" spans="9:14">
      <c r="I87" s="16"/>
      <c r="J87" s="16"/>
      <c r="K87" s="16"/>
      <c r="L87" s="16"/>
      <c r="M87" s="16"/>
      <c r="N87" s="16"/>
    </row>
    <row r="88" spans="9:14">
      <c r="I88" s="16"/>
      <c r="J88" s="16"/>
      <c r="K88" s="16"/>
      <c r="L88" s="16"/>
      <c r="M88" s="16"/>
      <c r="N88" s="16"/>
    </row>
    <row r="89" spans="9:14">
      <c r="I89" s="16"/>
      <c r="J89" s="16"/>
      <c r="K89" s="16"/>
      <c r="L89" s="16"/>
      <c r="M89" s="16"/>
      <c r="N89" s="16"/>
    </row>
    <row r="90" spans="9:14">
      <c r="I90" s="16"/>
      <c r="J90" s="16"/>
      <c r="K90" s="16"/>
      <c r="L90" s="16"/>
      <c r="M90" s="16"/>
      <c r="N90" s="16"/>
    </row>
    <row r="91" spans="9:14">
      <c r="I91" s="16"/>
      <c r="J91" s="16"/>
      <c r="K91" s="16"/>
      <c r="L91" s="16"/>
      <c r="M91" s="16"/>
      <c r="N91" s="16"/>
    </row>
    <row r="92" spans="9:14">
      <c r="I92" s="16"/>
      <c r="J92" s="16"/>
      <c r="K92" s="16"/>
      <c r="L92" s="16"/>
      <c r="M92" s="16"/>
      <c r="N92" s="16"/>
    </row>
    <row r="93" spans="9:14">
      <c r="I93" s="16"/>
      <c r="J93" s="16"/>
      <c r="K93" s="16"/>
      <c r="L93" s="16"/>
      <c r="M93" s="16"/>
      <c r="N93" s="16"/>
    </row>
    <row r="94" spans="9:14">
      <c r="I94" s="16"/>
      <c r="J94" s="16"/>
      <c r="K94" s="16"/>
      <c r="L94" s="16"/>
      <c r="M94" s="16"/>
      <c r="N94" s="16"/>
    </row>
    <row r="95" spans="9:14">
      <c r="I95" s="16"/>
      <c r="J95" s="16"/>
      <c r="K95" s="16"/>
      <c r="L95" s="16"/>
      <c r="M95" s="16"/>
      <c r="N95" s="16"/>
    </row>
    <row r="96" spans="9:14">
      <c r="I96" s="16"/>
      <c r="J96" s="16"/>
      <c r="K96" s="16"/>
      <c r="L96" s="16"/>
      <c r="M96" s="16"/>
      <c r="N96" s="16"/>
    </row>
    <row r="97" spans="9:14">
      <c r="I97" s="16"/>
      <c r="J97" s="16"/>
      <c r="K97" s="16"/>
      <c r="L97" s="16"/>
      <c r="M97" s="16"/>
      <c r="N97" s="16"/>
    </row>
    <row r="98" spans="9:14">
      <c r="I98" s="16"/>
      <c r="J98" s="16"/>
      <c r="K98" s="16"/>
      <c r="L98" s="16"/>
      <c r="M98" s="16"/>
      <c r="N98" s="16"/>
    </row>
    <row r="99" spans="9:14">
      <c r="I99" s="16"/>
      <c r="J99" s="16"/>
      <c r="K99" s="16"/>
      <c r="L99" s="16"/>
      <c r="M99" s="16"/>
      <c r="N99" s="16"/>
    </row>
    <row r="100" spans="9:14">
      <c r="I100" s="16"/>
      <c r="J100" s="16"/>
      <c r="K100" s="16"/>
      <c r="L100" s="16"/>
      <c r="M100" s="16"/>
      <c r="N100" s="16"/>
    </row>
    <row r="101" spans="9:14">
      <c r="I101" s="16"/>
      <c r="J101" s="16"/>
      <c r="K101" s="16"/>
      <c r="L101" s="16"/>
      <c r="M101" s="16"/>
      <c r="N101" s="16"/>
    </row>
    <row r="102" spans="9:14">
      <c r="I102" s="16"/>
      <c r="J102" s="16"/>
      <c r="K102" s="16"/>
      <c r="L102" s="16"/>
      <c r="M102" s="16"/>
      <c r="N102" s="16"/>
    </row>
    <row r="103" spans="9:14">
      <c r="I103" s="16"/>
      <c r="J103" s="16"/>
      <c r="K103" s="16"/>
      <c r="L103" s="16"/>
      <c r="M103" s="16"/>
      <c r="N103" s="16"/>
    </row>
    <row r="104" spans="9:14">
      <c r="I104" s="16"/>
      <c r="J104" s="16"/>
      <c r="K104" s="16"/>
      <c r="L104" s="16"/>
      <c r="M104" s="16"/>
      <c r="N104" s="16"/>
    </row>
    <row r="105" spans="9:14">
      <c r="I105" s="16"/>
      <c r="J105" s="16"/>
      <c r="K105" s="16"/>
      <c r="L105" s="16"/>
      <c r="M105" s="16"/>
      <c r="N105" s="16"/>
    </row>
    <row r="106" spans="9:14">
      <c r="I106" s="16"/>
      <c r="J106" s="16"/>
      <c r="K106" s="16"/>
      <c r="L106" s="16"/>
      <c r="M106" s="16"/>
      <c r="N106" s="16"/>
    </row>
    <row r="107" spans="9:14">
      <c r="I107" s="16"/>
      <c r="J107" s="16"/>
      <c r="K107" s="16"/>
      <c r="L107" s="16"/>
      <c r="M107" s="16"/>
      <c r="N107" s="16"/>
    </row>
    <row r="108" spans="9:14">
      <c r="I108" s="16"/>
      <c r="J108" s="16"/>
      <c r="K108" s="16"/>
      <c r="L108" s="16"/>
      <c r="M108" s="16"/>
      <c r="N108" s="16"/>
    </row>
    <row r="109" spans="9:14">
      <c r="I109" s="16"/>
      <c r="J109" s="16"/>
      <c r="K109" s="16"/>
      <c r="L109" s="16"/>
      <c r="M109" s="16"/>
      <c r="N109" s="16"/>
    </row>
    <row r="110" spans="9:14">
      <c r="I110" s="16"/>
      <c r="J110" s="16"/>
      <c r="K110" s="16"/>
      <c r="L110" s="16"/>
      <c r="M110" s="16"/>
      <c r="N110" s="16"/>
    </row>
    <row r="111" spans="9:14">
      <c r="I111" s="16"/>
      <c r="J111" s="16"/>
      <c r="K111" s="16"/>
      <c r="L111" s="16"/>
      <c r="M111" s="16"/>
      <c r="N111" s="16"/>
    </row>
    <row r="112" spans="9:14">
      <c r="I112" s="16"/>
      <c r="J112" s="16"/>
      <c r="K112" s="16"/>
      <c r="L112" s="16"/>
      <c r="M112" s="16"/>
      <c r="N112" s="16"/>
    </row>
    <row r="113" spans="9:14">
      <c r="I113" s="21"/>
      <c r="J113" s="21"/>
      <c r="K113" s="21"/>
      <c r="L113" s="21"/>
      <c r="M113" s="21"/>
      <c r="N113" s="21"/>
    </row>
    <row r="114" spans="9:14">
      <c r="I114" s="21"/>
      <c r="J114" s="21"/>
      <c r="K114" s="21"/>
      <c r="L114" s="21"/>
      <c r="M114" s="21"/>
      <c r="N114" s="21"/>
    </row>
    <row r="115" spans="9:14">
      <c r="I115" s="21"/>
      <c r="J115" s="21"/>
      <c r="K115" s="21"/>
      <c r="L115" s="21"/>
      <c r="M115" s="21"/>
      <c r="N115" s="21"/>
    </row>
    <row r="116" spans="9:14">
      <c r="I116" s="21"/>
      <c r="J116" s="21"/>
      <c r="K116" s="21"/>
      <c r="L116" s="21"/>
      <c r="M116" s="21"/>
      <c r="N116" s="21"/>
    </row>
    <row r="117" spans="9:14">
      <c r="I117" s="21"/>
      <c r="J117" s="21"/>
      <c r="K117" s="21"/>
      <c r="L117" s="21"/>
      <c r="M117" s="21"/>
      <c r="N117" s="21"/>
    </row>
    <row r="118" spans="9:14">
      <c r="I118" s="21"/>
      <c r="J118" s="21"/>
      <c r="K118" s="21"/>
      <c r="L118" s="21"/>
      <c r="M118" s="21"/>
      <c r="N118" s="21"/>
    </row>
    <row r="119" spans="9:14">
      <c r="I119" s="21"/>
      <c r="J119" s="21"/>
      <c r="K119" s="21"/>
      <c r="L119" s="21"/>
      <c r="M119" s="21"/>
      <c r="N119" s="21"/>
    </row>
    <row r="120" spans="9:14">
      <c r="I120" s="21"/>
      <c r="J120" s="21"/>
      <c r="K120" s="21"/>
      <c r="L120" s="21"/>
      <c r="M120" s="21"/>
      <c r="N120" s="21"/>
    </row>
    <row r="121" spans="9:14">
      <c r="I121" s="21"/>
      <c r="J121" s="21"/>
      <c r="K121" s="21"/>
      <c r="L121" s="21"/>
      <c r="M121" s="21"/>
      <c r="N121" s="21"/>
    </row>
    <row r="122" spans="9:14">
      <c r="I122" s="21"/>
      <c r="J122" s="21"/>
      <c r="K122" s="21"/>
      <c r="L122" s="21"/>
      <c r="M122" s="21"/>
      <c r="N122" s="21"/>
    </row>
    <row r="123" spans="9:14">
      <c r="I123" s="21"/>
      <c r="J123" s="21"/>
      <c r="K123" s="21"/>
      <c r="L123" s="21"/>
      <c r="M123" s="21"/>
      <c r="N123" s="21"/>
    </row>
    <row r="124" spans="9:14">
      <c r="I124" s="21"/>
      <c r="J124" s="21"/>
      <c r="K124" s="21"/>
      <c r="L124" s="21"/>
      <c r="M124" s="21"/>
      <c r="N124" s="21"/>
    </row>
    <row r="125" spans="9:14">
      <c r="I125" s="21"/>
      <c r="J125" s="21"/>
      <c r="K125" s="21"/>
      <c r="L125" s="21"/>
      <c r="M125" s="21"/>
      <c r="N125" s="21"/>
    </row>
    <row r="126" spans="9:14">
      <c r="I126" s="21"/>
      <c r="J126" s="21"/>
      <c r="K126" s="21"/>
      <c r="L126" s="21"/>
      <c r="M126" s="21"/>
      <c r="N126" s="21"/>
    </row>
    <row r="127" spans="9:14">
      <c r="I127" s="21"/>
      <c r="J127" s="21"/>
      <c r="K127" s="21"/>
      <c r="L127" s="21"/>
      <c r="M127" s="21"/>
      <c r="N127" s="21"/>
    </row>
    <row r="128" spans="9:14">
      <c r="I128" s="21"/>
      <c r="J128" s="21"/>
      <c r="K128" s="21"/>
      <c r="L128" s="21"/>
      <c r="M128" s="21"/>
      <c r="N128" s="21"/>
    </row>
    <row r="129" spans="9:14">
      <c r="I129" s="21"/>
      <c r="J129" s="21"/>
      <c r="K129" s="21"/>
      <c r="L129" s="21"/>
      <c r="M129" s="21"/>
      <c r="N129" s="21"/>
    </row>
    <row r="130" spans="9:14">
      <c r="I130" s="21"/>
      <c r="J130" s="21"/>
      <c r="K130" s="21"/>
      <c r="L130" s="21"/>
      <c r="M130" s="21"/>
      <c r="N130" s="21"/>
    </row>
    <row r="131" spans="9:14">
      <c r="I131" s="21"/>
      <c r="J131" s="21"/>
      <c r="K131" s="21"/>
      <c r="L131" s="21"/>
      <c r="M131" s="21"/>
      <c r="N131" s="21"/>
    </row>
    <row r="132" spans="9:14">
      <c r="I132" s="21"/>
      <c r="J132" s="21"/>
      <c r="K132" s="21"/>
      <c r="L132" s="21"/>
      <c r="M132" s="21"/>
      <c r="N132" s="21"/>
    </row>
    <row r="133" spans="9:14">
      <c r="I133" s="21"/>
      <c r="J133" s="21"/>
      <c r="K133" s="21"/>
      <c r="L133" s="21"/>
      <c r="M133" s="21"/>
      <c r="N133" s="21"/>
    </row>
    <row r="134" spans="9:14">
      <c r="I134" s="21"/>
      <c r="J134" s="21"/>
      <c r="K134" s="21"/>
      <c r="L134" s="21"/>
      <c r="M134" s="21"/>
      <c r="N134" s="21"/>
    </row>
    <row r="135" spans="9:14">
      <c r="I135" s="21"/>
      <c r="J135" s="21"/>
      <c r="K135" s="21"/>
      <c r="L135" s="21"/>
      <c r="M135" s="21"/>
      <c r="N135" s="21"/>
    </row>
    <row r="136" spans="9:14">
      <c r="I136" s="21"/>
      <c r="J136" s="21"/>
      <c r="K136" s="21"/>
      <c r="L136" s="21"/>
      <c r="M136" s="21"/>
      <c r="N136" s="21"/>
    </row>
    <row r="137" spans="9:14">
      <c r="I137" s="21"/>
      <c r="J137" s="21"/>
      <c r="K137" s="21"/>
      <c r="L137" s="21"/>
      <c r="M137" s="21"/>
      <c r="N137" s="21"/>
    </row>
    <row r="138" spans="9:14">
      <c r="I138" s="21"/>
      <c r="J138" s="21"/>
      <c r="K138" s="21"/>
      <c r="L138" s="21"/>
      <c r="M138" s="21"/>
      <c r="N138" s="21"/>
    </row>
    <row r="139" spans="9:14">
      <c r="I139" s="21"/>
      <c r="J139" s="21"/>
      <c r="K139" s="21"/>
      <c r="L139" s="21"/>
      <c r="M139" s="21"/>
      <c r="N139" s="21"/>
    </row>
    <row r="140" spans="9:14">
      <c r="I140" s="21"/>
      <c r="J140" s="21"/>
      <c r="K140" s="21"/>
      <c r="L140" s="21"/>
      <c r="M140" s="21"/>
      <c r="N140" s="21"/>
    </row>
    <row r="141" spans="9:14">
      <c r="I141" s="21"/>
      <c r="J141" s="21"/>
      <c r="K141" s="21"/>
      <c r="L141" s="21"/>
      <c r="M141" s="21"/>
      <c r="N141" s="21"/>
    </row>
    <row r="142" spans="9:14">
      <c r="I142" s="21"/>
      <c r="J142" s="21"/>
      <c r="K142" s="21"/>
      <c r="L142" s="21"/>
      <c r="M142" s="21"/>
      <c r="N142" s="21"/>
    </row>
    <row r="143" spans="9:14">
      <c r="I143" s="21"/>
      <c r="J143" s="21"/>
      <c r="K143" s="21"/>
      <c r="L143" s="21"/>
      <c r="M143" s="21"/>
      <c r="N143" s="21"/>
    </row>
    <row r="144" spans="9:14">
      <c r="I144" s="21"/>
      <c r="J144" s="21"/>
      <c r="K144" s="21"/>
      <c r="L144" s="21"/>
      <c r="M144" s="21"/>
      <c r="N144" s="21"/>
    </row>
    <row r="145" spans="9:14">
      <c r="I145" s="21"/>
      <c r="J145" s="21"/>
      <c r="K145" s="21"/>
      <c r="L145" s="21"/>
      <c r="M145" s="21"/>
      <c r="N145" s="21"/>
    </row>
    <row r="146" spans="9:14">
      <c r="I146" s="21"/>
      <c r="J146" s="21"/>
      <c r="K146" s="21"/>
      <c r="L146" s="21"/>
      <c r="M146" s="21"/>
      <c r="N146" s="21"/>
    </row>
    <row r="147" spans="9:14">
      <c r="I147" s="21"/>
      <c r="J147" s="21"/>
      <c r="K147" s="21"/>
      <c r="L147" s="21"/>
      <c r="M147" s="21"/>
      <c r="N147" s="21"/>
    </row>
  </sheetData>
  <mergeCells count="2">
    <mergeCell ref="O4:T4"/>
    <mergeCell ref="U4:Z4"/>
  </mergeCells>
  <hyperlinks>
    <hyperlink ref="A1" location="Efnisyfirlit!A1" display="Efnisyfirlit" xr:uid="{3473CE05-DE68-4815-B9AD-3408C4FC3B1C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7C530-0AAD-4466-BB10-E4E958870E57}">
  <dimension ref="A1:V146"/>
  <sheetViews>
    <sheetView workbookViewId="0"/>
  </sheetViews>
  <sheetFormatPr defaultColWidth="8.88671875" defaultRowHeight="14.4"/>
  <cols>
    <col min="1" max="1" width="26.6640625" customWidth="1"/>
    <col min="2" max="2" width="8.44140625" customWidth="1"/>
    <col min="3" max="12" width="0" hidden="1" customWidth="1"/>
    <col min="13" max="13" width="10.88671875" customWidth="1"/>
    <col min="14" max="14" width="13.33203125" customWidth="1"/>
    <col min="15" max="15" width="10.44140625" customWidth="1"/>
    <col min="16" max="16" width="11.6640625" customWidth="1"/>
    <col min="17" max="17" width="13.33203125" customWidth="1"/>
    <col min="18" max="18" width="10.5546875" customWidth="1"/>
    <col min="19" max="19" width="13.33203125" customWidth="1"/>
    <col min="20" max="20" width="10.88671875" customWidth="1"/>
    <col min="21" max="21" width="11.33203125" customWidth="1"/>
    <col min="22" max="22" width="13.33203125" customWidth="1"/>
  </cols>
  <sheetData>
    <row r="1" spans="1:22">
      <c r="A1" s="289" t="s">
        <v>1273</v>
      </c>
    </row>
    <row r="2" spans="1:22" ht="15.6">
      <c r="M2" s="1" t="s">
        <v>431</v>
      </c>
      <c r="N2" s="1"/>
      <c r="O2" s="1"/>
      <c r="R2" s="1" t="s">
        <v>432</v>
      </c>
    </row>
    <row r="3" spans="1:22">
      <c r="R3" s="14"/>
    </row>
    <row r="4" spans="1:22">
      <c r="A4" s="14" t="s">
        <v>301</v>
      </c>
      <c r="M4" s="311" t="s">
        <v>23</v>
      </c>
      <c r="N4" s="312"/>
      <c r="O4" s="312"/>
      <c r="P4" s="312"/>
      <c r="Q4" s="313"/>
      <c r="R4" s="311" t="s">
        <v>24</v>
      </c>
      <c r="S4" s="312"/>
      <c r="T4" s="312"/>
      <c r="U4" s="312"/>
      <c r="V4" s="313"/>
    </row>
    <row r="5" spans="1:22">
      <c r="C5" t="s">
        <v>23</v>
      </c>
      <c r="H5" t="s">
        <v>24</v>
      </c>
      <c r="M5" s="80" t="s">
        <v>410</v>
      </c>
      <c r="N5" s="92" t="s">
        <v>433</v>
      </c>
      <c r="O5" s="92"/>
      <c r="P5" s="92" t="s">
        <v>412</v>
      </c>
      <c r="Q5" s="92" t="s">
        <v>434</v>
      </c>
      <c r="R5" s="80" t="s">
        <v>410</v>
      </c>
      <c r="S5" s="92" t="s">
        <v>433</v>
      </c>
      <c r="T5" s="92"/>
      <c r="U5" s="92" t="s">
        <v>412</v>
      </c>
      <c r="V5" s="92" t="s">
        <v>434</v>
      </c>
    </row>
    <row r="6" spans="1:22">
      <c r="B6" s="3" t="s">
        <v>304</v>
      </c>
      <c r="C6" s="119"/>
      <c r="D6" s="120"/>
      <c r="E6" s="119"/>
      <c r="F6" s="119"/>
      <c r="G6" s="119"/>
      <c r="H6" s="121"/>
      <c r="I6" s="122"/>
      <c r="J6" s="121"/>
      <c r="K6" s="121"/>
      <c r="L6" s="121"/>
      <c r="M6" s="12" t="s">
        <v>415</v>
      </c>
      <c r="N6" s="94" t="s">
        <v>416</v>
      </c>
      <c r="O6" s="94" t="s">
        <v>46</v>
      </c>
      <c r="P6" s="94" t="s">
        <v>417</v>
      </c>
      <c r="Q6" s="94" t="s">
        <v>417</v>
      </c>
      <c r="R6" s="12" t="s">
        <v>415</v>
      </c>
      <c r="S6" s="94" t="s">
        <v>416</v>
      </c>
      <c r="T6" s="94" t="s">
        <v>46</v>
      </c>
      <c r="U6" s="94" t="s">
        <v>417</v>
      </c>
      <c r="V6" s="94" t="s">
        <v>417</v>
      </c>
    </row>
    <row r="7" spans="1:22">
      <c r="B7" s="3"/>
      <c r="C7" s="55" t="s">
        <v>57</v>
      </c>
      <c r="D7" s="3" t="s">
        <v>60</v>
      </c>
      <c r="E7" s="55" t="s">
        <v>46</v>
      </c>
      <c r="F7" s="55" t="s">
        <v>51</v>
      </c>
      <c r="G7" s="55" t="s">
        <v>52</v>
      </c>
      <c r="H7" s="55" t="s">
        <v>57</v>
      </c>
      <c r="I7" s="3" t="s">
        <v>60</v>
      </c>
      <c r="J7" s="55" t="s">
        <v>46</v>
      </c>
      <c r="K7" s="55" t="s">
        <v>51</v>
      </c>
      <c r="L7" s="55" t="s">
        <v>52</v>
      </c>
    </row>
    <row r="8" spans="1:22">
      <c r="A8" s="124" t="s">
        <v>313</v>
      </c>
      <c r="B8" s="44">
        <v>133262</v>
      </c>
      <c r="C8" s="15">
        <v>5092158.6999999993</v>
      </c>
      <c r="D8" s="15">
        <v>-9760866</v>
      </c>
      <c r="E8" s="15">
        <v>215580155.30000001</v>
      </c>
      <c r="F8" s="15">
        <v>86822915.099999994</v>
      </c>
      <c r="G8" s="15">
        <v>123757067.09999999</v>
      </c>
      <c r="H8" s="15">
        <v>26964675.800000001</v>
      </c>
      <c r="I8" s="15">
        <v>-43688788.399999999</v>
      </c>
      <c r="J8" s="15">
        <v>730430514.5</v>
      </c>
      <c r="K8" s="15">
        <v>331095430.10000002</v>
      </c>
      <c r="L8" s="15">
        <v>385842474.40000004</v>
      </c>
      <c r="M8" s="15">
        <f t="shared" ref="M8:V33" si="0">(C8/$B8)*1000</f>
        <v>38211.633473908536</v>
      </c>
      <c r="N8" s="15">
        <f t="shared" si="0"/>
        <v>-73245.68143957018</v>
      </c>
      <c r="O8" s="15">
        <f t="shared" si="0"/>
        <v>1617716.6431540875</v>
      </c>
      <c r="P8" s="15">
        <f t="shared" si="0"/>
        <v>651520.4266782729</v>
      </c>
      <c r="Q8" s="15">
        <f t="shared" si="0"/>
        <v>928674.84429169598</v>
      </c>
      <c r="R8" s="15">
        <f t="shared" si="0"/>
        <v>202343.32217736487</v>
      </c>
      <c r="S8" s="15">
        <f t="shared" si="0"/>
        <v>-327841.30809983338</v>
      </c>
      <c r="T8" s="15">
        <f t="shared" si="0"/>
        <v>5481161.2800348187</v>
      </c>
      <c r="U8" s="15">
        <f t="shared" si="0"/>
        <v>2484544.9573021568</v>
      </c>
      <c r="V8" s="15">
        <f t="shared" si="0"/>
        <v>2895367.5796551155</v>
      </c>
    </row>
    <row r="9" spans="1:22">
      <c r="A9" s="126" t="s">
        <v>314</v>
      </c>
      <c r="B9" s="40">
        <v>38332</v>
      </c>
      <c r="C9" s="16">
        <v>2532637</v>
      </c>
      <c r="D9" s="16">
        <v>-2032935</v>
      </c>
      <c r="E9" s="16">
        <v>62241516</v>
      </c>
      <c r="F9" s="16">
        <v>31336119</v>
      </c>
      <c r="G9" s="16">
        <v>41992339</v>
      </c>
      <c r="H9" s="16">
        <v>3285357</v>
      </c>
      <c r="I9" s="16">
        <v>-2049211</v>
      </c>
      <c r="J9" s="16">
        <v>79043449</v>
      </c>
      <c r="K9" s="16">
        <v>37210198</v>
      </c>
      <c r="L9" s="16">
        <v>47866418</v>
      </c>
      <c r="M9" s="16">
        <f t="shared" si="0"/>
        <v>66071.089429197542</v>
      </c>
      <c r="N9" s="16">
        <f t="shared" si="0"/>
        <v>-53034.931649796512</v>
      </c>
      <c r="O9" s="16">
        <f t="shared" si="0"/>
        <v>1623748.199937389</v>
      </c>
      <c r="P9" s="16">
        <f t="shared" si="0"/>
        <v>817492.40843159764</v>
      </c>
      <c r="Q9" s="16">
        <f t="shared" si="0"/>
        <v>1095490.4257539392</v>
      </c>
      <c r="R9" s="16">
        <f t="shared" si="0"/>
        <v>85707.946363351773</v>
      </c>
      <c r="S9" s="16">
        <f t="shared" si="0"/>
        <v>-53459.537723051231</v>
      </c>
      <c r="T9" s="16">
        <f t="shared" si="0"/>
        <v>2062074.7417301473</v>
      </c>
      <c r="U9" s="16">
        <f t="shared" si="0"/>
        <v>970734.58207241993</v>
      </c>
      <c r="V9" s="16">
        <f t="shared" si="0"/>
        <v>1248732.5993947615</v>
      </c>
    </row>
    <row r="10" spans="1:22">
      <c r="A10" s="124" t="s">
        <v>315</v>
      </c>
      <c r="B10" s="44">
        <v>29687</v>
      </c>
      <c r="C10" s="15">
        <v>423979</v>
      </c>
      <c r="D10" s="15">
        <v>-303822</v>
      </c>
      <c r="E10" s="15">
        <v>55515462</v>
      </c>
      <c r="F10" s="15">
        <v>32431537</v>
      </c>
      <c r="G10" s="15">
        <v>46245911</v>
      </c>
      <c r="H10" s="15">
        <v>1614233</v>
      </c>
      <c r="I10" s="15">
        <v>-925591</v>
      </c>
      <c r="J10" s="15">
        <v>66914880</v>
      </c>
      <c r="K10" s="15">
        <v>35980909</v>
      </c>
      <c r="L10" s="15">
        <v>50000430</v>
      </c>
      <c r="M10" s="15">
        <f t="shared" si="0"/>
        <v>14281.638427594571</v>
      </c>
      <c r="N10" s="15">
        <f t="shared" si="0"/>
        <v>-10234.176575605483</v>
      </c>
      <c r="O10" s="15">
        <f t="shared" si="0"/>
        <v>1870026.0046484994</v>
      </c>
      <c r="P10" s="15">
        <f t="shared" si="0"/>
        <v>1092449.1191430592</v>
      </c>
      <c r="Q10" s="15">
        <f t="shared" si="0"/>
        <v>1557783.2384545424</v>
      </c>
      <c r="R10" s="15">
        <f t="shared" si="0"/>
        <v>54375.080001347393</v>
      </c>
      <c r="S10" s="15">
        <f t="shared" si="0"/>
        <v>-31178.327213932025</v>
      </c>
      <c r="T10" s="15">
        <f t="shared" si="0"/>
        <v>2254012.8675851384</v>
      </c>
      <c r="U10" s="15">
        <f t="shared" si="0"/>
        <v>1212008.92646613</v>
      </c>
      <c r="V10" s="15">
        <f t="shared" si="0"/>
        <v>1684253.3768989793</v>
      </c>
    </row>
    <row r="11" spans="1:22">
      <c r="A11" s="126" t="s">
        <v>316</v>
      </c>
      <c r="B11" s="40">
        <v>19676</v>
      </c>
      <c r="C11" s="16">
        <v>1763847</v>
      </c>
      <c r="D11" s="16">
        <v>-2991473</v>
      </c>
      <c r="E11" s="16">
        <v>41055921</v>
      </c>
      <c r="F11" s="16">
        <v>24509102</v>
      </c>
      <c r="G11" s="16">
        <v>31279890</v>
      </c>
      <c r="H11" s="16">
        <v>3321966</v>
      </c>
      <c r="I11" s="16">
        <v>-4856835</v>
      </c>
      <c r="J11" s="16">
        <v>75325098</v>
      </c>
      <c r="K11" s="16">
        <v>39153529</v>
      </c>
      <c r="L11" s="16">
        <v>48068501</v>
      </c>
      <c r="M11" s="16">
        <f t="shared" si="0"/>
        <v>89644.592396828622</v>
      </c>
      <c r="N11" s="16">
        <f t="shared" si="0"/>
        <v>-152036.64362675342</v>
      </c>
      <c r="O11" s="16">
        <f t="shared" si="0"/>
        <v>2086598.9530392357</v>
      </c>
      <c r="P11" s="16">
        <f t="shared" si="0"/>
        <v>1245634.376905875</v>
      </c>
      <c r="Q11" s="16">
        <f t="shared" si="0"/>
        <v>1589748.4244765197</v>
      </c>
      <c r="R11" s="16">
        <f t="shared" si="0"/>
        <v>168833.40109778411</v>
      </c>
      <c r="S11" s="16">
        <f t="shared" si="0"/>
        <v>-246840.56718845296</v>
      </c>
      <c r="T11" s="16">
        <f t="shared" si="0"/>
        <v>3828272.9213254726</v>
      </c>
      <c r="U11" s="16">
        <f t="shared" si="0"/>
        <v>1989913.0412685506</v>
      </c>
      <c r="V11" s="16">
        <f t="shared" si="0"/>
        <v>2443001.6771701565</v>
      </c>
    </row>
    <row r="12" spans="1:22">
      <c r="A12" s="124" t="s">
        <v>317</v>
      </c>
      <c r="B12" s="44">
        <v>19219</v>
      </c>
      <c r="C12" s="15">
        <v>911196</v>
      </c>
      <c r="D12" s="15">
        <v>-1675155</v>
      </c>
      <c r="E12" s="15">
        <v>36229407</v>
      </c>
      <c r="F12" s="15">
        <v>18595873</v>
      </c>
      <c r="G12" s="15">
        <v>23236685</v>
      </c>
      <c r="H12" s="15">
        <v>2312335</v>
      </c>
      <c r="I12" s="15">
        <v>-3926116</v>
      </c>
      <c r="J12" s="15">
        <v>59403681</v>
      </c>
      <c r="K12" s="15">
        <v>28699405</v>
      </c>
      <c r="L12" s="15">
        <v>34340884</v>
      </c>
      <c r="M12" s="15">
        <f t="shared" si="0"/>
        <v>47411.207659087362</v>
      </c>
      <c r="N12" s="15">
        <f t="shared" si="0"/>
        <v>-87161.402778500444</v>
      </c>
      <c r="O12" s="15">
        <f t="shared" si="0"/>
        <v>1885082.8346948333</v>
      </c>
      <c r="P12" s="15">
        <f t="shared" si="0"/>
        <v>967577.5534627192</v>
      </c>
      <c r="Q12" s="15">
        <f t="shared" si="0"/>
        <v>1209047.5571049482</v>
      </c>
      <c r="R12" s="15">
        <f t="shared" si="0"/>
        <v>120315.05281232114</v>
      </c>
      <c r="S12" s="15">
        <f t="shared" si="0"/>
        <v>-204283.05322857588</v>
      </c>
      <c r="T12" s="15">
        <f t="shared" si="0"/>
        <v>3090883.0324158384</v>
      </c>
      <c r="U12" s="15">
        <f t="shared" si="0"/>
        <v>1493282.9491648888</v>
      </c>
      <c r="V12" s="15">
        <f t="shared" si="0"/>
        <v>1786819.5015349395</v>
      </c>
    </row>
    <row r="13" spans="1:22">
      <c r="A13" s="126" t="s">
        <v>318</v>
      </c>
      <c r="B13" s="40">
        <v>17693</v>
      </c>
      <c r="C13" s="16">
        <v>1480975</v>
      </c>
      <c r="D13" s="16">
        <v>-2833074</v>
      </c>
      <c r="E13" s="16">
        <v>33333702</v>
      </c>
      <c r="F13" s="16">
        <v>14935011</v>
      </c>
      <c r="G13" s="16">
        <v>17461270</v>
      </c>
      <c r="H13" s="16">
        <v>2605388</v>
      </c>
      <c r="I13" s="16">
        <v>-3493752</v>
      </c>
      <c r="J13" s="16">
        <v>37203936</v>
      </c>
      <c r="K13" s="16">
        <v>15629322</v>
      </c>
      <c r="L13" s="16">
        <v>18155581</v>
      </c>
      <c r="M13" s="16">
        <f t="shared" si="0"/>
        <v>83704.007234499513</v>
      </c>
      <c r="N13" s="16">
        <f t="shared" si="0"/>
        <v>-160124.00384332787</v>
      </c>
      <c r="O13" s="16">
        <f t="shared" si="0"/>
        <v>1884005.0867574746</v>
      </c>
      <c r="P13" s="16">
        <f t="shared" si="0"/>
        <v>844119.76487876568</v>
      </c>
      <c r="Q13" s="16">
        <f t="shared" si="0"/>
        <v>986902.7298931781</v>
      </c>
      <c r="R13" s="16">
        <f t="shared" si="0"/>
        <v>147255.29870570282</v>
      </c>
      <c r="S13" s="16">
        <f t="shared" si="0"/>
        <v>-197465.21223082577</v>
      </c>
      <c r="T13" s="16">
        <f t="shared" si="0"/>
        <v>2102748.8837393322</v>
      </c>
      <c r="U13" s="16">
        <f t="shared" si="0"/>
        <v>883361.89453456167</v>
      </c>
      <c r="V13" s="16">
        <f t="shared" si="0"/>
        <v>1026144.8595489742</v>
      </c>
    </row>
    <row r="14" spans="1:22">
      <c r="A14" s="124" t="s">
        <v>319</v>
      </c>
      <c r="B14" s="44">
        <v>12589</v>
      </c>
      <c r="C14" s="15">
        <v>349434</v>
      </c>
      <c r="D14" s="15">
        <v>-1801080</v>
      </c>
      <c r="E14" s="15">
        <v>21079818</v>
      </c>
      <c r="F14" s="15">
        <v>13644194</v>
      </c>
      <c r="G14" s="15">
        <v>15527065</v>
      </c>
      <c r="H14" s="15">
        <v>494791</v>
      </c>
      <c r="I14" s="15">
        <v>-2364256</v>
      </c>
      <c r="J14" s="15">
        <v>23709408</v>
      </c>
      <c r="K14" s="15">
        <v>14898750</v>
      </c>
      <c r="L14" s="15">
        <v>16826973</v>
      </c>
      <c r="M14" s="15">
        <f t="shared" si="0"/>
        <v>27757.089522599093</v>
      </c>
      <c r="N14" s="15">
        <f t="shared" si="0"/>
        <v>-143067.75756612915</v>
      </c>
      <c r="O14" s="15">
        <f t="shared" si="0"/>
        <v>1674463.2615775676</v>
      </c>
      <c r="P14" s="15">
        <f t="shared" si="0"/>
        <v>1083818.7306378584</v>
      </c>
      <c r="Q14" s="15">
        <f t="shared" si="0"/>
        <v>1233383.5094129795</v>
      </c>
      <c r="R14" s="15">
        <f t="shared" si="0"/>
        <v>39303.439510683929</v>
      </c>
      <c r="S14" s="15">
        <f t="shared" si="0"/>
        <v>-187803.3203590436</v>
      </c>
      <c r="T14" s="15">
        <f t="shared" si="0"/>
        <v>1883343.2361585509</v>
      </c>
      <c r="U14" s="15">
        <f t="shared" si="0"/>
        <v>1183473.6674874891</v>
      </c>
      <c r="V14" s="15">
        <f t="shared" si="0"/>
        <v>1336640.9563904996</v>
      </c>
    </row>
    <row r="15" spans="1:22">
      <c r="A15" s="126" t="s">
        <v>320</v>
      </c>
      <c r="B15" s="40">
        <v>10452</v>
      </c>
      <c r="C15" s="16">
        <v>-323048</v>
      </c>
      <c r="D15" s="16">
        <v>-1678324</v>
      </c>
      <c r="E15" s="16">
        <v>16788609</v>
      </c>
      <c r="F15" s="16">
        <v>13037439</v>
      </c>
      <c r="G15" s="16">
        <v>15141116</v>
      </c>
      <c r="H15" s="16">
        <v>582603</v>
      </c>
      <c r="I15" s="16">
        <v>-2494774</v>
      </c>
      <c r="J15" s="16">
        <v>21185354</v>
      </c>
      <c r="K15" s="16">
        <v>13802575</v>
      </c>
      <c r="L15" s="16">
        <v>16279733</v>
      </c>
      <c r="M15" s="16">
        <f t="shared" si="0"/>
        <v>-30907.768848067357</v>
      </c>
      <c r="N15" s="16">
        <f t="shared" si="0"/>
        <v>-160574.43551473404</v>
      </c>
      <c r="O15" s="16">
        <f t="shared" si="0"/>
        <v>1606258.0367393801</v>
      </c>
      <c r="P15" s="16">
        <f t="shared" si="0"/>
        <v>1247363.0884041332</v>
      </c>
      <c r="Q15" s="16">
        <f t="shared" si="0"/>
        <v>1448633.3716035208</v>
      </c>
      <c r="R15" s="16">
        <f t="shared" si="0"/>
        <v>55740.815154994256</v>
      </c>
      <c r="S15" s="16">
        <f t="shared" si="0"/>
        <v>-238688.67202449293</v>
      </c>
      <c r="T15" s="16">
        <f t="shared" si="0"/>
        <v>2026918.6758515115</v>
      </c>
      <c r="U15" s="16">
        <f t="shared" si="0"/>
        <v>1320567.8339073861</v>
      </c>
      <c r="V15" s="16">
        <f t="shared" si="0"/>
        <v>1557571.0868733255</v>
      </c>
    </row>
    <row r="16" spans="1:22">
      <c r="A16" s="124" t="s">
        <v>321</v>
      </c>
      <c r="B16" s="44">
        <v>7697</v>
      </c>
      <c r="C16" s="15">
        <v>809796</v>
      </c>
      <c r="D16" s="15">
        <v>-672355</v>
      </c>
      <c r="E16" s="15">
        <v>14532000</v>
      </c>
      <c r="F16" s="15">
        <v>2264220</v>
      </c>
      <c r="G16" s="15">
        <v>6012782</v>
      </c>
      <c r="H16" s="15">
        <v>798420</v>
      </c>
      <c r="I16" s="15">
        <v>-670732</v>
      </c>
      <c r="J16" s="15">
        <v>14843712</v>
      </c>
      <c r="K16" s="15">
        <v>2673440</v>
      </c>
      <c r="L16" s="15">
        <v>6448722</v>
      </c>
      <c r="M16" s="15">
        <f t="shared" si="0"/>
        <v>105209.30232558139</v>
      </c>
      <c r="N16" s="15">
        <f t="shared" si="0"/>
        <v>-87352.864752500973</v>
      </c>
      <c r="O16" s="15">
        <f t="shared" si="0"/>
        <v>1888008.3149278939</v>
      </c>
      <c r="P16" s="15">
        <f t="shared" si="0"/>
        <v>294169.15681434324</v>
      </c>
      <c r="Q16" s="15">
        <f t="shared" si="0"/>
        <v>781185.13706638955</v>
      </c>
      <c r="R16" s="15">
        <f t="shared" si="0"/>
        <v>103731.32389242561</v>
      </c>
      <c r="S16" s="15">
        <f t="shared" si="0"/>
        <v>-87142.003377939458</v>
      </c>
      <c r="T16" s="15">
        <f t="shared" si="0"/>
        <v>1928506.1712355465</v>
      </c>
      <c r="U16" s="15">
        <f t="shared" si="0"/>
        <v>347335.32545147458</v>
      </c>
      <c r="V16" s="15">
        <f t="shared" si="0"/>
        <v>837822.78809925949</v>
      </c>
    </row>
    <row r="17" spans="1:22">
      <c r="A17" s="126" t="s">
        <v>322</v>
      </c>
      <c r="B17" s="40">
        <v>5079</v>
      </c>
      <c r="C17" s="16">
        <v>169951</v>
      </c>
      <c r="D17" s="16">
        <v>-498412</v>
      </c>
      <c r="E17" s="16">
        <v>10382233</v>
      </c>
      <c r="F17" s="16">
        <v>6657599</v>
      </c>
      <c r="G17" s="16">
        <v>9353702</v>
      </c>
      <c r="H17" s="16">
        <v>717618</v>
      </c>
      <c r="I17" s="16">
        <v>-827652</v>
      </c>
      <c r="J17" s="16">
        <v>16089300</v>
      </c>
      <c r="K17" s="16">
        <v>7160960</v>
      </c>
      <c r="L17" s="16">
        <v>10006754</v>
      </c>
      <c r="M17" s="16">
        <f t="shared" si="0"/>
        <v>33461.508170899782</v>
      </c>
      <c r="N17" s="16">
        <f t="shared" si="0"/>
        <v>-98131.915731443194</v>
      </c>
      <c r="O17" s="16">
        <f t="shared" si="0"/>
        <v>2044149.0450876155</v>
      </c>
      <c r="P17" s="16">
        <f t="shared" si="0"/>
        <v>1310809.0175231346</v>
      </c>
      <c r="Q17" s="16">
        <f t="shared" si="0"/>
        <v>1841642.4493010435</v>
      </c>
      <c r="R17" s="16">
        <f t="shared" si="0"/>
        <v>141291.19905493208</v>
      </c>
      <c r="S17" s="16">
        <f t="shared" si="0"/>
        <v>-162955.69994093323</v>
      </c>
      <c r="T17" s="16">
        <f t="shared" si="0"/>
        <v>3167808.6237448314</v>
      </c>
      <c r="U17" s="16">
        <f t="shared" si="0"/>
        <v>1409915.3376648948</v>
      </c>
      <c r="V17" s="16">
        <f t="shared" si="0"/>
        <v>1970221.3034061824</v>
      </c>
    </row>
    <row r="18" spans="1:22">
      <c r="A18" s="124" t="s">
        <v>323</v>
      </c>
      <c r="B18" s="44">
        <v>5020</v>
      </c>
      <c r="C18" s="15">
        <v>147881</v>
      </c>
      <c r="D18" s="15">
        <v>-145271</v>
      </c>
      <c r="E18" s="15">
        <v>8755860</v>
      </c>
      <c r="F18" s="15">
        <v>6221223</v>
      </c>
      <c r="G18" s="15">
        <v>7183910</v>
      </c>
      <c r="H18" s="15">
        <v>619691</v>
      </c>
      <c r="I18" s="15">
        <v>-412691</v>
      </c>
      <c r="J18" s="15">
        <v>13147288</v>
      </c>
      <c r="K18" s="15">
        <v>9415305</v>
      </c>
      <c r="L18" s="15">
        <v>10412445</v>
      </c>
      <c r="M18" s="15">
        <f t="shared" si="0"/>
        <v>29458.366533864541</v>
      </c>
      <c r="N18" s="15">
        <f t="shared" si="0"/>
        <v>-28938.446215139444</v>
      </c>
      <c r="O18" s="15">
        <f t="shared" si="0"/>
        <v>1744195.219123506</v>
      </c>
      <c r="P18" s="15">
        <f t="shared" si="0"/>
        <v>1239287.4501992033</v>
      </c>
      <c r="Q18" s="15">
        <f t="shared" si="0"/>
        <v>1431057.7689243027</v>
      </c>
      <c r="R18" s="15">
        <f t="shared" si="0"/>
        <v>123444.42231075697</v>
      </c>
      <c r="S18" s="15">
        <f t="shared" si="0"/>
        <v>-82209.362549800804</v>
      </c>
      <c r="T18" s="15">
        <f t="shared" si="0"/>
        <v>2618981.673306773</v>
      </c>
      <c r="U18" s="15">
        <f t="shared" si="0"/>
        <v>1875558.7649402393</v>
      </c>
      <c r="V18" s="15">
        <f t="shared" si="0"/>
        <v>2074192.2310756973</v>
      </c>
    </row>
    <row r="19" spans="1:22">
      <c r="A19" s="126" t="s">
        <v>419</v>
      </c>
      <c r="B19" s="40">
        <v>4715</v>
      </c>
      <c r="C19" s="16">
        <v>89832</v>
      </c>
      <c r="D19" s="16">
        <v>-109229</v>
      </c>
      <c r="E19" s="16">
        <v>9455778.6999999993</v>
      </c>
      <c r="F19" s="16">
        <v>3962630.9</v>
      </c>
      <c r="G19" s="16">
        <v>5483638.4000000004</v>
      </c>
      <c r="H19" s="16">
        <v>253263</v>
      </c>
      <c r="I19" s="16">
        <v>-259787</v>
      </c>
      <c r="J19" s="16">
        <v>9679672</v>
      </c>
      <c r="K19" s="16">
        <v>3855098.8</v>
      </c>
      <c r="L19" s="16">
        <v>5451021.4000000004</v>
      </c>
      <c r="M19" s="16">
        <f t="shared" si="0"/>
        <v>19052.386002120889</v>
      </c>
      <c r="N19" s="16">
        <f t="shared" si="0"/>
        <v>-23166.27783669141</v>
      </c>
      <c r="O19" s="16">
        <f t="shared" si="0"/>
        <v>2005467.3806998937</v>
      </c>
      <c r="P19" s="16">
        <f t="shared" si="0"/>
        <v>840430.73170731706</v>
      </c>
      <c r="Q19" s="16">
        <f t="shared" si="0"/>
        <v>1163019.8091198304</v>
      </c>
      <c r="R19" s="16">
        <f t="shared" si="0"/>
        <v>53714.31601272535</v>
      </c>
      <c r="S19" s="16">
        <f t="shared" si="0"/>
        <v>-55097.985153764581</v>
      </c>
      <c r="T19" s="16">
        <f t="shared" si="0"/>
        <v>2052952.7041357369</v>
      </c>
      <c r="U19" s="16">
        <f t="shared" si="0"/>
        <v>817624.34782608692</v>
      </c>
      <c r="V19" s="16">
        <f t="shared" si="0"/>
        <v>1156102.0996818666</v>
      </c>
    </row>
    <row r="20" spans="1:22">
      <c r="A20" s="124" t="s">
        <v>325</v>
      </c>
      <c r="B20" s="44">
        <v>4347</v>
      </c>
      <c r="C20" s="15">
        <v>617354</v>
      </c>
      <c r="D20" s="15">
        <v>-597961</v>
      </c>
      <c r="E20" s="15">
        <v>12405835</v>
      </c>
      <c r="F20" s="15">
        <v>1456423</v>
      </c>
      <c r="G20" s="15">
        <v>5436831</v>
      </c>
      <c r="H20" s="15">
        <v>770139</v>
      </c>
      <c r="I20" s="15">
        <v>-998237</v>
      </c>
      <c r="J20" s="15">
        <v>14891123</v>
      </c>
      <c r="K20" s="15">
        <v>1448766</v>
      </c>
      <c r="L20" s="15">
        <v>5671013</v>
      </c>
      <c r="M20" s="15">
        <f t="shared" si="0"/>
        <v>142018.40349666437</v>
      </c>
      <c r="N20" s="15">
        <f t="shared" si="0"/>
        <v>-137557.16586151367</v>
      </c>
      <c r="O20" s="15">
        <f t="shared" si="0"/>
        <v>2853884.2880147225</v>
      </c>
      <c r="P20" s="15">
        <f t="shared" si="0"/>
        <v>335040.94778007822</v>
      </c>
      <c r="Q20" s="15">
        <f t="shared" si="0"/>
        <v>1250708.7646652865</v>
      </c>
      <c r="R20" s="15">
        <f t="shared" si="0"/>
        <v>177165.6314699793</v>
      </c>
      <c r="S20" s="15">
        <f t="shared" si="0"/>
        <v>-229638.14124683692</v>
      </c>
      <c r="T20" s="15">
        <f t="shared" si="0"/>
        <v>3425609.1557395905</v>
      </c>
      <c r="U20" s="15">
        <f t="shared" si="0"/>
        <v>333279.50310559006</v>
      </c>
      <c r="V20" s="15">
        <f t="shared" si="0"/>
        <v>1304580.8603634692</v>
      </c>
    </row>
    <row r="21" spans="1:22">
      <c r="A21" s="126" t="s">
        <v>326</v>
      </c>
      <c r="B21" s="40">
        <v>4084</v>
      </c>
      <c r="C21" s="16">
        <v>251046</v>
      </c>
      <c r="D21" s="16">
        <v>-551886</v>
      </c>
      <c r="E21" s="16">
        <v>8910992</v>
      </c>
      <c r="F21" s="16">
        <v>5887159</v>
      </c>
      <c r="G21" s="16">
        <v>7026945</v>
      </c>
      <c r="H21" s="16">
        <v>520153</v>
      </c>
      <c r="I21" s="16">
        <v>-714363</v>
      </c>
      <c r="J21" s="16">
        <v>11093141</v>
      </c>
      <c r="K21" s="16">
        <v>6553560</v>
      </c>
      <c r="L21" s="16">
        <v>7802067</v>
      </c>
      <c r="M21" s="16">
        <f t="shared" si="0"/>
        <v>61470.617042115569</v>
      </c>
      <c r="N21" s="16">
        <f t="shared" si="0"/>
        <v>-135133.69245837416</v>
      </c>
      <c r="O21" s="16">
        <f t="shared" si="0"/>
        <v>2181927.5220372183</v>
      </c>
      <c r="P21" s="16">
        <f t="shared" si="0"/>
        <v>1441517.8746327132</v>
      </c>
      <c r="Q21" s="16">
        <f t="shared" si="0"/>
        <v>1720603.5749265428</v>
      </c>
      <c r="R21" s="16">
        <f t="shared" si="0"/>
        <v>127363.61410381978</v>
      </c>
      <c r="S21" s="16">
        <f t="shared" si="0"/>
        <v>-174917.48285994123</v>
      </c>
      <c r="T21" s="16">
        <f t="shared" si="0"/>
        <v>2716244.1234084233</v>
      </c>
      <c r="U21" s="16">
        <f t="shared" si="0"/>
        <v>1604691.4789422136</v>
      </c>
      <c r="V21" s="16">
        <f t="shared" si="0"/>
        <v>1910398.3839373162</v>
      </c>
    </row>
    <row r="22" spans="1:22">
      <c r="A22" s="124" t="s">
        <v>327</v>
      </c>
      <c r="B22" s="44">
        <v>3794</v>
      </c>
      <c r="C22" s="15">
        <v>-28319</v>
      </c>
      <c r="D22" s="15">
        <v>38083</v>
      </c>
      <c r="E22" s="15">
        <v>7137151</v>
      </c>
      <c r="F22" s="15">
        <v>4635746</v>
      </c>
      <c r="G22" s="15">
        <v>6330623</v>
      </c>
      <c r="H22" s="15">
        <v>16214</v>
      </c>
      <c r="I22" s="15">
        <v>-74120</v>
      </c>
      <c r="J22" s="15">
        <v>9945376</v>
      </c>
      <c r="K22" s="15">
        <v>6745352</v>
      </c>
      <c r="L22" s="15">
        <v>8485229</v>
      </c>
      <c r="M22" s="15">
        <f t="shared" si="0"/>
        <v>-7464.1539272535583</v>
      </c>
      <c r="N22" s="15">
        <f t="shared" si="0"/>
        <v>10037.691091196626</v>
      </c>
      <c r="O22" s="15">
        <f t="shared" si="0"/>
        <v>1881167.8966789669</v>
      </c>
      <c r="P22" s="15">
        <f t="shared" si="0"/>
        <v>1221862.414338429</v>
      </c>
      <c r="Q22" s="15">
        <f t="shared" si="0"/>
        <v>1668588.0337374802</v>
      </c>
      <c r="R22" s="15">
        <f t="shared" si="0"/>
        <v>4273.5898787559308</v>
      </c>
      <c r="S22" s="15">
        <f t="shared" si="0"/>
        <v>-19536.109646810753</v>
      </c>
      <c r="T22" s="15">
        <f t="shared" si="0"/>
        <v>2621343.1734317341</v>
      </c>
      <c r="U22" s="15">
        <f t="shared" si="0"/>
        <v>1777899.8418555614</v>
      </c>
      <c r="V22" s="15">
        <f t="shared" si="0"/>
        <v>2236486.2941486556</v>
      </c>
    </row>
    <row r="23" spans="1:22">
      <c r="A23" s="126" t="s">
        <v>328</v>
      </c>
      <c r="B23" s="40">
        <v>3758</v>
      </c>
      <c r="C23" s="16">
        <v>320641</v>
      </c>
      <c r="D23" s="16">
        <v>-743499</v>
      </c>
      <c r="E23" s="16">
        <v>7485392</v>
      </c>
      <c r="F23" s="16">
        <v>2060553</v>
      </c>
      <c r="G23" s="16">
        <v>3053606</v>
      </c>
      <c r="H23" s="16">
        <v>373192</v>
      </c>
      <c r="I23" s="16">
        <v>-872278</v>
      </c>
      <c r="J23" s="16">
        <v>9430309</v>
      </c>
      <c r="K23" s="16">
        <v>3959093</v>
      </c>
      <c r="L23" s="16">
        <v>4952146</v>
      </c>
      <c r="M23" s="16">
        <f t="shared" si="0"/>
        <v>85322.245875465669</v>
      </c>
      <c r="N23" s="16">
        <f t="shared" si="0"/>
        <v>-197844.33209153806</v>
      </c>
      <c r="O23" s="16">
        <f t="shared" si="0"/>
        <v>1991855.2421500799</v>
      </c>
      <c r="P23" s="16">
        <f t="shared" si="0"/>
        <v>548311.06971793505</v>
      </c>
      <c r="Q23" s="16">
        <f t="shared" si="0"/>
        <v>812561.46886641835</v>
      </c>
      <c r="R23" s="16">
        <f t="shared" si="0"/>
        <v>99306.013837147417</v>
      </c>
      <c r="S23" s="16">
        <f t="shared" si="0"/>
        <v>-232112.29377328366</v>
      </c>
      <c r="T23" s="16">
        <f t="shared" si="0"/>
        <v>2509395.6891963813</v>
      </c>
      <c r="U23" s="16">
        <f t="shared" si="0"/>
        <v>1053510.643959553</v>
      </c>
      <c r="V23" s="16">
        <f t="shared" si="0"/>
        <v>1317761.043108036</v>
      </c>
    </row>
    <row r="24" spans="1:22">
      <c r="A24" s="124" t="s">
        <v>329</v>
      </c>
      <c r="B24" s="44">
        <v>3649</v>
      </c>
      <c r="C24" s="15">
        <v>384005</v>
      </c>
      <c r="D24" s="15">
        <v>-348368</v>
      </c>
      <c r="E24" s="15">
        <v>7896616</v>
      </c>
      <c r="F24" s="15">
        <v>2593359</v>
      </c>
      <c r="G24" s="15">
        <v>3467055</v>
      </c>
      <c r="H24" s="15">
        <v>448827</v>
      </c>
      <c r="I24" s="15">
        <v>-396615</v>
      </c>
      <c r="J24" s="15">
        <v>8561534</v>
      </c>
      <c r="K24" s="15">
        <v>3440726</v>
      </c>
      <c r="L24" s="15">
        <v>4481852</v>
      </c>
      <c r="M24" s="15">
        <f t="shared" si="0"/>
        <v>105235.68100849548</v>
      </c>
      <c r="N24" s="15">
        <f t="shared" si="0"/>
        <v>-95469.44368320088</v>
      </c>
      <c r="O24" s="15">
        <f t="shared" si="0"/>
        <v>2164049.3285831735</v>
      </c>
      <c r="P24" s="15">
        <f t="shared" si="0"/>
        <v>710704.02850095916</v>
      </c>
      <c r="Q24" s="15">
        <f t="shared" si="0"/>
        <v>950138.39408057008</v>
      </c>
      <c r="R24" s="15">
        <f t="shared" si="0"/>
        <v>123000</v>
      </c>
      <c r="S24" s="15">
        <f t="shared" si="0"/>
        <v>-108691.42230748151</v>
      </c>
      <c r="T24" s="15">
        <f t="shared" si="0"/>
        <v>2346268.566730611</v>
      </c>
      <c r="U24" s="15">
        <f t="shared" si="0"/>
        <v>942922.99260071258</v>
      </c>
      <c r="V24" s="15">
        <f t="shared" si="0"/>
        <v>1228241.1619621813</v>
      </c>
    </row>
    <row r="25" spans="1:22">
      <c r="A25" s="126" t="s">
        <v>330</v>
      </c>
      <c r="B25" s="40">
        <v>3539</v>
      </c>
      <c r="C25" s="16">
        <v>297474</v>
      </c>
      <c r="D25" s="16">
        <v>-1012209</v>
      </c>
      <c r="E25" s="16">
        <v>10673400</v>
      </c>
      <c r="F25" s="16">
        <v>1182214</v>
      </c>
      <c r="G25" s="16">
        <v>1729287</v>
      </c>
      <c r="H25" s="16">
        <v>481035</v>
      </c>
      <c r="I25" s="16">
        <v>-647714</v>
      </c>
      <c r="J25" s="16">
        <v>11045601</v>
      </c>
      <c r="K25" s="16">
        <v>1245946</v>
      </c>
      <c r="L25" s="16">
        <v>1889723</v>
      </c>
      <c r="M25" s="16">
        <f t="shared" si="0"/>
        <v>84055.948007911837</v>
      </c>
      <c r="N25" s="16">
        <f t="shared" si="0"/>
        <v>-286015.54111330886</v>
      </c>
      <c r="O25" s="16">
        <f t="shared" si="0"/>
        <v>3015936.7052839785</v>
      </c>
      <c r="P25" s="16">
        <f t="shared" si="0"/>
        <v>334053.12235094659</v>
      </c>
      <c r="Q25" s="16">
        <f t="shared" si="0"/>
        <v>488637.1856456626</v>
      </c>
      <c r="R25" s="16">
        <f t="shared" si="0"/>
        <v>135923.98982763491</v>
      </c>
      <c r="S25" s="16">
        <f t="shared" si="0"/>
        <v>-183021.75755863238</v>
      </c>
      <c r="T25" s="16">
        <f t="shared" si="0"/>
        <v>3121107.9400960724</v>
      </c>
      <c r="U25" s="16">
        <f t="shared" si="0"/>
        <v>352061.59932184231</v>
      </c>
      <c r="V25" s="16">
        <f t="shared" si="0"/>
        <v>533970.89573325799</v>
      </c>
    </row>
    <row r="26" spans="1:22">
      <c r="A26" s="124" t="s">
        <v>331</v>
      </c>
      <c r="B26" s="44">
        <v>3030</v>
      </c>
      <c r="C26" s="15">
        <v>373291</v>
      </c>
      <c r="D26" s="15">
        <v>-92585</v>
      </c>
      <c r="E26" s="15">
        <v>5828487</v>
      </c>
      <c r="F26" s="15">
        <v>2745125</v>
      </c>
      <c r="G26" s="15">
        <v>4845305</v>
      </c>
      <c r="H26" s="15">
        <v>572480</v>
      </c>
      <c r="I26" s="15">
        <v>-167237</v>
      </c>
      <c r="J26" s="15">
        <v>9450425</v>
      </c>
      <c r="K26" s="15">
        <v>5055094</v>
      </c>
      <c r="L26" s="15">
        <v>7233370</v>
      </c>
      <c r="M26" s="15">
        <f t="shared" si="0"/>
        <v>123198.3498349835</v>
      </c>
      <c r="N26" s="15">
        <f t="shared" si="0"/>
        <v>-30556.105610561055</v>
      </c>
      <c r="O26" s="15">
        <f t="shared" si="0"/>
        <v>1923593.0693069305</v>
      </c>
      <c r="P26" s="15">
        <f t="shared" si="0"/>
        <v>905981.8481848184</v>
      </c>
      <c r="Q26" s="15">
        <f t="shared" si="0"/>
        <v>1599110.5610561057</v>
      </c>
      <c r="R26" s="15">
        <f t="shared" si="0"/>
        <v>188937.29372937293</v>
      </c>
      <c r="S26" s="15">
        <f t="shared" si="0"/>
        <v>-55193.72937293729</v>
      </c>
      <c r="T26" s="15">
        <f t="shared" si="0"/>
        <v>3118952.1452145213</v>
      </c>
      <c r="U26" s="15">
        <f t="shared" si="0"/>
        <v>1668347.8547854787</v>
      </c>
      <c r="V26" s="15">
        <f t="shared" si="0"/>
        <v>2387250.8250825079</v>
      </c>
    </row>
    <row r="27" spans="1:22">
      <c r="A27" s="126" t="s">
        <v>332</v>
      </c>
      <c r="B27" s="40">
        <v>2778</v>
      </c>
      <c r="C27" s="16">
        <v>183476</v>
      </c>
      <c r="D27" s="16">
        <v>-189919</v>
      </c>
      <c r="E27" s="16">
        <v>5112163</v>
      </c>
      <c r="F27" s="16">
        <v>3570493</v>
      </c>
      <c r="G27" s="16">
        <v>4220367</v>
      </c>
      <c r="H27" s="16">
        <v>203123</v>
      </c>
      <c r="I27" s="16">
        <v>-295050</v>
      </c>
      <c r="J27" s="16">
        <v>5530239</v>
      </c>
      <c r="K27" s="16">
        <v>3720040</v>
      </c>
      <c r="L27" s="16">
        <v>4369914</v>
      </c>
      <c r="M27" s="16">
        <f t="shared" si="0"/>
        <v>66046.076313894882</v>
      </c>
      <c r="N27" s="16">
        <f t="shared" si="0"/>
        <v>-68365.37077033837</v>
      </c>
      <c r="O27" s="16">
        <f t="shared" si="0"/>
        <v>1840231.4614830813</v>
      </c>
      <c r="P27" s="16">
        <f t="shared" si="0"/>
        <v>1285274.6580273579</v>
      </c>
      <c r="Q27" s="16">
        <f t="shared" si="0"/>
        <v>1519210.5831533477</v>
      </c>
      <c r="R27" s="16">
        <f t="shared" si="0"/>
        <v>73118.430525557953</v>
      </c>
      <c r="S27" s="16">
        <f t="shared" si="0"/>
        <v>-106209.50323974082</v>
      </c>
      <c r="T27" s="16">
        <f t="shared" si="0"/>
        <v>1990726.7818574514</v>
      </c>
      <c r="U27" s="16">
        <f t="shared" si="0"/>
        <v>1339107.2714182865</v>
      </c>
      <c r="V27" s="16">
        <f t="shared" si="0"/>
        <v>1573043.1965442766</v>
      </c>
    </row>
    <row r="28" spans="1:22">
      <c r="A28" s="124" t="s">
        <v>333</v>
      </c>
      <c r="B28" s="44">
        <v>2387</v>
      </c>
      <c r="C28" s="15">
        <v>241336</v>
      </c>
      <c r="D28" s="15">
        <v>-512681</v>
      </c>
      <c r="E28" s="15">
        <v>5764716</v>
      </c>
      <c r="F28" s="15">
        <v>613164</v>
      </c>
      <c r="G28" s="15">
        <v>1050693</v>
      </c>
      <c r="H28" s="15">
        <v>406140</v>
      </c>
      <c r="I28" s="15">
        <v>-679950</v>
      </c>
      <c r="J28" s="15">
        <v>7059471</v>
      </c>
      <c r="K28" s="15">
        <v>1189048</v>
      </c>
      <c r="L28" s="15">
        <v>1699975</v>
      </c>
      <c r="M28" s="15">
        <f t="shared" si="0"/>
        <v>101104.31503979891</v>
      </c>
      <c r="N28" s="15">
        <f t="shared" si="0"/>
        <v>-214780.47758692922</v>
      </c>
      <c r="O28" s="15">
        <f t="shared" si="0"/>
        <v>2415046.5018852116</v>
      </c>
      <c r="P28" s="15">
        <f t="shared" si="0"/>
        <v>256876.41390867197</v>
      </c>
      <c r="Q28" s="15">
        <f t="shared" si="0"/>
        <v>440173.02052785928</v>
      </c>
      <c r="R28" s="15">
        <f t="shared" si="0"/>
        <v>170146.6275659824</v>
      </c>
      <c r="S28" s="15">
        <f t="shared" si="0"/>
        <v>-284855.46711353166</v>
      </c>
      <c r="T28" s="15">
        <f t="shared" si="0"/>
        <v>2957465.8567239214</v>
      </c>
      <c r="U28" s="15">
        <f t="shared" si="0"/>
        <v>498134.89736070379</v>
      </c>
      <c r="V28" s="15">
        <f t="shared" si="0"/>
        <v>712180.5613741097</v>
      </c>
    </row>
    <row r="29" spans="1:22">
      <c r="A29" s="126" t="s">
        <v>334</v>
      </c>
      <c r="B29" s="40">
        <v>2369</v>
      </c>
      <c r="C29" s="16">
        <v>293734</v>
      </c>
      <c r="D29" s="16">
        <v>-254820</v>
      </c>
      <c r="E29" s="16">
        <v>4221471</v>
      </c>
      <c r="F29" s="16">
        <v>1630271</v>
      </c>
      <c r="G29" s="16">
        <v>2101191</v>
      </c>
      <c r="H29" s="16">
        <v>533420</v>
      </c>
      <c r="I29" s="16">
        <v>-585407</v>
      </c>
      <c r="J29" s="16">
        <v>5833123</v>
      </c>
      <c r="K29" s="16">
        <v>2138807</v>
      </c>
      <c r="L29" s="16">
        <v>2631787</v>
      </c>
      <c r="M29" s="16">
        <f t="shared" si="0"/>
        <v>123990.7133811735</v>
      </c>
      <c r="N29" s="16">
        <f t="shared" si="0"/>
        <v>-107564.37315322921</v>
      </c>
      <c r="O29" s="16">
        <f t="shared" si="0"/>
        <v>1781963.2756437315</v>
      </c>
      <c r="P29" s="16">
        <f t="shared" si="0"/>
        <v>688168.42549598985</v>
      </c>
      <c r="Q29" s="16">
        <f t="shared" si="0"/>
        <v>886952.72266779223</v>
      </c>
      <c r="R29" s="16">
        <f t="shared" si="0"/>
        <v>225166.73701983958</v>
      </c>
      <c r="S29" s="16">
        <f t="shared" si="0"/>
        <v>-247111.43942591813</v>
      </c>
      <c r="T29" s="16">
        <f t="shared" si="0"/>
        <v>2462272.2667792318</v>
      </c>
      <c r="U29" s="16">
        <f t="shared" si="0"/>
        <v>902831.15238497255</v>
      </c>
      <c r="V29" s="16">
        <f t="shared" si="0"/>
        <v>1110927.3955255384</v>
      </c>
    </row>
    <row r="30" spans="1:22">
      <c r="A30" s="124" t="s">
        <v>335</v>
      </c>
      <c r="B30" s="44">
        <v>1970</v>
      </c>
      <c r="C30" s="15">
        <v>273496</v>
      </c>
      <c r="D30" s="15">
        <v>-154109</v>
      </c>
      <c r="E30" s="15">
        <v>5270525</v>
      </c>
      <c r="F30" s="15">
        <v>550945</v>
      </c>
      <c r="G30" s="15">
        <v>1830054</v>
      </c>
      <c r="H30" s="15">
        <v>377299</v>
      </c>
      <c r="I30" s="15">
        <v>-301375</v>
      </c>
      <c r="J30" s="15">
        <v>5953486</v>
      </c>
      <c r="K30" s="15">
        <v>729348</v>
      </c>
      <c r="L30" s="15">
        <v>2055647</v>
      </c>
      <c r="M30" s="15">
        <f t="shared" si="0"/>
        <v>138830.45685279189</v>
      </c>
      <c r="N30" s="15">
        <f t="shared" si="0"/>
        <v>-78227.918781725893</v>
      </c>
      <c r="O30" s="15">
        <f t="shared" si="0"/>
        <v>2675393.4010152286</v>
      </c>
      <c r="P30" s="15">
        <f t="shared" si="0"/>
        <v>279667.51269035536</v>
      </c>
      <c r="Q30" s="15">
        <f t="shared" si="0"/>
        <v>928961.42131979694</v>
      </c>
      <c r="R30" s="15">
        <f t="shared" si="0"/>
        <v>191522.33502538069</v>
      </c>
      <c r="S30" s="15">
        <f t="shared" si="0"/>
        <v>-152982.23350253806</v>
      </c>
      <c r="T30" s="15">
        <f t="shared" si="0"/>
        <v>3022074.1116751269</v>
      </c>
      <c r="U30" s="15">
        <f t="shared" si="0"/>
        <v>370227.41116751271</v>
      </c>
      <c r="V30" s="15">
        <f t="shared" si="0"/>
        <v>1043475.6345177665</v>
      </c>
    </row>
    <row r="31" spans="1:22">
      <c r="A31" s="126" t="s">
        <v>336</v>
      </c>
      <c r="B31" s="40">
        <v>1924</v>
      </c>
      <c r="C31" s="16">
        <v>90652</v>
      </c>
      <c r="D31" s="16">
        <v>-233401</v>
      </c>
      <c r="E31" s="16">
        <v>3438176</v>
      </c>
      <c r="F31" s="16">
        <v>962530</v>
      </c>
      <c r="G31" s="16">
        <v>1118892</v>
      </c>
      <c r="H31" s="16">
        <v>151117</v>
      </c>
      <c r="I31" s="16">
        <v>-249340</v>
      </c>
      <c r="J31" s="16">
        <v>3523068</v>
      </c>
      <c r="K31" s="16">
        <v>1073661</v>
      </c>
      <c r="L31" s="16">
        <v>1230023</v>
      </c>
      <c r="M31" s="16">
        <f t="shared" si="0"/>
        <v>47116.42411642411</v>
      </c>
      <c r="N31" s="16">
        <f t="shared" si="0"/>
        <v>-121310.29106029107</v>
      </c>
      <c r="O31" s="16">
        <f t="shared" si="0"/>
        <v>1786993.7629937632</v>
      </c>
      <c r="P31" s="16">
        <f t="shared" si="0"/>
        <v>500275.46777546778</v>
      </c>
      <c r="Q31" s="16">
        <f t="shared" si="0"/>
        <v>581544.69854469853</v>
      </c>
      <c r="R31" s="16">
        <f t="shared" si="0"/>
        <v>78543.139293139291</v>
      </c>
      <c r="S31" s="16">
        <f t="shared" si="0"/>
        <v>-129594.59459459459</v>
      </c>
      <c r="T31" s="16">
        <f t="shared" si="0"/>
        <v>1831116.4241164241</v>
      </c>
      <c r="U31" s="16">
        <f t="shared" si="0"/>
        <v>558035.86278586288</v>
      </c>
      <c r="V31" s="16">
        <f t="shared" si="0"/>
        <v>639305.09355509351</v>
      </c>
    </row>
    <row r="32" spans="1:22">
      <c r="A32" s="124" t="s">
        <v>337</v>
      </c>
      <c r="B32" s="44">
        <v>1855</v>
      </c>
      <c r="C32" s="15">
        <v>155668</v>
      </c>
      <c r="D32" s="15">
        <v>-201831</v>
      </c>
      <c r="E32" s="15">
        <v>4141603</v>
      </c>
      <c r="F32" s="15">
        <v>1104008</v>
      </c>
      <c r="G32" s="15">
        <v>1657745</v>
      </c>
      <c r="H32" s="15">
        <v>240800</v>
      </c>
      <c r="I32" s="15">
        <v>-246034</v>
      </c>
      <c r="J32" s="15">
        <v>5253016</v>
      </c>
      <c r="K32" s="15">
        <v>1308186</v>
      </c>
      <c r="L32" s="15">
        <v>1933563</v>
      </c>
      <c r="M32" s="15">
        <f t="shared" si="0"/>
        <v>83918.059299191373</v>
      </c>
      <c r="N32" s="15">
        <f t="shared" si="0"/>
        <v>-108803.77358490566</v>
      </c>
      <c r="O32" s="15">
        <f t="shared" si="0"/>
        <v>2232670.0808625338</v>
      </c>
      <c r="P32" s="15">
        <f t="shared" si="0"/>
        <v>595152.56064690033</v>
      </c>
      <c r="Q32" s="15">
        <f t="shared" si="0"/>
        <v>893663.07277628023</v>
      </c>
      <c r="R32" s="15">
        <f t="shared" si="0"/>
        <v>129811.32075471697</v>
      </c>
      <c r="S32" s="15">
        <f t="shared" si="0"/>
        <v>-132632.88409703504</v>
      </c>
      <c r="T32" s="15">
        <f t="shared" si="0"/>
        <v>2831814.5552560645</v>
      </c>
      <c r="U32" s="15">
        <f t="shared" si="0"/>
        <v>705221.56334231806</v>
      </c>
      <c r="V32" s="15">
        <f t="shared" si="0"/>
        <v>1042352.0215633423</v>
      </c>
    </row>
    <row r="33" spans="1:22">
      <c r="A33" s="126" t="s">
        <v>338</v>
      </c>
      <c r="B33" s="40">
        <v>1740</v>
      </c>
      <c r="C33" s="16">
        <v>91630</v>
      </c>
      <c r="D33" s="16">
        <v>-291656</v>
      </c>
      <c r="E33" s="16">
        <v>3333544</v>
      </c>
      <c r="F33" s="16">
        <v>1344409</v>
      </c>
      <c r="G33" s="16">
        <v>1383539</v>
      </c>
      <c r="H33" s="16">
        <v>156096</v>
      </c>
      <c r="I33" s="16">
        <v>-289902</v>
      </c>
      <c r="J33" s="16">
        <v>4108297</v>
      </c>
      <c r="K33" s="16">
        <v>1947677</v>
      </c>
      <c r="L33" s="16">
        <v>1986807</v>
      </c>
      <c r="M33" s="16">
        <f t="shared" si="0"/>
        <v>52660.919540229886</v>
      </c>
      <c r="N33" s="16">
        <f t="shared" si="0"/>
        <v>-167618.3908045977</v>
      </c>
      <c r="O33" s="16">
        <f t="shared" si="0"/>
        <v>1915829.8850574712</v>
      </c>
      <c r="P33" s="16">
        <f t="shared" si="0"/>
        <v>772648.85057471273</v>
      </c>
      <c r="Q33" s="16">
        <f t="shared" si="0"/>
        <v>795137.35632183915</v>
      </c>
      <c r="R33" s="16">
        <f t="shared" ref="R33:V64" si="1">(H33/$B33)*1000</f>
        <v>89710.344827586217</v>
      </c>
      <c r="S33" s="16">
        <f t="shared" si="1"/>
        <v>-166610.3448275862</v>
      </c>
      <c r="T33" s="16">
        <f t="shared" si="1"/>
        <v>2361090.2298850575</v>
      </c>
      <c r="U33" s="16">
        <f t="shared" si="1"/>
        <v>1119354.5977011495</v>
      </c>
      <c r="V33" s="16">
        <f t="shared" si="1"/>
        <v>1141843.1034482757</v>
      </c>
    </row>
    <row r="34" spans="1:22">
      <c r="A34" s="124" t="s">
        <v>339</v>
      </c>
      <c r="B34" s="44">
        <v>1679</v>
      </c>
      <c r="C34" s="15">
        <v>204814</v>
      </c>
      <c r="D34" s="15">
        <v>-304453</v>
      </c>
      <c r="E34" s="15">
        <v>4708407</v>
      </c>
      <c r="F34" s="15">
        <v>1233668</v>
      </c>
      <c r="G34" s="15">
        <v>1681254</v>
      </c>
      <c r="H34" s="15">
        <v>367365</v>
      </c>
      <c r="I34" s="15">
        <v>-433069</v>
      </c>
      <c r="J34" s="15">
        <v>6067539</v>
      </c>
      <c r="K34" s="15">
        <v>1549929</v>
      </c>
      <c r="L34" s="15">
        <v>2008738</v>
      </c>
      <c r="M34" s="15">
        <f t="shared" ref="M34:V65" si="2">(C34/$B34)*1000</f>
        <v>121985.70577724835</v>
      </c>
      <c r="N34" s="15">
        <f t="shared" si="2"/>
        <v>-181329.95830851697</v>
      </c>
      <c r="O34" s="15">
        <f t="shared" si="2"/>
        <v>2804292.4359737942</v>
      </c>
      <c r="P34" s="15">
        <f t="shared" si="2"/>
        <v>734763.54973198334</v>
      </c>
      <c r="Q34" s="15">
        <f t="shared" si="2"/>
        <v>1001342.4657534247</v>
      </c>
      <c r="R34" s="15">
        <f t="shared" si="1"/>
        <v>218799.88088147706</v>
      </c>
      <c r="S34" s="15">
        <f t="shared" si="1"/>
        <v>-257932.69803454439</v>
      </c>
      <c r="T34" s="15">
        <f t="shared" si="1"/>
        <v>3613781.4175104229</v>
      </c>
      <c r="U34" s="15">
        <f t="shared" si="1"/>
        <v>923126.26563430612</v>
      </c>
      <c r="V34" s="15">
        <f t="shared" si="1"/>
        <v>1196389.5175699822</v>
      </c>
    </row>
    <row r="35" spans="1:22">
      <c r="A35" s="126" t="s">
        <v>340</v>
      </c>
      <c r="B35" s="40">
        <v>1331</v>
      </c>
      <c r="C35" s="16">
        <v>-118099</v>
      </c>
      <c r="D35" s="16">
        <v>-7886</v>
      </c>
      <c r="E35" s="16">
        <v>2265009</v>
      </c>
      <c r="F35" s="16">
        <v>1202895</v>
      </c>
      <c r="G35" s="16">
        <v>1398207</v>
      </c>
      <c r="H35" s="16">
        <v>-92053</v>
      </c>
      <c r="I35" s="16">
        <v>-69507</v>
      </c>
      <c r="J35" s="16">
        <v>2399604</v>
      </c>
      <c r="K35" s="16">
        <v>1126968</v>
      </c>
      <c r="L35" s="16">
        <v>1322280</v>
      </c>
      <c r="M35" s="16">
        <f t="shared" si="2"/>
        <v>-88729.526671675427</v>
      </c>
      <c r="N35" s="16">
        <f t="shared" si="2"/>
        <v>-5924.8685199098427</v>
      </c>
      <c r="O35" s="16">
        <f t="shared" si="2"/>
        <v>1701734.7858752816</v>
      </c>
      <c r="P35" s="16">
        <f t="shared" si="2"/>
        <v>903752.81743050332</v>
      </c>
      <c r="Q35" s="16">
        <f t="shared" si="2"/>
        <v>1050493.6138241924</v>
      </c>
      <c r="R35" s="16">
        <f t="shared" si="1"/>
        <v>-69160.781367392949</v>
      </c>
      <c r="S35" s="16">
        <f t="shared" si="1"/>
        <v>-52221.637866265963</v>
      </c>
      <c r="T35" s="16">
        <f t="shared" si="1"/>
        <v>1802858.0015026296</v>
      </c>
      <c r="U35" s="16">
        <f t="shared" si="1"/>
        <v>846707.73854244931</v>
      </c>
      <c r="V35" s="16">
        <f t="shared" si="1"/>
        <v>993448.5349361382</v>
      </c>
    </row>
    <row r="36" spans="1:22">
      <c r="A36" s="124" t="s">
        <v>341</v>
      </c>
      <c r="B36" s="44">
        <v>1222</v>
      </c>
      <c r="C36" s="15">
        <v>100777</v>
      </c>
      <c r="D36" s="15">
        <v>-423313</v>
      </c>
      <c r="E36" s="15">
        <v>2620921</v>
      </c>
      <c r="F36" s="15">
        <v>519437</v>
      </c>
      <c r="G36" s="15">
        <v>704897</v>
      </c>
      <c r="H36" s="15">
        <v>122504</v>
      </c>
      <c r="I36" s="15">
        <v>-391270</v>
      </c>
      <c r="J36" s="15">
        <v>2870724</v>
      </c>
      <c r="K36" s="15">
        <v>996827</v>
      </c>
      <c r="L36" s="15">
        <v>1182287</v>
      </c>
      <c r="M36" s="15">
        <f t="shared" si="2"/>
        <v>82468.903436988534</v>
      </c>
      <c r="N36" s="15">
        <f t="shared" si="2"/>
        <v>-346409.98363338789</v>
      </c>
      <c r="O36" s="15">
        <f t="shared" si="2"/>
        <v>2144779.8690671031</v>
      </c>
      <c r="P36" s="15">
        <f t="shared" si="2"/>
        <v>425071.19476268411</v>
      </c>
      <c r="Q36" s="15">
        <f t="shared" si="2"/>
        <v>576838.78887070378</v>
      </c>
      <c r="R36" s="15">
        <f t="shared" si="1"/>
        <v>100248.77250409164</v>
      </c>
      <c r="S36" s="15">
        <f t="shared" si="1"/>
        <v>-320188.21603927988</v>
      </c>
      <c r="T36" s="15">
        <f t="shared" si="1"/>
        <v>2349201.3093289686</v>
      </c>
      <c r="U36" s="15">
        <f t="shared" si="1"/>
        <v>815734.04255319142</v>
      </c>
      <c r="V36" s="15">
        <f t="shared" si="1"/>
        <v>967501.63666121115</v>
      </c>
    </row>
    <row r="37" spans="1:22">
      <c r="A37" s="126" t="s">
        <v>342</v>
      </c>
      <c r="B37" s="40">
        <v>1196</v>
      </c>
      <c r="C37" s="16">
        <v>-17055</v>
      </c>
      <c r="D37" s="16">
        <v>-131339</v>
      </c>
      <c r="E37" s="16">
        <v>3079545</v>
      </c>
      <c r="F37" s="16">
        <v>1928808</v>
      </c>
      <c r="G37" s="16">
        <v>2195461</v>
      </c>
      <c r="H37" s="16">
        <v>99204</v>
      </c>
      <c r="I37" s="16">
        <v>-173612</v>
      </c>
      <c r="J37" s="16">
        <v>3369040</v>
      </c>
      <c r="K37" s="16">
        <v>2180321</v>
      </c>
      <c r="L37" s="16">
        <v>2516822</v>
      </c>
      <c r="M37" s="16">
        <f t="shared" si="2"/>
        <v>-14260.033444816054</v>
      </c>
      <c r="N37" s="16">
        <f t="shared" si="2"/>
        <v>-109815.21739130434</v>
      </c>
      <c r="O37" s="16">
        <f t="shared" si="2"/>
        <v>2574870.4013377926</v>
      </c>
      <c r="P37" s="16">
        <f t="shared" si="2"/>
        <v>1612715.7190635451</v>
      </c>
      <c r="Q37" s="16">
        <f t="shared" si="2"/>
        <v>1835669.7324414714</v>
      </c>
      <c r="R37" s="16">
        <f t="shared" si="1"/>
        <v>82946.488294314375</v>
      </c>
      <c r="S37" s="16">
        <f t="shared" si="1"/>
        <v>-145160.53511705686</v>
      </c>
      <c r="T37" s="16">
        <f t="shared" si="1"/>
        <v>2816923.076923077</v>
      </c>
      <c r="U37" s="16">
        <f t="shared" si="1"/>
        <v>1823010.8695652175</v>
      </c>
      <c r="V37" s="16">
        <f t="shared" si="1"/>
        <v>2104366.220735786</v>
      </c>
    </row>
    <row r="38" spans="1:22">
      <c r="A38" s="124" t="s">
        <v>343</v>
      </c>
      <c r="B38" s="44">
        <v>1144</v>
      </c>
      <c r="C38" s="15">
        <v>93084</v>
      </c>
      <c r="D38" s="15">
        <v>-207044</v>
      </c>
      <c r="E38" s="15">
        <v>2521376</v>
      </c>
      <c r="F38" s="15">
        <v>1412779</v>
      </c>
      <c r="G38" s="15">
        <v>1412779</v>
      </c>
      <c r="H38" s="15">
        <v>173904</v>
      </c>
      <c r="I38" s="15">
        <v>-272935</v>
      </c>
      <c r="J38" s="15">
        <v>2740311</v>
      </c>
      <c r="K38" s="15">
        <v>1381113</v>
      </c>
      <c r="L38" s="15">
        <v>1381113</v>
      </c>
      <c r="M38" s="15">
        <f t="shared" si="2"/>
        <v>81367.132867132867</v>
      </c>
      <c r="N38" s="15">
        <f t="shared" si="2"/>
        <v>-180982.51748251749</v>
      </c>
      <c r="O38" s="15">
        <f t="shared" si="2"/>
        <v>2204000</v>
      </c>
      <c r="P38" s="15">
        <f t="shared" si="2"/>
        <v>1234946.6783216782</v>
      </c>
      <c r="Q38" s="15">
        <f t="shared" si="2"/>
        <v>1234946.6783216782</v>
      </c>
      <c r="R38" s="15">
        <f t="shared" si="1"/>
        <v>152013.98601398602</v>
      </c>
      <c r="S38" s="15">
        <f t="shared" si="1"/>
        <v>-238579.54545454547</v>
      </c>
      <c r="T38" s="15">
        <f t="shared" si="1"/>
        <v>2395376.7482517483</v>
      </c>
      <c r="U38" s="15">
        <f t="shared" si="1"/>
        <v>1207266.6083916083</v>
      </c>
      <c r="V38" s="15">
        <f t="shared" si="1"/>
        <v>1207266.6083916083</v>
      </c>
    </row>
    <row r="39" spans="1:22">
      <c r="A39" s="126" t="s">
        <v>344</v>
      </c>
      <c r="B39" s="40">
        <v>1097</v>
      </c>
      <c r="C39" s="16">
        <v>121752</v>
      </c>
      <c r="D39" s="16">
        <v>-9783</v>
      </c>
      <c r="E39" s="16">
        <v>1364368</v>
      </c>
      <c r="F39" s="16">
        <v>150411</v>
      </c>
      <c r="G39" s="16">
        <v>150411</v>
      </c>
      <c r="H39" s="16">
        <v>128521</v>
      </c>
      <c r="I39" s="16">
        <v>-32038</v>
      </c>
      <c r="J39" s="16">
        <v>1313155</v>
      </c>
      <c r="K39" s="16">
        <v>208835</v>
      </c>
      <c r="L39" s="16">
        <v>208835</v>
      </c>
      <c r="M39" s="16">
        <f t="shared" si="2"/>
        <v>110986.32634457611</v>
      </c>
      <c r="N39" s="16">
        <f t="shared" si="2"/>
        <v>-8917.9580674567005</v>
      </c>
      <c r="O39" s="16">
        <f t="shared" si="2"/>
        <v>1243726.5268915223</v>
      </c>
      <c r="P39" s="16">
        <f t="shared" si="2"/>
        <v>137111.21239744758</v>
      </c>
      <c r="Q39" s="16">
        <f t="shared" si="2"/>
        <v>137111.21239744758</v>
      </c>
      <c r="R39" s="16">
        <f t="shared" si="1"/>
        <v>117156.79124886052</v>
      </c>
      <c r="S39" s="16">
        <f t="shared" si="1"/>
        <v>-29205.104831358247</v>
      </c>
      <c r="T39" s="16">
        <f t="shared" si="1"/>
        <v>1197041.9325432999</v>
      </c>
      <c r="U39" s="16">
        <f t="shared" si="1"/>
        <v>190369.18869644485</v>
      </c>
      <c r="V39" s="16">
        <f t="shared" si="1"/>
        <v>190369.18869644485</v>
      </c>
    </row>
    <row r="40" spans="1:22">
      <c r="A40" s="124" t="s">
        <v>345</v>
      </c>
      <c r="B40" s="44">
        <v>1064</v>
      </c>
      <c r="C40" s="15">
        <v>1411</v>
      </c>
      <c r="D40" s="15">
        <v>-90193</v>
      </c>
      <c r="E40" s="15">
        <v>2024626</v>
      </c>
      <c r="F40" s="15">
        <v>1539964</v>
      </c>
      <c r="G40" s="15">
        <v>1730117</v>
      </c>
      <c r="H40" s="15">
        <v>112533</v>
      </c>
      <c r="I40" s="15">
        <v>-72422</v>
      </c>
      <c r="J40" s="15">
        <v>2707211</v>
      </c>
      <c r="K40" s="15">
        <v>1950867</v>
      </c>
      <c r="L40" s="15">
        <v>2141020</v>
      </c>
      <c r="M40" s="15">
        <f t="shared" si="2"/>
        <v>1326.1278195488721</v>
      </c>
      <c r="N40" s="15">
        <f t="shared" si="2"/>
        <v>-84767.857142857145</v>
      </c>
      <c r="O40" s="15">
        <f t="shared" si="2"/>
        <v>1902843.9849624061</v>
      </c>
      <c r="P40" s="15">
        <f t="shared" si="2"/>
        <v>1447334.5864661653</v>
      </c>
      <c r="Q40" s="15">
        <f t="shared" si="2"/>
        <v>1626049.8120300751</v>
      </c>
      <c r="R40" s="15">
        <f t="shared" si="1"/>
        <v>105764.0977443609</v>
      </c>
      <c r="S40" s="15">
        <f t="shared" si="1"/>
        <v>-68065.789473684199</v>
      </c>
      <c r="T40" s="15">
        <f t="shared" si="1"/>
        <v>2544371.2406015038</v>
      </c>
      <c r="U40" s="15">
        <f t="shared" si="1"/>
        <v>1833521.6165413533</v>
      </c>
      <c r="V40" s="15">
        <f t="shared" si="1"/>
        <v>2012236.8421052631</v>
      </c>
    </row>
    <row r="41" spans="1:22">
      <c r="A41" s="126" t="s">
        <v>346</v>
      </c>
      <c r="B41" s="40">
        <v>958</v>
      </c>
      <c r="C41" s="16">
        <v>-33935</v>
      </c>
      <c r="D41" s="16">
        <v>-237695</v>
      </c>
      <c r="E41" s="16">
        <v>1986186</v>
      </c>
      <c r="F41" s="16">
        <v>1527540</v>
      </c>
      <c r="G41" s="16">
        <v>1664695</v>
      </c>
      <c r="H41" s="16">
        <v>29518</v>
      </c>
      <c r="I41" s="16">
        <v>-264069</v>
      </c>
      <c r="J41" s="16">
        <v>2656811</v>
      </c>
      <c r="K41" s="16">
        <v>2143043</v>
      </c>
      <c r="L41" s="16">
        <v>2280198</v>
      </c>
      <c r="M41" s="16">
        <f t="shared" si="2"/>
        <v>-35422.755741127345</v>
      </c>
      <c r="N41" s="16">
        <f t="shared" si="2"/>
        <v>-248115.86638830896</v>
      </c>
      <c r="O41" s="16">
        <f t="shared" si="2"/>
        <v>2073263.0480167014</v>
      </c>
      <c r="P41" s="16">
        <f t="shared" si="2"/>
        <v>1594509.3945720249</v>
      </c>
      <c r="Q41" s="16">
        <f t="shared" si="2"/>
        <v>1737677.4530271399</v>
      </c>
      <c r="R41" s="16">
        <f t="shared" si="1"/>
        <v>30812.108559498956</v>
      </c>
      <c r="S41" s="16">
        <f t="shared" si="1"/>
        <v>-275646.13778705639</v>
      </c>
      <c r="T41" s="16">
        <f t="shared" si="1"/>
        <v>2773289.1440501045</v>
      </c>
      <c r="U41" s="16">
        <f t="shared" si="1"/>
        <v>2236996.8684759913</v>
      </c>
      <c r="V41" s="16">
        <f t="shared" si="1"/>
        <v>2380164.9269311065</v>
      </c>
    </row>
    <row r="42" spans="1:22">
      <c r="A42" s="124" t="s">
        <v>347</v>
      </c>
      <c r="B42" s="44">
        <v>950</v>
      </c>
      <c r="C42" s="15">
        <v>-22989</v>
      </c>
      <c r="D42" s="15">
        <v>-108215</v>
      </c>
      <c r="E42" s="15">
        <v>2195521</v>
      </c>
      <c r="F42" s="15">
        <v>976972</v>
      </c>
      <c r="G42" s="15">
        <v>1286319</v>
      </c>
      <c r="H42" s="15">
        <v>8569</v>
      </c>
      <c r="I42" s="15">
        <v>-141655</v>
      </c>
      <c r="J42" s="15">
        <v>2443467</v>
      </c>
      <c r="K42" s="15">
        <v>1365110</v>
      </c>
      <c r="L42" s="15">
        <v>1674457</v>
      </c>
      <c r="M42" s="15">
        <f t="shared" si="2"/>
        <v>-24198.947368421053</v>
      </c>
      <c r="N42" s="15">
        <f t="shared" si="2"/>
        <v>-113910.52631578947</v>
      </c>
      <c r="O42" s="15">
        <f t="shared" si="2"/>
        <v>2311074.7368421052</v>
      </c>
      <c r="P42" s="15">
        <f t="shared" si="2"/>
        <v>1028391.5789473683</v>
      </c>
      <c r="Q42" s="15">
        <f t="shared" si="2"/>
        <v>1354020</v>
      </c>
      <c r="R42" s="15">
        <f t="shared" si="1"/>
        <v>9020</v>
      </c>
      <c r="S42" s="15">
        <f t="shared" si="1"/>
        <v>-149110.5263157895</v>
      </c>
      <c r="T42" s="15">
        <f t="shared" si="1"/>
        <v>2572070.5263157892</v>
      </c>
      <c r="U42" s="15">
        <f t="shared" si="1"/>
        <v>1436957.894736842</v>
      </c>
      <c r="V42" s="15">
        <f t="shared" si="1"/>
        <v>1762586.3157894737</v>
      </c>
    </row>
    <row r="43" spans="1:22">
      <c r="A43" s="126" t="s">
        <v>348</v>
      </c>
      <c r="B43" s="40">
        <v>862</v>
      </c>
      <c r="C43" s="16">
        <v>94470</v>
      </c>
      <c r="D43" s="16">
        <v>-80319</v>
      </c>
      <c r="E43" s="16">
        <v>2342283</v>
      </c>
      <c r="F43" s="16">
        <v>1468856</v>
      </c>
      <c r="G43" s="16">
        <v>1557971</v>
      </c>
      <c r="H43" s="16">
        <v>134519</v>
      </c>
      <c r="I43" s="16">
        <v>-202267</v>
      </c>
      <c r="J43" s="16">
        <v>2820888</v>
      </c>
      <c r="K43" s="16">
        <v>1725210</v>
      </c>
      <c r="L43" s="16">
        <v>1883376</v>
      </c>
      <c r="M43" s="16">
        <f t="shared" si="2"/>
        <v>109593.9675174014</v>
      </c>
      <c r="N43" s="16">
        <f t="shared" si="2"/>
        <v>-93177.494199535955</v>
      </c>
      <c r="O43" s="16">
        <f t="shared" si="2"/>
        <v>2717265.6612529005</v>
      </c>
      <c r="P43" s="16">
        <f t="shared" si="2"/>
        <v>1704009.2807424595</v>
      </c>
      <c r="Q43" s="16">
        <f t="shared" si="2"/>
        <v>1807390.9512761021</v>
      </c>
      <c r="R43" s="16">
        <f t="shared" si="1"/>
        <v>156054.52436194895</v>
      </c>
      <c r="S43" s="16">
        <f t="shared" si="1"/>
        <v>-234648.49187935036</v>
      </c>
      <c r="T43" s="16">
        <f t="shared" si="1"/>
        <v>3272491.8793503479</v>
      </c>
      <c r="U43" s="16">
        <f t="shared" si="1"/>
        <v>2001403.7122969837</v>
      </c>
      <c r="V43" s="16">
        <f t="shared" si="1"/>
        <v>2184890.9512761021</v>
      </c>
    </row>
    <row r="44" spans="1:22">
      <c r="A44" s="124" t="s">
        <v>349</v>
      </c>
      <c r="B44" s="44">
        <v>852</v>
      </c>
      <c r="C44" s="15">
        <v>-15911</v>
      </c>
      <c r="D44" s="15">
        <v>-28638</v>
      </c>
      <c r="E44" s="15">
        <v>837048</v>
      </c>
      <c r="F44" s="15">
        <v>483646</v>
      </c>
      <c r="G44" s="15">
        <v>483646</v>
      </c>
      <c r="H44" s="15">
        <v>-7872</v>
      </c>
      <c r="I44" s="15">
        <v>-29637</v>
      </c>
      <c r="J44" s="15">
        <v>945599</v>
      </c>
      <c r="K44" s="15">
        <v>653758</v>
      </c>
      <c r="L44" s="15">
        <v>653903</v>
      </c>
      <c r="M44" s="15">
        <f t="shared" si="2"/>
        <v>-18674.882629107979</v>
      </c>
      <c r="N44" s="15">
        <f t="shared" si="2"/>
        <v>-33612.67605633803</v>
      </c>
      <c r="O44" s="15">
        <f t="shared" si="2"/>
        <v>982450.70422535203</v>
      </c>
      <c r="P44" s="15">
        <f t="shared" si="2"/>
        <v>567659.62441314559</v>
      </c>
      <c r="Q44" s="15">
        <f t="shared" si="2"/>
        <v>567659.62441314559</v>
      </c>
      <c r="R44" s="15">
        <f t="shared" si="1"/>
        <v>-9239.4366197183099</v>
      </c>
      <c r="S44" s="15">
        <f t="shared" si="1"/>
        <v>-34785.211267605635</v>
      </c>
      <c r="T44" s="15">
        <f t="shared" si="1"/>
        <v>1109857.9812206572</v>
      </c>
      <c r="U44" s="15">
        <f t="shared" si="1"/>
        <v>767321.59624413145</v>
      </c>
      <c r="V44" s="15">
        <f t="shared" si="1"/>
        <v>767491.78403755871</v>
      </c>
    </row>
    <row r="45" spans="1:22">
      <c r="A45" s="126" t="s">
        <v>350</v>
      </c>
      <c r="B45" s="40">
        <v>822</v>
      </c>
      <c r="C45" s="16">
        <v>52891</v>
      </c>
      <c r="D45" s="16">
        <v>-23367</v>
      </c>
      <c r="E45" s="16">
        <v>1465220</v>
      </c>
      <c r="F45" s="16">
        <v>709576</v>
      </c>
      <c r="G45" s="16">
        <v>709576</v>
      </c>
      <c r="H45" s="16">
        <v>121270</v>
      </c>
      <c r="I45" s="16">
        <v>-93472</v>
      </c>
      <c r="J45" s="16">
        <v>1673817</v>
      </c>
      <c r="K45" s="16">
        <v>850793</v>
      </c>
      <c r="L45" s="16">
        <v>864890</v>
      </c>
      <c r="M45" s="16">
        <f t="shared" si="2"/>
        <v>64344.282238442815</v>
      </c>
      <c r="N45" s="16">
        <f t="shared" si="2"/>
        <v>-28427.007299270073</v>
      </c>
      <c r="O45" s="16">
        <f t="shared" si="2"/>
        <v>1782506.0827250609</v>
      </c>
      <c r="P45" s="16">
        <f t="shared" si="2"/>
        <v>863231.14355231146</v>
      </c>
      <c r="Q45" s="16">
        <f t="shared" si="2"/>
        <v>863231.14355231146</v>
      </c>
      <c r="R45" s="16">
        <f t="shared" si="1"/>
        <v>147530.41362530412</v>
      </c>
      <c r="S45" s="16">
        <f t="shared" si="1"/>
        <v>-113712.89537712895</v>
      </c>
      <c r="T45" s="16">
        <f t="shared" si="1"/>
        <v>2036273.7226277373</v>
      </c>
      <c r="U45" s="16">
        <f t="shared" si="1"/>
        <v>1035027.9805352797</v>
      </c>
      <c r="V45" s="16">
        <f t="shared" si="1"/>
        <v>1052177.6155717762</v>
      </c>
    </row>
    <row r="46" spans="1:22">
      <c r="A46" s="124" t="s">
        <v>351</v>
      </c>
      <c r="B46" s="44">
        <v>758</v>
      </c>
      <c r="C46" s="15">
        <v>120408</v>
      </c>
      <c r="D46" s="15">
        <v>-8767</v>
      </c>
      <c r="E46" s="15">
        <v>1609401</v>
      </c>
      <c r="F46" s="15">
        <v>442990</v>
      </c>
      <c r="G46" s="15">
        <v>532121</v>
      </c>
      <c r="H46" s="15">
        <v>115744</v>
      </c>
      <c r="I46" s="15">
        <v>-49669</v>
      </c>
      <c r="J46" s="15">
        <v>1598928</v>
      </c>
      <c r="K46" s="15">
        <v>577583</v>
      </c>
      <c r="L46" s="15">
        <v>666714</v>
      </c>
      <c r="M46" s="15">
        <f t="shared" si="2"/>
        <v>158849.60422163588</v>
      </c>
      <c r="N46" s="15">
        <f t="shared" si="2"/>
        <v>-11565.963060686016</v>
      </c>
      <c r="O46" s="15">
        <f t="shared" si="2"/>
        <v>2123220.3166226912</v>
      </c>
      <c r="P46" s="15">
        <f t="shared" si="2"/>
        <v>584419.52506596304</v>
      </c>
      <c r="Q46" s="15">
        <f t="shared" si="2"/>
        <v>702006.59630606859</v>
      </c>
      <c r="R46" s="15">
        <f t="shared" si="1"/>
        <v>152696.56992084431</v>
      </c>
      <c r="S46" s="15">
        <f t="shared" si="1"/>
        <v>-65526.385224274403</v>
      </c>
      <c r="T46" s="15">
        <f t="shared" si="1"/>
        <v>2109403.6939313984</v>
      </c>
      <c r="U46" s="15">
        <f t="shared" si="1"/>
        <v>761982.84960422164</v>
      </c>
      <c r="V46" s="15">
        <f t="shared" si="1"/>
        <v>879569.92084432719</v>
      </c>
    </row>
    <row r="47" spans="1:22">
      <c r="A47" s="126" t="s">
        <v>352</v>
      </c>
      <c r="B47" s="40">
        <v>690</v>
      </c>
      <c r="C47" s="16">
        <v>18941</v>
      </c>
      <c r="D47" s="16">
        <v>-10927</v>
      </c>
      <c r="E47" s="16">
        <v>974471</v>
      </c>
      <c r="F47" s="16">
        <v>227241</v>
      </c>
      <c r="G47" s="16">
        <v>227241</v>
      </c>
      <c r="H47" s="16">
        <v>27872</v>
      </c>
      <c r="I47" s="16">
        <v>42135</v>
      </c>
      <c r="J47" s="16">
        <v>962298</v>
      </c>
      <c r="K47" s="16">
        <v>248471</v>
      </c>
      <c r="L47" s="16">
        <v>248471</v>
      </c>
      <c r="M47" s="16">
        <f t="shared" si="2"/>
        <v>27450.72463768116</v>
      </c>
      <c r="N47" s="16">
        <f t="shared" si="2"/>
        <v>-15836.231884057972</v>
      </c>
      <c r="O47" s="16">
        <f t="shared" si="2"/>
        <v>1412276.8115942029</v>
      </c>
      <c r="P47" s="16">
        <f t="shared" si="2"/>
        <v>329334.78260869568</v>
      </c>
      <c r="Q47" s="16">
        <f t="shared" si="2"/>
        <v>329334.78260869568</v>
      </c>
      <c r="R47" s="16">
        <f t="shared" si="1"/>
        <v>40394.20289855072</v>
      </c>
      <c r="S47" s="16">
        <f t="shared" si="1"/>
        <v>61065.217391304352</v>
      </c>
      <c r="T47" s="16">
        <f t="shared" si="1"/>
        <v>1394634.7826086956</v>
      </c>
      <c r="U47" s="16">
        <f t="shared" si="1"/>
        <v>360102.89855072467</v>
      </c>
      <c r="V47" s="16">
        <f t="shared" si="1"/>
        <v>360102.89855072467</v>
      </c>
    </row>
    <row r="48" spans="1:22">
      <c r="A48" s="124" t="s">
        <v>353</v>
      </c>
      <c r="B48" s="44">
        <v>653</v>
      </c>
      <c r="C48" s="15">
        <v>49418</v>
      </c>
      <c r="D48" s="15">
        <v>-83146</v>
      </c>
      <c r="E48" s="15">
        <v>960136</v>
      </c>
      <c r="F48" s="15">
        <v>211034</v>
      </c>
      <c r="G48" s="15">
        <v>211034</v>
      </c>
      <c r="H48" s="15">
        <v>51555</v>
      </c>
      <c r="I48" s="15">
        <v>-86653</v>
      </c>
      <c r="J48" s="15">
        <v>981896</v>
      </c>
      <c r="K48" s="15">
        <v>211034</v>
      </c>
      <c r="L48" s="15">
        <v>211034</v>
      </c>
      <c r="M48" s="15">
        <f t="shared" si="2"/>
        <v>75678.407350689129</v>
      </c>
      <c r="N48" s="15">
        <f t="shared" si="2"/>
        <v>-127329.24961715161</v>
      </c>
      <c r="O48" s="15">
        <f t="shared" si="2"/>
        <v>1470346.0949464012</v>
      </c>
      <c r="P48" s="15">
        <f t="shared" si="2"/>
        <v>323176.11026033689</v>
      </c>
      <c r="Q48" s="15">
        <f t="shared" si="2"/>
        <v>323176.11026033689</v>
      </c>
      <c r="R48" s="15">
        <f t="shared" si="1"/>
        <v>78950.995405819296</v>
      </c>
      <c r="S48" s="15">
        <f t="shared" si="1"/>
        <v>-132699.84686064319</v>
      </c>
      <c r="T48" s="15">
        <f t="shared" si="1"/>
        <v>1503669.2189892803</v>
      </c>
      <c r="U48" s="15">
        <f t="shared" si="1"/>
        <v>323176.11026033689</v>
      </c>
      <c r="V48" s="15">
        <f t="shared" si="1"/>
        <v>323176.11026033689</v>
      </c>
    </row>
    <row r="49" spans="1:22">
      <c r="A49" s="126" t="s">
        <v>354</v>
      </c>
      <c r="B49" s="40">
        <v>653</v>
      </c>
      <c r="C49" s="16">
        <v>-103958</v>
      </c>
      <c r="D49" s="16">
        <v>-77755</v>
      </c>
      <c r="E49" s="16">
        <v>1251595</v>
      </c>
      <c r="F49" s="16">
        <v>919510</v>
      </c>
      <c r="G49" s="16">
        <v>1012315</v>
      </c>
      <c r="H49" s="16">
        <v>48441</v>
      </c>
      <c r="I49" s="16">
        <v>-252931</v>
      </c>
      <c r="J49" s="16">
        <v>1789567</v>
      </c>
      <c r="K49" s="16">
        <v>786817</v>
      </c>
      <c r="L49" s="16">
        <v>898329</v>
      </c>
      <c r="M49" s="16">
        <f t="shared" si="2"/>
        <v>-159200.61255742726</v>
      </c>
      <c r="N49" s="16">
        <f t="shared" si="2"/>
        <v>-119073.50689127106</v>
      </c>
      <c r="O49" s="16">
        <f t="shared" si="2"/>
        <v>1916684.5329249618</v>
      </c>
      <c r="P49" s="16">
        <f t="shared" si="2"/>
        <v>1408131.6998468605</v>
      </c>
      <c r="Q49" s="16">
        <f t="shared" si="2"/>
        <v>1550252.6799387443</v>
      </c>
      <c r="R49" s="16">
        <f t="shared" si="1"/>
        <v>74182.235834609499</v>
      </c>
      <c r="S49" s="16">
        <f t="shared" si="1"/>
        <v>-387336.90658499231</v>
      </c>
      <c r="T49" s="16">
        <f t="shared" si="1"/>
        <v>2740531.393568147</v>
      </c>
      <c r="U49" s="16">
        <f t="shared" si="1"/>
        <v>1204926.4931087289</v>
      </c>
      <c r="V49" s="16">
        <f t="shared" si="1"/>
        <v>1375695.2526799387</v>
      </c>
    </row>
    <row r="50" spans="1:22">
      <c r="A50" s="124" t="s">
        <v>355</v>
      </c>
      <c r="B50" s="44">
        <v>647</v>
      </c>
      <c r="C50" s="15">
        <v>222296</v>
      </c>
      <c r="D50" s="15">
        <v>-25201</v>
      </c>
      <c r="E50" s="15">
        <v>3412346</v>
      </c>
      <c r="F50" s="15">
        <v>106940</v>
      </c>
      <c r="G50" s="15">
        <v>106940</v>
      </c>
      <c r="H50" s="15">
        <v>225223</v>
      </c>
      <c r="I50" s="15">
        <v>-55288</v>
      </c>
      <c r="J50" s="15">
        <v>3432899</v>
      </c>
      <c r="K50" s="15">
        <v>106940</v>
      </c>
      <c r="L50" s="15">
        <v>106940</v>
      </c>
      <c r="M50" s="15">
        <f t="shared" si="2"/>
        <v>343579.59814528597</v>
      </c>
      <c r="N50" s="15">
        <f t="shared" si="2"/>
        <v>-38950.540958268932</v>
      </c>
      <c r="O50" s="15">
        <f t="shared" si="2"/>
        <v>5274105.1004636781</v>
      </c>
      <c r="P50" s="15">
        <f t="shared" si="2"/>
        <v>165285.93508500775</v>
      </c>
      <c r="Q50" s="15">
        <f t="shared" si="2"/>
        <v>165285.93508500775</v>
      </c>
      <c r="R50" s="15">
        <f t="shared" si="1"/>
        <v>348103.55486862443</v>
      </c>
      <c r="S50" s="15">
        <f t="shared" si="1"/>
        <v>-85452.859350850078</v>
      </c>
      <c r="T50" s="15">
        <f t="shared" si="1"/>
        <v>5305871.7156105107</v>
      </c>
      <c r="U50" s="15">
        <f t="shared" si="1"/>
        <v>165285.93508500775</v>
      </c>
      <c r="V50" s="15">
        <f t="shared" si="1"/>
        <v>165285.93508500775</v>
      </c>
    </row>
    <row r="51" spans="1:22">
      <c r="A51" s="126" t="s">
        <v>356</v>
      </c>
      <c r="B51" s="40">
        <v>624</v>
      </c>
      <c r="C51" s="16">
        <v>30012</v>
      </c>
      <c r="D51" s="16">
        <v>-28348</v>
      </c>
      <c r="E51" s="16">
        <v>810934</v>
      </c>
      <c r="F51" s="16">
        <v>271661</v>
      </c>
      <c r="G51" s="16">
        <v>280850</v>
      </c>
      <c r="H51" s="16">
        <v>41558</v>
      </c>
      <c r="I51" s="16">
        <v>-42485</v>
      </c>
      <c r="J51" s="16">
        <v>803729</v>
      </c>
      <c r="K51" s="16">
        <v>258158</v>
      </c>
      <c r="L51" s="16">
        <v>267347</v>
      </c>
      <c r="M51" s="16">
        <f t="shared" si="2"/>
        <v>48096.153846153844</v>
      </c>
      <c r="N51" s="16">
        <f t="shared" si="2"/>
        <v>-45429.48717948718</v>
      </c>
      <c r="O51" s="16">
        <f t="shared" si="2"/>
        <v>1299573.717948718</v>
      </c>
      <c r="P51" s="16">
        <f t="shared" si="2"/>
        <v>435354.16666666669</v>
      </c>
      <c r="Q51" s="16">
        <f t="shared" si="2"/>
        <v>450080.12820512825</v>
      </c>
      <c r="R51" s="16">
        <f t="shared" si="1"/>
        <v>66599.358974358984</v>
      </c>
      <c r="S51" s="16">
        <f t="shared" si="1"/>
        <v>-68084.935897435891</v>
      </c>
      <c r="T51" s="16">
        <f t="shared" si="1"/>
        <v>1288027.2435897437</v>
      </c>
      <c r="U51" s="16">
        <f t="shared" si="1"/>
        <v>413714.74358974356</v>
      </c>
      <c r="V51" s="16">
        <f t="shared" si="1"/>
        <v>428440.70512820513</v>
      </c>
    </row>
    <row r="52" spans="1:22">
      <c r="A52" s="124" t="s">
        <v>357</v>
      </c>
      <c r="B52" s="44">
        <v>620</v>
      </c>
      <c r="C52" s="15">
        <v>84066</v>
      </c>
      <c r="D52" s="15">
        <v>-20609</v>
      </c>
      <c r="E52" s="15">
        <v>1299293</v>
      </c>
      <c r="F52" s="15">
        <v>426780</v>
      </c>
      <c r="G52" s="15">
        <v>546100</v>
      </c>
      <c r="H52" s="15">
        <v>78448</v>
      </c>
      <c r="I52" s="15">
        <v>-77498</v>
      </c>
      <c r="J52" s="15">
        <v>1526122</v>
      </c>
      <c r="K52" s="15">
        <v>525338</v>
      </c>
      <c r="L52" s="15">
        <v>644658</v>
      </c>
      <c r="M52" s="15">
        <f t="shared" si="2"/>
        <v>135590.32258064515</v>
      </c>
      <c r="N52" s="15">
        <f t="shared" si="2"/>
        <v>-33240.322580645166</v>
      </c>
      <c r="O52" s="15">
        <f t="shared" si="2"/>
        <v>2095633.8709677421</v>
      </c>
      <c r="P52" s="15">
        <f t="shared" si="2"/>
        <v>688354.83870967745</v>
      </c>
      <c r="Q52" s="15">
        <f t="shared" si="2"/>
        <v>880806.45161290315</v>
      </c>
      <c r="R52" s="15">
        <f t="shared" si="1"/>
        <v>126529.03225806452</v>
      </c>
      <c r="S52" s="15">
        <f t="shared" si="1"/>
        <v>-124996.77419354839</v>
      </c>
      <c r="T52" s="15">
        <f t="shared" si="1"/>
        <v>2461487.0967741935</v>
      </c>
      <c r="U52" s="15">
        <f t="shared" si="1"/>
        <v>847319.3548387097</v>
      </c>
      <c r="V52" s="15">
        <f t="shared" si="1"/>
        <v>1039770.9677419355</v>
      </c>
    </row>
    <row r="53" spans="1:22">
      <c r="A53" s="126" t="s">
        <v>420</v>
      </c>
      <c r="B53" s="40">
        <v>590</v>
      </c>
      <c r="C53" s="16">
        <v>-2862</v>
      </c>
      <c r="D53" s="16">
        <v>-16971</v>
      </c>
      <c r="E53" s="16">
        <v>1115711</v>
      </c>
      <c r="F53" s="16">
        <v>366623</v>
      </c>
      <c r="G53" s="16">
        <v>366623</v>
      </c>
      <c r="H53" s="16">
        <v>-8923</v>
      </c>
      <c r="I53" s="16">
        <v>-56808</v>
      </c>
      <c r="J53" s="16">
        <v>1118520</v>
      </c>
      <c r="K53" s="16">
        <v>414828</v>
      </c>
      <c r="L53" s="16">
        <v>414828</v>
      </c>
      <c r="M53" s="16">
        <f t="shared" si="2"/>
        <v>-4850.8474576271183</v>
      </c>
      <c r="N53" s="16">
        <f t="shared" si="2"/>
        <v>-28764.406779661014</v>
      </c>
      <c r="O53" s="16">
        <f t="shared" si="2"/>
        <v>1891035.5932203389</v>
      </c>
      <c r="P53" s="16">
        <f t="shared" si="2"/>
        <v>621394.91525423725</v>
      </c>
      <c r="Q53" s="16">
        <f t="shared" si="2"/>
        <v>621394.91525423725</v>
      </c>
      <c r="R53" s="16">
        <f t="shared" si="1"/>
        <v>-15123.728813559323</v>
      </c>
      <c r="S53" s="16">
        <f t="shared" si="1"/>
        <v>-96284.745762711871</v>
      </c>
      <c r="T53" s="16">
        <f t="shared" si="1"/>
        <v>1895796.6101694915</v>
      </c>
      <c r="U53" s="16">
        <f t="shared" si="1"/>
        <v>703098.30508474575</v>
      </c>
      <c r="V53" s="16">
        <f t="shared" si="1"/>
        <v>703098.30508474575</v>
      </c>
    </row>
    <row r="54" spans="1:22">
      <c r="A54" s="124" t="s">
        <v>359</v>
      </c>
      <c r="B54" s="44">
        <v>504</v>
      </c>
      <c r="C54" s="15">
        <v>33816</v>
      </c>
      <c r="D54" s="15">
        <v>-68094</v>
      </c>
      <c r="E54" s="15">
        <v>1456571</v>
      </c>
      <c r="F54" s="15">
        <v>886242</v>
      </c>
      <c r="G54" s="15">
        <v>932208</v>
      </c>
      <c r="H54" s="15">
        <v>86836</v>
      </c>
      <c r="I54" s="15">
        <v>-142535</v>
      </c>
      <c r="J54" s="15">
        <v>1704160</v>
      </c>
      <c r="K54" s="15">
        <v>837611</v>
      </c>
      <c r="L54" s="15">
        <v>883577</v>
      </c>
      <c r="M54" s="15">
        <f t="shared" si="2"/>
        <v>67095.238095238106</v>
      </c>
      <c r="N54" s="15">
        <f t="shared" si="2"/>
        <v>-135107.14285714287</v>
      </c>
      <c r="O54" s="15">
        <f t="shared" si="2"/>
        <v>2890021.8253968256</v>
      </c>
      <c r="P54" s="15">
        <f t="shared" si="2"/>
        <v>1758416.6666666667</v>
      </c>
      <c r="Q54" s="15">
        <f t="shared" si="2"/>
        <v>1849619.0476190478</v>
      </c>
      <c r="R54" s="15">
        <f t="shared" si="1"/>
        <v>172293.65079365077</v>
      </c>
      <c r="S54" s="15">
        <f t="shared" si="1"/>
        <v>-282807.5396825397</v>
      </c>
      <c r="T54" s="15">
        <f t="shared" si="1"/>
        <v>3381269.8412698414</v>
      </c>
      <c r="U54" s="15">
        <f t="shared" si="1"/>
        <v>1661926.5873015872</v>
      </c>
      <c r="V54" s="15">
        <f t="shared" si="1"/>
        <v>1753128.9682539683</v>
      </c>
    </row>
    <row r="55" spans="1:22">
      <c r="A55" s="126" t="s">
        <v>421</v>
      </c>
      <c r="B55" s="40">
        <v>492</v>
      </c>
      <c r="C55" s="16">
        <v>28815</v>
      </c>
      <c r="D55" s="16">
        <v>-96953</v>
      </c>
      <c r="E55" s="16">
        <v>2452515</v>
      </c>
      <c r="F55" s="16">
        <v>779036</v>
      </c>
      <c r="G55" s="16">
        <v>779036</v>
      </c>
      <c r="H55" s="16">
        <v>69056</v>
      </c>
      <c r="I55" s="16">
        <v>-181926</v>
      </c>
      <c r="J55" s="16">
        <v>2299031</v>
      </c>
      <c r="K55" s="16">
        <v>973991</v>
      </c>
      <c r="L55" s="16">
        <v>973991</v>
      </c>
      <c r="M55" s="16">
        <f t="shared" si="2"/>
        <v>58567.07317073171</v>
      </c>
      <c r="N55" s="16">
        <f t="shared" si="2"/>
        <v>-197058.94308943089</v>
      </c>
      <c r="O55" s="16">
        <f t="shared" si="2"/>
        <v>4984786.5853658542</v>
      </c>
      <c r="P55" s="16">
        <f t="shared" si="2"/>
        <v>1583406.5040650407</v>
      </c>
      <c r="Q55" s="16">
        <f t="shared" si="2"/>
        <v>1583406.5040650407</v>
      </c>
      <c r="R55" s="16">
        <f t="shared" si="1"/>
        <v>140357.72357723577</v>
      </c>
      <c r="S55" s="16">
        <f t="shared" si="1"/>
        <v>-369768.29268292681</v>
      </c>
      <c r="T55" s="16">
        <f t="shared" si="1"/>
        <v>4672827.2357723583</v>
      </c>
      <c r="U55" s="16">
        <f t="shared" si="1"/>
        <v>1979656.5040650407</v>
      </c>
      <c r="V55" s="16">
        <f t="shared" si="1"/>
        <v>1979656.5040650407</v>
      </c>
    </row>
    <row r="56" spans="1:22">
      <c r="A56" s="124" t="s">
        <v>361</v>
      </c>
      <c r="B56" s="44">
        <v>471</v>
      </c>
      <c r="C56" s="15">
        <v>22960</v>
      </c>
      <c r="D56" s="15">
        <v>-85133</v>
      </c>
      <c r="E56" s="15">
        <v>864359</v>
      </c>
      <c r="F56" s="15">
        <v>319222</v>
      </c>
      <c r="G56" s="15">
        <v>405964</v>
      </c>
      <c r="H56" s="15">
        <v>51381</v>
      </c>
      <c r="I56" s="15">
        <v>-120048</v>
      </c>
      <c r="J56" s="15">
        <v>1048820</v>
      </c>
      <c r="K56" s="15">
        <v>330526</v>
      </c>
      <c r="L56" s="15">
        <v>417268</v>
      </c>
      <c r="M56" s="15">
        <f t="shared" si="2"/>
        <v>48747.34607218684</v>
      </c>
      <c r="N56" s="15">
        <f t="shared" si="2"/>
        <v>-180749.46921443735</v>
      </c>
      <c r="O56" s="15">
        <f t="shared" si="2"/>
        <v>1835157.1125265392</v>
      </c>
      <c r="P56" s="15">
        <f t="shared" si="2"/>
        <v>677753.71549893834</v>
      </c>
      <c r="Q56" s="15">
        <f t="shared" si="2"/>
        <v>861919.3205944798</v>
      </c>
      <c r="R56" s="15">
        <f t="shared" si="1"/>
        <v>109089.17197452229</v>
      </c>
      <c r="S56" s="15">
        <f t="shared" si="1"/>
        <v>-254878.98089171975</v>
      </c>
      <c r="T56" s="15">
        <f t="shared" si="1"/>
        <v>2226794.0552016986</v>
      </c>
      <c r="U56" s="15">
        <f t="shared" si="1"/>
        <v>701753.71549893834</v>
      </c>
      <c r="V56" s="15">
        <f t="shared" si="1"/>
        <v>885919.3205944798</v>
      </c>
    </row>
    <row r="57" spans="1:22">
      <c r="A57" s="126" t="s">
        <v>362</v>
      </c>
      <c r="B57" s="40">
        <v>470</v>
      </c>
      <c r="C57" s="16">
        <v>6892</v>
      </c>
      <c r="D57" s="16">
        <v>-55707</v>
      </c>
      <c r="E57" s="16">
        <v>1503819</v>
      </c>
      <c r="F57" s="16">
        <v>174757</v>
      </c>
      <c r="G57" s="16">
        <v>373104</v>
      </c>
      <c r="H57" s="16">
        <v>38349.1</v>
      </c>
      <c r="I57" s="16">
        <v>-30245</v>
      </c>
      <c r="J57" s="16">
        <v>1794307</v>
      </c>
      <c r="K57" s="16">
        <v>263335</v>
      </c>
      <c r="L57" s="16">
        <v>461682</v>
      </c>
      <c r="M57" s="16">
        <f t="shared" si="2"/>
        <v>14663.829787234043</v>
      </c>
      <c r="N57" s="16">
        <f t="shared" si="2"/>
        <v>-118525.53191489363</v>
      </c>
      <c r="O57" s="16">
        <f t="shared" si="2"/>
        <v>3199614.8936170209</v>
      </c>
      <c r="P57" s="16">
        <f t="shared" si="2"/>
        <v>371823.40425531915</v>
      </c>
      <c r="Q57" s="16">
        <f t="shared" si="2"/>
        <v>793838.29787234042</v>
      </c>
      <c r="R57" s="16">
        <f t="shared" si="1"/>
        <v>81593.829787234048</v>
      </c>
      <c r="S57" s="16">
        <f t="shared" si="1"/>
        <v>-64351.063829787236</v>
      </c>
      <c r="T57" s="16">
        <f t="shared" si="1"/>
        <v>3817674.4680851065</v>
      </c>
      <c r="U57" s="16">
        <f t="shared" si="1"/>
        <v>560287.23404255323</v>
      </c>
      <c r="V57" s="16">
        <f t="shared" si="1"/>
        <v>982302.1276595745</v>
      </c>
    </row>
    <row r="58" spans="1:22">
      <c r="A58" s="124" t="s">
        <v>363</v>
      </c>
      <c r="B58" s="44">
        <v>441</v>
      </c>
      <c r="C58" s="15">
        <v>24375</v>
      </c>
      <c r="D58" s="15">
        <v>-99384</v>
      </c>
      <c r="E58" s="15">
        <v>829897</v>
      </c>
      <c r="F58" s="15">
        <v>45224</v>
      </c>
      <c r="G58" s="15">
        <v>45224</v>
      </c>
      <c r="H58" s="15">
        <v>19695</v>
      </c>
      <c r="I58" s="15">
        <v>-78067</v>
      </c>
      <c r="J58" s="15">
        <v>837522</v>
      </c>
      <c r="K58" s="15">
        <v>57709</v>
      </c>
      <c r="L58" s="15">
        <v>57709</v>
      </c>
      <c r="M58" s="15">
        <f t="shared" si="2"/>
        <v>55272.108843537419</v>
      </c>
      <c r="N58" s="15">
        <f t="shared" si="2"/>
        <v>-225360.54421768707</v>
      </c>
      <c r="O58" s="15">
        <f t="shared" si="2"/>
        <v>1881852.6077097505</v>
      </c>
      <c r="P58" s="15">
        <f t="shared" si="2"/>
        <v>102548.75283446713</v>
      </c>
      <c r="Q58" s="15">
        <f t="shared" si="2"/>
        <v>102548.75283446713</v>
      </c>
      <c r="R58" s="15">
        <f t="shared" si="1"/>
        <v>44659.863945578232</v>
      </c>
      <c r="S58" s="15">
        <f t="shared" si="1"/>
        <v>-177022.67573696145</v>
      </c>
      <c r="T58" s="15">
        <f t="shared" si="1"/>
        <v>1899142.857142857</v>
      </c>
      <c r="U58" s="15">
        <f t="shared" si="1"/>
        <v>130859.41043083901</v>
      </c>
      <c r="V58" s="15">
        <f t="shared" si="1"/>
        <v>130859.41043083901</v>
      </c>
    </row>
    <row r="59" spans="1:22">
      <c r="A59" s="126" t="s">
        <v>364</v>
      </c>
      <c r="B59" s="40">
        <v>435</v>
      </c>
      <c r="C59" s="16">
        <v>-9244</v>
      </c>
      <c r="D59" s="16">
        <v>-22732</v>
      </c>
      <c r="E59" s="16">
        <v>1000335</v>
      </c>
      <c r="F59" s="16">
        <v>621895</v>
      </c>
      <c r="G59" s="16">
        <v>665705</v>
      </c>
      <c r="H59" s="16">
        <v>-5119</v>
      </c>
      <c r="I59" s="16">
        <v>-31721</v>
      </c>
      <c r="J59" s="16">
        <v>1076428</v>
      </c>
      <c r="K59" s="16">
        <v>784645</v>
      </c>
      <c r="L59" s="16">
        <v>828455</v>
      </c>
      <c r="M59" s="16">
        <f t="shared" si="2"/>
        <v>-21250.57471264368</v>
      </c>
      <c r="N59" s="16">
        <f t="shared" si="2"/>
        <v>-52257.471264367814</v>
      </c>
      <c r="O59" s="16">
        <f t="shared" si="2"/>
        <v>2299620.6896551726</v>
      </c>
      <c r="P59" s="16">
        <f t="shared" si="2"/>
        <v>1429643.6781609196</v>
      </c>
      <c r="Q59" s="16">
        <f t="shared" si="2"/>
        <v>1530356.3218390804</v>
      </c>
      <c r="R59" s="16">
        <f t="shared" si="1"/>
        <v>-11767.816091954022</v>
      </c>
      <c r="S59" s="16">
        <f t="shared" si="1"/>
        <v>-72921.839080459773</v>
      </c>
      <c r="T59" s="16">
        <f t="shared" si="1"/>
        <v>2474547.1264367816</v>
      </c>
      <c r="U59" s="16">
        <f t="shared" si="1"/>
        <v>1803781.6091954024</v>
      </c>
      <c r="V59" s="16">
        <f t="shared" si="1"/>
        <v>1904494.2528735632</v>
      </c>
    </row>
    <row r="60" spans="1:22">
      <c r="A60" s="124" t="s">
        <v>365</v>
      </c>
      <c r="B60" s="44">
        <v>372</v>
      </c>
      <c r="C60" s="15">
        <v>34635</v>
      </c>
      <c r="D60" s="15">
        <v>-66777</v>
      </c>
      <c r="E60" s="15">
        <v>670906</v>
      </c>
      <c r="F60" s="15">
        <v>225897</v>
      </c>
      <c r="G60" s="15">
        <v>225897</v>
      </c>
      <c r="H60" s="15">
        <v>46590</v>
      </c>
      <c r="I60" s="15">
        <v>-92005</v>
      </c>
      <c r="J60" s="15">
        <v>821174</v>
      </c>
      <c r="K60" s="15">
        <v>416586</v>
      </c>
      <c r="L60" s="15">
        <v>416586</v>
      </c>
      <c r="M60" s="15">
        <f t="shared" si="2"/>
        <v>93104.838709677424</v>
      </c>
      <c r="N60" s="15">
        <f t="shared" si="2"/>
        <v>-179508.06451612903</v>
      </c>
      <c r="O60" s="15">
        <f t="shared" si="2"/>
        <v>1803510.752688172</v>
      </c>
      <c r="P60" s="15">
        <f t="shared" si="2"/>
        <v>607250</v>
      </c>
      <c r="Q60" s="15">
        <f t="shared" si="2"/>
        <v>607250</v>
      </c>
      <c r="R60" s="15">
        <f t="shared" si="1"/>
        <v>125241.93548387096</v>
      </c>
      <c r="S60" s="15">
        <f t="shared" si="1"/>
        <v>-247325.26881720428</v>
      </c>
      <c r="T60" s="15">
        <f t="shared" si="1"/>
        <v>2207456.9892473118</v>
      </c>
      <c r="U60" s="15">
        <f t="shared" si="1"/>
        <v>1119854.8387096773</v>
      </c>
      <c r="V60" s="15">
        <f t="shared" si="1"/>
        <v>1119854.8387096773</v>
      </c>
    </row>
    <row r="61" spans="1:22">
      <c r="A61" s="126" t="s">
        <v>366</v>
      </c>
      <c r="B61" s="40">
        <v>371</v>
      </c>
      <c r="C61" s="16">
        <v>11230.300000000003</v>
      </c>
      <c r="D61" s="16">
        <v>-79752.800000000003</v>
      </c>
      <c r="E61" s="16">
        <v>688855.6</v>
      </c>
      <c r="F61" s="16">
        <v>155607.79999999999</v>
      </c>
      <c r="G61" s="16">
        <v>245222.5</v>
      </c>
      <c r="H61" s="16">
        <v>20001.000000000004</v>
      </c>
      <c r="I61" s="16">
        <v>-68758.600000000006</v>
      </c>
      <c r="J61" s="16">
        <v>786268.60000000009</v>
      </c>
      <c r="K61" s="16">
        <v>249276.3</v>
      </c>
      <c r="L61" s="16">
        <v>338891</v>
      </c>
      <c r="M61" s="16">
        <f t="shared" si="2"/>
        <v>30270.350404312678</v>
      </c>
      <c r="N61" s="16">
        <f t="shared" si="2"/>
        <v>-214967.11590296496</v>
      </c>
      <c r="O61" s="16">
        <f t="shared" si="2"/>
        <v>1856753.638814016</v>
      </c>
      <c r="P61" s="16">
        <f t="shared" si="2"/>
        <v>419428.03234501346</v>
      </c>
      <c r="Q61" s="16">
        <f t="shared" si="2"/>
        <v>660977.08894878696</v>
      </c>
      <c r="R61" s="16">
        <f t="shared" si="1"/>
        <v>53911.051212938015</v>
      </c>
      <c r="S61" s="16">
        <f t="shared" si="1"/>
        <v>-185333.15363881402</v>
      </c>
      <c r="T61" s="16">
        <f t="shared" si="1"/>
        <v>2119322.3719676551</v>
      </c>
      <c r="U61" s="16">
        <f t="shared" si="1"/>
        <v>671903.77358490555</v>
      </c>
      <c r="V61" s="16">
        <f t="shared" si="1"/>
        <v>913452.83018867928</v>
      </c>
    </row>
    <row r="62" spans="1:22">
      <c r="A62" s="124" t="s">
        <v>367</v>
      </c>
      <c r="B62" s="44">
        <v>271</v>
      </c>
      <c r="C62" s="15">
        <v>-57898</v>
      </c>
      <c r="D62" s="15">
        <v>-26741</v>
      </c>
      <c r="E62" s="15">
        <v>537159</v>
      </c>
      <c r="F62" s="15">
        <v>43938</v>
      </c>
      <c r="G62" s="15">
        <v>43938</v>
      </c>
      <c r="H62" s="15">
        <v>-44848</v>
      </c>
      <c r="I62" s="15">
        <v>-30612</v>
      </c>
      <c r="J62" s="15">
        <v>572459</v>
      </c>
      <c r="K62" s="15">
        <v>70414</v>
      </c>
      <c r="L62" s="15">
        <v>70414</v>
      </c>
      <c r="M62" s="15">
        <f t="shared" si="2"/>
        <v>-213645.75645756457</v>
      </c>
      <c r="N62" s="15">
        <f t="shared" si="2"/>
        <v>-98675.276752767531</v>
      </c>
      <c r="O62" s="15">
        <f t="shared" si="2"/>
        <v>1982136.5313653136</v>
      </c>
      <c r="P62" s="15">
        <f t="shared" si="2"/>
        <v>162132.84132841328</v>
      </c>
      <c r="Q62" s="15">
        <f t="shared" si="2"/>
        <v>162132.84132841328</v>
      </c>
      <c r="R62" s="15">
        <f t="shared" si="1"/>
        <v>-165490.77490774909</v>
      </c>
      <c r="S62" s="15">
        <f t="shared" si="1"/>
        <v>-112959.40959409594</v>
      </c>
      <c r="T62" s="15">
        <f t="shared" si="1"/>
        <v>2112394.8339483393</v>
      </c>
      <c r="U62" s="15">
        <f t="shared" si="1"/>
        <v>259830.25830258304</v>
      </c>
      <c r="V62" s="15">
        <f t="shared" si="1"/>
        <v>259830.25830258304</v>
      </c>
    </row>
    <row r="63" spans="1:22">
      <c r="A63" s="126" t="s">
        <v>368</v>
      </c>
      <c r="B63" s="40">
        <v>268</v>
      </c>
      <c r="C63" s="16">
        <v>-13341</v>
      </c>
      <c r="D63" s="16">
        <v>-5200</v>
      </c>
      <c r="E63" s="16">
        <v>547166</v>
      </c>
      <c r="F63" s="16">
        <v>355921</v>
      </c>
      <c r="G63" s="16">
        <v>355921</v>
      </c>
      <c r="H63" s="16">
        <v>7664</v>
      </c>
      <c r="I63" s="16">
        <v>-26496</v>
      </c>
      <c r="J63" s="16">
        <v>601330</v>
      </c>
      <c r="K63" s="16">
        <v>340021</v>
      </c>
      <c r="L63" s="16">
        <v>340021</v>
      </c>
      <c r="M63" s="16">
        <f t="shared" si="2"/>
        <v>-49779.850746268654</v>
      </c>
      <c r="N63" s="16">
        <f t="shared" si="2"/>
        <v>-19402.985074626864</v>
      </c>
      <c r="O63" s="16">
        <f t="shared" si="2"/>
        <v>2041664.1791044776</v>
      </c>
      <c r="P63" s="16">
        <f t="shared" si="2"/>
        <v>1328063.4328358211</v>
      </c>
      <c r="Q63" s="16">
        <f t="shared" si="2"/>
        <v>1328063.4328358211</v>
      </c>
      <c r="R63" s="16">
        <f t="shared" si="1"/>
        <v>28597.014925373136</v>
      </c>
      <c r="S63" s="16">
        <f t="shared" si="1"/>
        <v>-98865.671641791036</v>
      </c>
      <c r="T63" s="16">
        <f t="shared" si="1"/>
        <v>2243768.656716418</v>
      </c>
      <c r="U63" s="16">
        <f t="shared" si="1"/>
        <v>1268735.0746268658</v>
      </c>
      <c r="V63" s="16">
        <f t="shared" si="1"/>
        <v>1268735.0746268658</v>
      </c>
    </row>
    <row r="64" spans="1:22">
      <c r="A64" s="124" t="s">
        <v>369</v>
      </c>
      <c r="B64" s="44">
        <v>250</v>
      </c>
      <c r="C64" s="15">
        <v>45890</v>
      </c>
      <c r="D64" s="15">
        <v>-21766</v>
      </c>
      <c r="E64" s="15">
        <v>508241</v>
      </c>
      <c r="F64" s="15">
        <v>86093</v>
      </c>
      <c r="G64" s="15">
        <v>86093</v>
      </c>
      <c r="H64" s="15">
        <v>62241</v>
      </c>
      <c r="I64" s="15">
        <v>-26345</v>
      </c>
      <c r="J64" s="15">
        <v>863063</v>
      </c>
      <c r="K64" s="15">
        <v>531803</v>
      </c>
      <c r="L64" s="15">
        <v>531803</v>
      </c>
      <c r="M64" s="15">
        <f t="shared" si="2"/>
        <v>183560</v>
      </c>
      <c r="N64" s="15">
        <f t="shared" si="2"/>
        <v>-87064</v>
      </c>
      <c r="O64" s="15">
        <f t="shared" si="2"/>
        <v>2032964</v>
      </c>
      <c r="P64" s="15">
        <f t="shared" si="2"/>
        <v>344372</v>
      </c>
      <c r="Q64" s="15">
        <f t="shared" si="2"/>
        <v>344372</v>
      </c>
      <c r="R64" s="15">
        <f t="shared" si="1"/>
        <v>248964</v>
      </c>
      <c r="S64" s="15">
        <f t="shared" si="1"/>
        <v>-105380</v>
      </c>
      <c r="T64" s="15">
        <f t="shared" si="1"/>
        <v>3452252</v>
      </c>
      <c r="U64" s="15">
        <f t="shared" si="1"/>
        <v>2127212</v>
      </c>
      <c r="V64" s="15">
        <f t="shared" si="1"/>
        <v>2127212</v>
      </c>
    </row>
    <row r="65" spans="1:22">
      <c r="A65" s="126" t="s">
        <v>370</v>
      </c>
      <c r="B65" s="40">
        <v>236</v>
      </c>
      <c r="C65" s="16">
        <v>48169.746000000006</v>
      </c>
      <c r="D65" s="16">
        <v>70873.644</v>
      </c>
      <c r="E65" s="16">
        <v>563733.97000000009</v>
      </c>
      <c r="F65" s="16">
        <v>154600.74900000001</v>
      </c>
      <c r="G65" s="16">
        <v>154600.74900000001</v>
      </c>
      <c r="H65" s="16">
        <v>51953.46</v>
      </c>
      <c r="I65" s="16">
        <v>57908.148999999998</v>
      </c>
      <c r="J65" s="16">
        <v>675926.40300000005</v>
      </c>
      <c r="K65" s="16">
        <v>198213.30600000001</v>
      </c>
      <c r="L65" s="16">
        <v>198213.30600000001</v>
      </c>
      <c r="M65" s="16">
        <f t="shared" si="2"/>
        <v>204109.09322033901</v>
      </c>
      <c r="N65" s="16">
        <f t="shared" si="2"/>
        <v>300312.05084745761</v>
      </c>
      <c r="O65" s="16">
        <f t="shared" si="2"/>
        <v>2388703.2627118649</v>
      </c>
      <c r="P65" s="16">
        <f t="shared" si="2"/>
        <v>655087.91949152539</v>
      </c>
      <c r="Q65" s="16">
        <f t="shared" si="2"/>
        <v>655087.91949152539</v>
      </c>
      <c r="R65" s="16">
        <f t="shared" si="2"/>
        <v>220141.77966101695</v>
      </c>
      <c r="S65" s="16">
        <f t="shared" si="2"/>
        <v>245373.5127118644</v>
      </c>
      <c r="T65" s="16">
        <f t="shared" si="2"/>
        <v>2864094.9279661016</v>
      </c>
      <c r="U65" s="16">
        <f t="shared" si="2"/>
        <v>839886.8898305085</v>
      </c>
      <c r="V65" s="16">
        <f t="shared" si="2"/>
        <v>839886.8898305085</v>
      </c>
    </row>
    <row r="66" spans="1:22">
      <c r="A66" s="124" t="s">
        <v>371</v>
      </c>
      <c r="B66" s="44">
        <v>210</v>
      </c>
      <c r="C66" s="15">
        <v>-2907.3</v>
      </c>
      <c r="D66" s="15">
        <v>-6998</v>
      </c>
      <c r="E66" s="15">
        <v>337374.2</v>
      </c>
      <c r="F66" s="15">
        <v>43349</v>
      </c>
      <c r="G66" s="15">
        <v>43349</v>
      </c>
      <c r="H66" s="15">
        <v>-2907.3</v>
      </c>
      <c r="I66" s="15">
        <v>-6998</v>
      </c>
      <c r="J66" s="15">
        <v>337374.2</v>
      </c>
      <c r="K66" s="15">
        <v>43349</v>
      </c>
      <c r="L66" s="15">
        <v>43349</v>
      </c>
      <c r="M66" s="15">
        <f t="shared" ref="M66:V76" si="3">(C66/$B66)*1000</f>
        <v>-13844.285714285714</v>
      </c>
      <c r="N66" s="15">
        <f t="shared" si="3"/>
        <v>-33323.809523809519</v>
      </c>
      <c r="O66" s="15">
        <f t="shared" si="3"/>
        <v>1606543.8095238097</v>
      </c>
      <c r="P66" s="15">
        <f t="shared" si="3"/>
        <v>206423.80952380953</v>
      </c>
      <c r="Q66" s="15">
        <f t="shared" si="3"/>
        <v>206423.80952380953</v>
      </c>
      <c r="R66" s="15">
        <f t="shared" si="3"/>
        <v>-13844.285714285714</v>
      </c>
      <c r="S66" s="15">
        <f t="shared" si="3"/>
        <v>-33323.809523809519</v>
      </c>
      <c r="T66" s="15">
        <f t="shared" si="3"/>
        <v>1606543.8095238097</v>
      </c>
      <c r="U66" s="15">
        <f t="shared" si="3"/>
        <v>206423.80952380953</v>
      </c>
      <c r="V66" s="15">
        <f t="shared" si="3"/>
        <v>206423.80952380953</v>
      </c>
    </row>
    <row r="67" spans="1:22">
      <c r="A67" s="126" t="s">
        <v>372</v>
      </c>
      <c r="B67" s="40">
        <v>201</v>
      </c>
      <c r="C67" s="16">
        <v>35347.699999999997</v>
      </c>
      <c r="D67" s="16">
        <v>-14396</v>
      </c>
      <c r="E67" s="16">
        <v>701783</v>
      </c>
      <c r="F67" s="16">
        <v>70498</v>
      </c>
      <c r="G67" s="16">
        <v>70498</v>
      </c>
      <c r="H67" s="16">
        <v>41081.699999999997</v>
      </c>
      <c r="I67" s="16">
        <v>-18223</v>
      </c>
      <c r="J67" s="16">
        <v>684520</v>
      </c>
      <c r="K67" s="16">
        <v>68646</v>
      </c>
      <c r="L67" s="16">
        <v>68646</v>
      </c>
      <c r="M67" s="16">
        <f t="shared" si="3"/>
        <v>175859.2039800995</v>
      </c>
      <c r="N67" s="16">
        <f t="shared" si="3"/>
        <v>-71621.890547263669</v>
      </c>
      <c r="O67" s="16">
        <f t="shared" si="3"/>
        <v>3491457.7114427863</v>
      </c>
      <c r="P67" s="16">
        <f t="shared" si="3"/>
        <v>350736.31840796018</v>
      </c>
      <c r="Q67" s="16">
        <f t="shared" si="3"/>
        <v>350736.31840796018</v>
      </c>
      <c r="R67" s="16">
        <f t="shared" si="3"/>
        <v>204386.56716417911</v>
      </c>
      <c r="S67" s="16">
        <f t="shared" si="3"/>
        <v>-90661.69154228855</v>
      </c>
      <c r="T67" s="16">
        <f t="shared" si="3"/>
        <v>3405572.1393034826</v>
      </c>
      <c r="U67" s="16">
        <f t="shared" si="3"/>
        <v>341522.38805970148</v>
      </c>
      <c r="V67" s="16">
        <f t="shared" si="3"/>
        <v>341522.38805970148</v>
      </c>
    </row>
    <row r="68" spans="1:22">
      <c r="A68" s="124" t="s">
        <v>373</v>
      </c>
      <c r="B68" s="44">
        <v>119</v>
      </c>
      <c r="C68" s="15">
        <v>-510</v>
      </c>
      <c r="D68" s="15">
        <v>-20801</v>
      </c>
      <c r="E68" s="15">
        <v>269250</v>
      </c>
      <c r="F68" s="15">
        <v>26921</v>
      </c>
      <c r="G68" s="15">
        <v>26921</v>
      </c>
      <c r="H68" s="15">
        <v>74</v>
      </c>
      <c r="I68" s="15">
        <v>-22733</v>
      </c>
      <c r="J68" s="15">
        <v>257659</v>
      </c>
      <c r="K68" s="15">
        <v>26920</v>
      </c>
      <c r="L68" s="15">
        <v>26920</v>
      </c>
      <c r="M68" s="15">
        <f t="shared" si="3"/>
        <v>-4285.7142857142853</v>
      </c>
      <c r="N68" s="15">
        <f t="shared" si="3"/>
        <v>-174798.31932773109</v>
      </c>
      <c r="O68" s="15">
        <f t="shared" si="3"/>
        <v>2262605.0420168065</v>
      </c>
      <c r="P68" s="15">
        <f t="shared" si="3"/>
        <v>226226.89075630251</v>
      </c>
      <c r="Q68" s="15">
        <f t="shared" si="3"/>
        <v>226226.89075630251</v>
      </c>
      <c r="R68" s="15">
        <f t="shared" si="3"/>
        <v>621.84873949579833</v>
      </c>
      <c r="S68" s="15">
        <f t="shared" si="3"/>
        <v>-191033.61344537817</v>
      </c>
      <c r="T68" s="15">
        <f t="shared" si="3"/>
        <v>2165201.6806722688</v>
      </c>
      <c r="U68" s="15">
        <f t="shared" si="3"/>
        <v>226218.48739495798</v>
      </c>
      <c r="V68" s="15">
        <f t="shared" si="3"/>
        <v>226218.48739495798</v>
      </c>
    </row>
    <row r="69" spans="1:22">
      <c r="A69" s="126" t="s">
        <v>374</v>
      </c>
      <c r="B69" s="40">
        <v>110</v>
      </c>
      <c r="C69" s="16">
        <v>16670</v>
      </c>
      <c r="D69" s="16">
        <v>38036</v>
      </c>
      <c r="E69" s="16">
        <v>363779</v>
      </c>
      <c r="F69" s="16">
        <v>37361</v>
      </c>
      <c r="G69" s="16">
        <v>37361</v>
      </c>
      <c r="H69" s="16">
        <v>23757</v>
      </c>
      <c r="I69" s="16">
        <v>25383</v>
      </c>
      <c r="J69" s="16">
        <v>343311</v>
      </c>
      <c r="K69" s="16">
        <v>31095</v>
      </c>
      <c r="L69" s="16">
        <v>31095</v>
      </c>
      <c r="M69" s="16">
        <f t="shared" si="3"/>
        <v>151545.45454545453</v>
      </c>
      <c r="N69" s="16">
        <f t="shared" si="3"/>
        <v>345781.81818181823</v>
      </c>
      <c r="O69" s="16">
        <f t="shared" si="3"/>
        <v>3307081.8181818179</v>
      </c>
      <c r="P69" s="16">
        <f t="shared" si="3"/>
        <v>339645.45454545453</v>
      </c>
      <c r="Q69" s="16">
        <f t="shared" si="3"/>
        <v>339645.45454545453</v>
      </c>
      <c r="R69" s="16">
        <f t="shared" si="3"/>
        <v>215972.72727272726</v>
      </c>
      <c r="S69" s="16">
        <f t="shared" si="3"/>
        <v>230754.54545454544</v>
      </c>
      <c r="T69" s="16">
        <f t="shared" si="3"/>
        <v>3121009.0909090908</v>
      </c>
      <c r="U69" s="16">
        <f t="shared" si="3"/>
        <v>282681.81818181818</v>
      </c>
      <c r="V69" s="16">
        <f t="shared" si="3"/>
        <v>282681.81818181818</v>
      </c>
    </row>
    <row r="70" spans="1:22">
      <c r="A70" s="124" t="s">
        <v>375</v>
      </c>
      <c r="B70" s="44">
        <v>98</v>
      </c>
      <c r="C70" s="15">
        <v>-9181</v>
      </c>
      <c r="D70" s="15">
        <v>-22729</v>
      </c>
      <c r="E70" s="15">
        <v>858293</v>
      </c>
      <c r="F70" s="15">
        <v>20775</v>
      </c>
      <c r="G70" s="15">
        <v>20775</v>
      </c>
      <c r="H70" s="15">
        <v>-9124</v>
      </c>
      <c r="I70" s="15">
        <v>-22729</v>
      </c>
      <c r="J70" s="15">
        <v>856734</v>
      </c>
      <c r="K70" s="15">
        <v>29088</v>
      </c>
      <c r="L70" s="15">
        <v>29088</v>
      </c>
      <c r="M70" s="15">
        <f t="shared" si="3"/>
        <v>-93683.673469387752</v>
      </c>
      <c r="N70" s="15">
        <f t="shared" si="3"/>
        <v>-231928.57142857142</v>
      </c>
      <c r="O70" s="15">
        <f t="shared" si="3"/>
        <v>8758091.8367346935</v>
      </c>
      <c r="P70" s="15">
        <f t="shared" si="3"/>
        <v>211989.79591836734</v>
      </c>
      <c r="Q70" s="15">
        <f t="shared" si="3"/>
        <v>211989.79591836734</v>
      </c>
      <c r="R70" s="15">
        <f t="shared" si="3"/>
        <v>-93102.040816326538</v>
      </c>
      <c r="S70" s="15">
        <f t="shared" si="3"/>
        <v>-231928.57142857142</v>
      </c>
      <c r="T70" s="15">
        <f t="shared" si="3"/>
        <v>8742183.6734693889</v>
      </c>
      <c r="U70" s="15">
        <f t="shared" si="3"/>
        <v>296816.32653061225</v>
      </c>
      <c r="V70" s="15">
        <f t="shared" si="3"/>
        <v>296816.32653061225</v>
      </c>
    </row>
    <row r="71" spans="1:22">
      <c r="A71" s="126" t="s">
        <v>376</v>
      </c>
      <c r="B71" s="40">
        <v>94</v>
      </c>
      <c r="C71" s="16">
        <v>-431.1</v>
      </c>
      <c r="D71" s="16">
        <v>-8558.7999999999993</v>
      </c>
      <c r="E71" s="16">
        <v>246069.8</v>
      </c>
      <c r="F71" s="16">
        <v>27494.1</v>
      </c>
      <c r="G71" s="16">
        <v>27494.1</v>
      </c>
      <c r="H71" s="16">
        <v>1311.6000000000008</v>
      </c>
      <c r="I71" s="16">
        <v>-4518.7999999999993</v>
      </c>
      <c r="J71" s="16">
        <v>270565</v>
      </c>
      <c r="K71" s="16">
        <v>56963.7</v>
      </c>
      <c r="L71" s="16">
        <v>56963.7</v>
      </c>
      <c r="M71" s="16">
        <f t="shared" si="3"/>
        <v>-4586.1702127659582</v>
      </c>
      <c r="N71" s="16">
        <f t="shared" si="3"/>
        <v>-91051.063829787221</v>
      </c>
      <c r="O71" s="16">
        <f t="shared" si="3"/>
        <v>2617763.8297872338</v>
      </c>
      <c r="P71" s="16">
        <f t="shared" si="3"/>
        <v>292490.42553191487</v>
      </c>
      <c r="Q71" s="16">
        <f t="shared" si="3"/>
        <v>292490.42553191487</v>
      </c>
      <c r="R71" s="16">
        <f t="shared" si="3"/>
        <v>13953.19148936171</v>
      </c>
      <c r="S71" s="16">
        <f t="shared" si="3"/>
        <v>-48072.340425531904</v>
      </c>
      <c r="T71" s="16">
        <f t="shared" si="3"/>
        <v>2878351.0638297871</v>
      </c>
      <c r="U71" s="16">
        <f t="shared" si="3"/>
        <v>605996.80851063831</v>
      </c>
      <c r="V71" s="16">
        <f t="shared" si="3"/>
        <v>605996.80851063831</v>
      </c>
    </row>
    <row r="72" spans="1:22">
      <c r="A72" s="124" t="s">
        <v>377</v>
      </c>
      <c r="B72" s="44">
        <v>92</v>
      </c>
      <c r="C72" s="15">
        <v>13821</v>
      </c>
      <c r="D72" s="15">
        <v>-18749</v>
      </c>
      <c r="E72" s="15">
        <v>146012</v>
      </c>
      <c r="F72" s="15">
        <v>11763</v>
      </c>
      <c r="G72" s="15">
        <v>11763</v>
      </c>
      <c r="H72" s="15">
        <v>17136</v>
      </c>
      <c r="I72" s="15">
        <v>-18749</v>
      </c>
      <c r="J72" s="15">
        <v>150926</v>
      </c>
      <c r="K72" s="15">
        <v>23786</v>
      </c>
      <c r="L72" s="15">
        <v>23786</v>
      </c>
      <c r="M72" s="15">
        <f t="shared" si="3"/>
        <v>150228.26086956522</v>
      </c>
      <c r="N72" s="15">
        <f t="shared" si="3"/>
        <v>-203793.47826086957</v>
      </c>
      <c r="O72" s="15">
        <f t="shared" si="3"/>
        <v>1587086.9565217393</v>
      </c>
      <c r="P72" s="15">
        <f t="shared" si="3"/>
        <v>127858.6956521739</v>
      </c>
      <c r="Q72" s="15">
        <f t="shared" si="3"/>
        <v>127858.6956521739</v>
      </c>
      <c r="R72" s="15">
        <f t="shared" si="3"/>
        <v>186260.86956521741</v>
      </c>
      <c r="S72" s="15">
        <f t="shared" si="3"/>
        <v>-203793.47826086957</v>
      </c>
      <c r="T72" s="15">
        <f t="shared" si="3"/>
        <v>1640500</v>
      </c>
      <c r="U72" s="15">
        <f t="shared" si="3"/>
        <v>258543.47826086957</v>
      </c>
      <c r="V72" s="15">
        <f t="shared" si="3"/>
        <v>258543.47826086957</v>
      </c>
    </row>
    <row r="73" spans="1:22">
      <c r="A73" s="126" t="s">
        <v>378</v>
      </c>
      <c r="B73" s="40">
        <v>66</v>
      </c>
      <c r="C73" s="16">
        <v>-57543</v>
      </c>
      <c r="D73" s="16">
        <v>-923</v>
      </c>
      <c r="E73" s="16">
        <v>158381</v>
      </c>
      <c r="F73" s="16">
        <v>75839</v>
      </c>
      <c r="G73" s="16">
        <v>75839</v>
      </c>
      <c r="H73" s="16">
        <v>-57167</v>
      </c>
      <c r="I73" s="16">
        <v>-1043</v>
      </c>
      <c r="J73" s="16">
        <v>161552</v>
      </c>
      <c r="K73" s="16">
        <v>99990</v>
      </c>
      <c r="L73" s="16">
        <v>99990</v>
      </c>
      <c r="M73" s="16">
        <f t="shared" si="3"/>
        <v>-871863.63636363635</v>
      </c>
      <c r="N73" s="16">
        <f t="shared" si="3"/>
        <v>-13984.848484848484</v>
      </c>
      <c r="O73" s="16">
        <f t="shared" si="3"/>
        <v>2399712.1212121211</v>
      </c>
      <c r="P73" s="16">
        <f t="shared" si="3"/>
        <v>1149075.7575757576</v>
      </c>
      <c r="Q73" s="16">
        <f t="shared" si="3"/>
        <v>1149075.7575757576</v>
      </c>
      <c r="R73" s="16">
        <f t="shared" si="3"/>
        <v>-866166.66666666663</v>
      </c>
      <c r="S73" s="16">
        <f t="shared" si="3"/>
        <v>-15803.030303030302</v>
      </c>
      <c r="T73" s="16">
        <f t="shared" si="3"/>
        <v>2447757.5757575762</v>
      </c>
      <c r="U73" s="16">
        <f t="shared" si="3"/>
        <v>1515000</v>
      </c>
      <c r="V73" s="16">
        <f t="shared" si="3"/>
        <v>1515000</v>
      </c>
    </row>
    <row r="74" spans="1:22">
      <c r="A74" s="124" t="s">
        <v>379</v>
      </c>
      <c r="B74" s="44">
        <v>66</v>
      </c>
      <c r="C74" s="15">
        <v>8859</v>
      </c>
      <c r="D74" s="15">
        <v>1200</v>
      </c>
      <c r="E74" s="15">
        <v>121722</v>
      </c>
      <c r="F74" s="15">
        <v>9119</v>
      </c>
      <c r="G74" s="15">
        <v>9119</v>
      </c>
      <c r="H74" s="15">
        <v>10271</v>
      </c>
      <c r="I74" s="15">
        <v>0</v>
      </c>
      <c r="J74" s="15">
        <v>93461</v>
      </c>
      <c r="K74" s="15">
        <v>10768</v>
      </c>
      <c r="L74" s="15">
        <v>10768</v>
      </c>
      <c r="M74" s="15">
        <f t="shared" si="3"/>
        <v>134227.27272727271</v>
      </c>
      <c r="N74" s="15">
        <f t="shared" si="3"/>
        <v>18181.818181818184</v>
      </c>
      <c r="O74" s="15">
        <f t="shared" si="3"/>
        <v>1844272.7272727273</v>
      </c>
      <c r="P74" s="15">
        <f t="shared" si="3"/>
        <v>138166.66666666666</v>
      </c>
      <c r="Q74" s="15">
        <f t="shared" si="3"/>
        <v>138166.66666666666</v>
      </c>
      <c r="R74" s="15">
        <f t="shared" si="3"/>
        <v>155621.21212121213</v>
      </c>
      <c r="S74" s="15">
        <f t="shared" si="3"/>
        <v>0</v>
      </c>
      <c r="T74" s="15">
        <f t="shared" si="3"/>
        <v>1416075.7575757576</v>
      </c>
      <c r="U74" s="15">
        <f t="shared" si="3"/>
        <v>163151.51515151517</v>
      </c>
      <c r="V74" s="15">
        <f t="shared" si="3"/>
        <v>163151.51515151517</v>
      </c>
    </row>
    <row r="75" spans="1:22">
      <c r="A75" s="126" t="s">
        <v>380</v>
      </c>
      <c r="B75" s="40">
        <v>56</v>
      </c>
      <c r="C75" s="16">
        <v>19257</v>
      </c>
      <c r="D75" s="16">
        <v>0</v>
      </c>
      <c r="E75" s="16">
        <v>131516.6</v>
      </c>
      <c r="F75" s="16">
        <v>2117.4</v>
      </c>
      <c r="G75" s="16">
        <v>2117.4</v>
      </c>
      <c r="H75" s="16">
        <v>19257</v>
      </c>
      <c r="I75" s="16">
        <v>0</v>
      </c>
      <c r="J75" s="16">
        <v>131516.6</v>
      </c>
      <c r="K75" s="16">
        <v>2117.4</v>
      </c>
      <c r="L75" s="16">
        <v>2117.4</v>
      </c>
      <c r="M75" s="16">
        <f t="shared" si="3"/>
        <v>343875</v>
      </c>
      <c r="N75" s="16">
        <f t="shared" si="3"/>
        <v>0</v>
      </c>
      <c r="O75" s="16">
        <f t="shared" si="3"/>
        <v>2348510.7142857146</v>
      </c>
      <c r="P75" s="16">
        <f t="shared" si="3"/>
        <v>37810.71428571429</v>
      </c>
      <c r="Q75" s="16">
        <f t="shared" si="3"/>
        <v>37810.71428571429</v>
      </c>
      <c r="R75" s="16">
        <f t="shared" si="3"/>
        <v>343875</v>
      </c>
      <c r="S75" s="16">
        <f t="shared" si="3"/>
        <v>0</v>
      </c>
      <c r="T75" s="16">
        <f t="shared" si="3"/>
        <v>2348510.7142857146</v>
      </c>
      <c r="U75" s="16">
        <f t="shared" si="3"/>
        <v>37810.71428571429</v>
      </c>
      <c r="V75" s="16">
        <f t="shared" si="3"/>
        <v>37810.71428571429</v>
      </c>
    </row>
    <row r="76" spans="1:22">
      <c r="A76" s="124" t="s">
        <v>381</v>
      </c>
      <c r="B76" s="44">
        <v>42</v>
      </c>
      <c r="C76" s="15">
        <v>1368</v>
      </c>
      <c r="D76" s="15">
        <v>2236</v>
      </c>
      <c r="E76" s="15">
        <v>102220</v>
      </c>
      <c r="F76" s="15">
        <v>10551</v>
      </c>
      <c r="G76" s="15">
        <v>10551</v>
      </c>
      <c r="H76" s="15">
        <v>3112</v>
      </c>
      <c r="I76" s="15">
        <v>-735</v>
      </c>
      <c r="J76" s="15">
        <v>101590</v>
      </c>
      <c r="K76" s="15">
        <v>10552</v>
      </c>
      <c r="L76" s="15">
        <v>10552</v>
      </c>
      <c r="M76" s="15">
        <f t="shared" si="3"/>
        <v>32571.428571428569</v>
      </c>
      <c r="N76" s="15">
        <f t="shared" si="3"/>
        <v>53238.095238095244</v>
      </c>
      <c r="O76" s="15">
        <f t="shared" si="3"/>
        <v>2433809.5238095238</v>
      </c>
      <c r="P76" s="15">
        <f t="shared" si="3"/>
        <v>251214.28571428571</v>
      </c>
      <c r="Q76" s="15">
        <f t="shared" si="3"/>
        <v>251214.28571428571</v>
      </c>
      <c r="R76" s="15">
        <f t="shared" si="3"/>
        <v>74095.238095238106</v>
      </c>
      <c r="S76" s="15">
        <f t="shared" si="3"/>
        <v>-17500</v>
      </c>
      <c r="T76" s="15">
        <f t="shared" si="3"/>
        <v>2418809.5238095238</v>
      </c>
      <c r="U76" s="15">
        <f t="shared" si="3"/>
        <v>251238.09523809524</v>
      </c>
      <c r="V76" s="15">
        <f t="shared" si="3"/>
        <v>251238.09523809524</v>
      </c>
    </row>
    <row r="77" spans="1:22"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</row>
    <row r="78" spans="1:22">
      <c r="A78" s="22"/>
      <c r="B78" s="53">
        <v>368792</v>
      </c>
      <c r="C78" s="21">
        <v>18074704.046</v>
      </c>
      <c r="D78" s="21">
        <v>-32181855.955999985</v>
      </c>
      <c r="E78" s="21">
        <v>670474888.17000008</v>
      </c>
      <c r="F78" s="21">
        <v>305065814.04900002</v>
      </c>
      <c r="G78" s="21">
        <v>410834766.24900001</v>
      </c>
      <c r="H78" s="21">
        <v>51048877.359999999</v>
      </c>
      <c r="I78" s="21">
        <v>-76084153.650999993</v>
      </c>
      <c r="J78" s="21">
        <v>1319346324.3030005</v>
      </c>
      <c r="K78" s="21">
        <v>604849574.60600007</v>
      </c>
      <c r="L78" s="21">
        <v>733621178.20600009</v>
      </c>
      <c r="M78" s="21">
        <f t="shared" ref="M78:V78" si="4">(C78/$B78)*1000</f>
        <v>49010.564345213563</v>
      </c>
      <c r="N78" s="21">
        <f t="shared" si="4"/>
        <v>-87262.890615848461</v>
      </c>
      <c r="O78" s="21">
        <f t="shared" si="4"/>
        <v>1818029.9143419599</v>
      </c>
      <c r="P78" s="21">
        <f t="shared" si="4"/>
        <v>827202.90583580988</v>
      </c>
      <c r="Q78" s="21">
        <f t="shared" si="4"/>
        <v>1114001.2967987375</v>
      </c>
      <c r="R78" s="21">
        <f t="shared" si="4"/>
        <v>138421.86750254885</v>
      </c>
      <c r="S78" s="21">
        <f t="shared" si="4"/>
        <v>-206306.41025564543</v>
      </c>
      <c r="T78" s="21">
        <f t="shared" si="4"/>
        <v>3577480.8680855343</v>
      </c>
      <c r="U78" s="21">
        <f t="shared" si="4"/>
        <v>1640083.2301297209</v>
      </c>
      <c r="V78" s="21">
        <f t="shared" si="4"/>
        <v>1989254.5885105969</v>
      </c>
    </row>
    <row r="79" spans="1:22">
      <c r="H79" s="16"/>
      <c r="I79" s="16"/>
      <c r="J79" s="16"/>
      <c r="K79" s="16"/>
      <c r="L79" s="16"/>
    </row>
    <row r="80" spans="1:22">
      <c r="H80" s="16"/>
      <c r="I80" s="16"/>
      <c r="J80" s="16"/>
      <c r="K80" s="16"/>
      <c r="L80" s="16"/>
    </row>
    <row r="81" spans="8:12">
      <c r="H81" s="16"/>
      <c r="I81" s="16"/>
      <c r="J81" s="16"/>
      <c r="K81" s="16"/>
      <c r="L81" s="16"/>
    </row>
    <row r="82" spans="8:12">
      <c r="H82" s="16"/>
      <c r="I82" s="16"/>
      <c r="J82" s="16"/>
      <c r="K82" s="16"/>
      <c r="L82" s="16"/>
    </row>
    <row r="83" spans="8:12">
      <c r="H83" s="16"/>
      <c r="I83" s="16"/>
      <c r="J83" s="16"/>
      <c r="K83" s="16"/>
      <c r="L83" s="16"/>
    </row>
    <row r="84" spans="8:12">
      <c r="H84" s="16"/>
      <c r="I84" s="16"/>
      <c r="J84" s="16"/>
      <c r="K84" s="16"/>
      <c r="L84" s="16"/>
    </row>
    <row r="85" spans="8:12">
      <c r="H85" s="16"/>
      <c r="I85" s="16"/>
      <c r="J85" s="16"/>
      <c r="K85" s="16"/>
      <c r="L85" s="16"/>
    </row>
    <row r="86" spans="8:12">
      <c r="H86" s="16"/>
      <c r="I86" s="16"/>
      <c r="J86" s="16"/>
      <c r="K86" s="16"/>
      <c r="L86" s="16"/>
    </row>
    <row r="87" spans="8:12">
      <c r="H87" s="16"/>
      <c r="I87" s="16"/>
      <c r="J87" s="16"/>
      <c r="K87" s="16"/>
      <c r="L87" s="16"/>
    </row>
    <row r="88" spans="8:12">
      <c r="H88" s="16"/>
      <c r="I88" s="16"/>
      <c r="J88" s="16"/>
      <c r="K88" s="16"/>
      <c r="L88" s="16"/>
    </row>
    <row r="89" spans="8:12">
      <c r="H89" s="16"/>
      <c r="I89" s="16"/>
      <c r="J89" s="16"/>
      <c r="K89" s="16"/>
      <c r="L89" s="16"/>
    </row>
    <row r="90" spans="8:12">
      <c r="H90" s="16"/>
      <c r="I90" s="16"/>
      <c r="J90" s="16"/>
      <c r="K90" s="16"/>
      <c r="L90" s="16"/>
    </row>
    <row r="91" spans="8:12">
      <c r="H91" s="16"/>
      <c r="I91" s="16"/>
      <c r="J91" s="16"/>
      <c r="K91" s="16"/>
      <c r="L91" s="16"/>
    </row>
    <row r="92" spans="8:12">
      <c r="H92" s="16"/>
      <c r="I92" s="16"/>
      <c r="J92" s="16"/>
      <c r="K92" s="16"/>
      <c r="L92" s="16"/>
    </row>
    <row r="93" spans="8:12">
      <c r="H93" s="16"/>
      <c r="I93" s="16"/>
      <c r="J93" s="16"/>
      <c r="K93" s="16"/>
      <c r="L93" s="16"/>
    </row>
    <row r="94" spans="8:12">
      <c r="H94" s="16"/>
      <c r="I94" s="16"/>
      <c r="J94" s="16"/>
      <c r="K94" s="16"/>
      <c r="L94" s="16"/>
    </row>
    <row r="95" spans="8:12">
      <c r="H95" s="16"/>
      <c r="I95" s="16"/>
      <c r="J95" s="16"/>
      <c r="K95" s="16"/>
      <c r="L95" s="16"/>
    </row>
    <row r="96" spans="8:12">
      <c r="H96" s="16"/>
      <c r="I96" s="16"/>
      <c r="J96" s="16"/>
      <c r="K96" s="16"/>
      <c r="L96" s="16"/>
    </row>
    <row r="97" spans="8:12">
      <c r="H97" s="16"/>
      <c r="I97" s="16"/>
      <c r="J97" s="16"/>
      <c r="K97" s="16"/>
      <c r="L97" s="16"/>
    </row>
    <row r="98" spans="8:12">
      <c r="H98" s="16"/>
      <c r="I98" s="16"/>
      <c r="J98" s="16"/>
      <c r="K98" s="16"/>
      <c r="L98" s="16"/>
    </row>
    <row r="99" spans="8:12">
      <c r="H99" s="16"/>
      <c r="I99" s="16"/>
      <c r="J99" s="16"/>
      <c r="K99" s="16"/>
      <c r="L99" s="16"/>
    </row>
    <row r="100" spans="8:12">
      <c r="H100" s="16"/>
      <c r="I100" s="16"/>
      <c r="J100" s="16"/>
      <c r="K100" s="16"/>
      <c r="L100" s="16"/>
    </row>
    <row r="101" spans="8:12">
      <c r="H101" s="16"/>
      <c r="I101" s="16"/>
      <c r="J101" s="16"/>
      <c r="K101" s="16"/>
      <c r="L101" s="16"/>
    </row>
    <row r="102" spans="8:12">
      <c r="H102" s="16"/>
      <c r="I102" s="16"/>
      <c r="J102" s="16"/>
      <c r="K102" s="16"/>
      <c r="L102" s="16"/>
    </row>
    <row r="103" spans="8:12">
      <c r="H103" s="16"/>
      <c r="I103" s="16"/>
      <c r="J103" s="16"/>
      <c r="K103" s="16"/>
      <c r="L103" s="16"/>
    </row>
    <row r="104" spans="8:12">
      <c r="H104" s="16"/>
      <c r="I104" s="16"/>
      <c r="J104" s="16"/>
      <c r="K104" s="16"/>
      <c r="L104" s="16"/>
    </row>
    <row r="105" spans="8:12">
      <c r="H105" s="16"/>
      <c r="I105" s="16"/>
      <c r="J105" s="16"/>
      <c r="K105" s="16"/>
      <c r="L105" s="16"/>
    </row>
    <row r="106" spans="8:12">
      <c r="H106" s="16"/>
      <c r="I106" s="16"/>
      <c r="J106" s="16"/>
      <c r="K106" s="16"/>
      <c r="L106" s="16"/>
    </row>
    <row r="107" spans="8:12">
      <c r="H107" s="16"/>
      <c r="I107" s="16"/>
      <c r="J107" s="16"/>
      <c r="K107" s="16"/>
      <c r="L107" s="16"/>
    </row>
    <row r="108" spans="8:12">
      <c r="H108" s="16"/>
      <c r="I108" s="16"/>
      <c r="J108" s="16"/>
      <c r="K108" s="16"/>
      <c r="L108" s="16"/>
    </row>
    <row r="109" spans="8:12">
      <c r="H109" s="16"/>
      <c r="I109" s="16"/>
      <c r="J109" s="16"/>
      <c r="K109" s="16"/>
      <c r="L109" s="16"/>
    </row>
    <row r="110" spans="8:12">
      <c r="H110" s="16"/>
      <c r="I110" s="16"/>
      <c r="J110" s="16"/>
      <c r="K110" s="16"/>
      <c r="L110" s="16"/>
    </row>
    <row r="111" spans="8:12">
      <c r="H111" s="16"/>
      <c r="I111" s="16"/>
      <c r="J111" s="16"/>
      <c r="K111" s="16"/>
      <c r="L111" s="16"/>
    </row>
    <row r="112" spans="8:12">
      <c r="H112" s="16"/>
      <c r="I112" s="16"/>
      <c r="J112" s="16"/>
      <c r="K112" s="16"/>
      <c r="L112" s="16"/>
    </row>
    <row r="113" spans="8:12">
      <c r="H113" s="16"/>
      <c r="I113" s="16"/>
      <c r="J113" s="16"/>
      <c r="K113" s="16"/>
      <c r="L113" s="16"/>
    </row>
    <row r="114" spans="8:12">
      <c r="H114" s="16"/>
      <c r="I114" s="16"/>
      <c r="J114" s="16"/>
      <c r="K114" s="16"/>
      <c r="L114" s="16"/>
    </row>
    <row r="115" spans="8:12">
      <c r="H115" s="16"/>
      <c r="I115" s="16"/>
      <c r="J115" s="16"/>
      <c r="K115" s="16"/>
      <c r="L115" s="16"/>
    </row>
    <row r="116" spans="8:12">
      <c r="H116" s="16"/>
      <c r="I116" s="16"/>
      <c r="J116" s="16"/>
      <c r="K116" s="16"/>
      <c r="L116" s="16"/>
    </row>
    <row r="117" spans="8:12">
      <c r="H117" s="16"/>
      <c r="I117" s="16"/>
      <c r="J117" s="16"/>
      <c r="K117" s="16"/>
      <c r="L117" s="16"/>
    </row>
    <row r="118" spans="8:12">
      <c r="H118" s="16"/>
      <c r="I118" s="16"/>
      <c r="J118" s="16"/>
      <c r="K118" s="16"/>
      <c r="L118" s="16"/>
    </row>
    <row r="119" spans="8:12">
      <c r="H119" s="16"/>
      <c r="I119" s="16"/>
      <c r="J119" s="16"/>
      <c r="K119" s="16"/>
      <c r="L119" s="16"/>
    </row>
    <row r="120" spans="8:12">
      <c r="H120" s="16"/>
      <c r="I120" s="16"/>
      <c r="J120" s="16"/>
      <c r="K120" s="16"/>
      <c r="L120" s="16"/>
    </row>
    <row r="121" spans="8:12">
      <c r="H121" s="16"/>
      <c r="I121" s="16"/>
      <c r="J121" s="16"/>
      <c r="K121" s="16"/>
      <c r="L121" s="16"/>
    </row>
    <row r="122" spans="8:12">
      <c r="H122" s="16"/>
      <c r="I122" s="16"/>
      <c r="J122" s="16"/>
      <c r="K122" s="16"/>
      <c r="L122" s="16"/>
    </row>
    <row r="123" spans="8:12">
      <c r="H123" s="16"/>
      <c r="I123" s="16"/>
      <c r="J123" s="16"/>
      <c r="K123" s="16"/>
      <c r="L123" s="16"/>
    </row>
    <row r="124" spans="8:12">
      <c r="H124" s="16"/>
      <c r="I124" s="16"/>
      <c r="J124" s="16"/>
      <c r="K124" s="16"/>
      <c r="L124" s="16"/>
    </row>
    <row r="125" spans="8:12">
      <c r="H125" s="16"/>
      <c r="I125" s="16"/>
      <c r="J125" s="16"/>
      <c r="K125" s="16"/>
      <c r="L125" s="16"/>
    </row>
    <row r="126" spans="8:12">
      <c r="H126" s="16"/>
      <c r="I126" s="16"/>
      <c r="J126" s="16"/>
      <c r="K126" s="16"/>
      <c r="L126" s="16"/>
    </row>
    <row r="127" spans="8:12">
      <c r="H127" s="16"/>
      <c r="I127" s="16"/>
      <c r="J127" s="16"/>
      <c r="K127" s="16"/>
      <c r="L127" s="16"/>
    </row>
    <row r="128" spans="8:12">
      <c r="H128" s="16"/>
      <c r="I128" s="16"/>
      <c r="J128" s="16"/>
      <c r="K128" s="16"/>
      <c r="L128" s="16"/>
    </row>
    <row r="129" spans="8:12">
      <c r="H129" s="16"/>
      <c r="I129" s="16"/>
      <c r="J129" s="16"/>
      <c r="K129" s="16"/>
      <c r="L129" s="16"/>
    </row>
    <row r="130" spans="8:12">
      <c r="H130" s="16"/>
      <c r="I130" s="16"/>
      <c r="J130" s="16"/>
      <c r="K130" s="16"/>
      <c r="L130" s="16"/>
    </row>
    <row r="131" spans="8:12">
      <c r="H131" s="16"/>
      <c r="I131" s="16"/>
      <c r="J131" s="16"/>
      <c r="K131" s="16"/>
      <c r="L131" s="16"/>
    </row>
    <row r="132" spans="8:12">
      <c r="H132" s="16"/>
      <c r="I132" s="16"/>
      <c r="J132" s="16"/>
      <c r="K132" s="16"/>
      <c r="L132" s="16"/>
    </row>
    <row r="133" spans="8:12">
      <c r="H133" s="16"/>
      <c r="I133" s="16"/>
      <c r="J133" s="16"/>
      <c r="K133" s="16"/>
      <c r="L133" s="16"/>
    </row>
    <row r="134" spans="8:12">
      <c r="H134" s="16"/>
      <c r="I134" s="16"/>
      <c r="J134" s="16"/>
      <c r="K134" s="16"/>
      <c r="L134" s="16"/>
    </row>
    <row r="135" spans="8:12">
      <c r="H135" s="16"/>
      <c r="I135" s="16"/>
      <c r="J135" s="16"/>
      <c r="K135" s="16"/>
      <c r="L135" s="16"/>
    </row>
    <row r="136" spans="8:12">
      <c r="H136" s="16"/>
      <c r="I136" s="16"/>
      <c r="J136" s="16"/>
      <c r="K136" s="16"/>
      <c r="L136" s="16"/>
    </row>
    <row r="137" spans="8:12">
      <c r="H137" s="16"/>
      <c r="I137" s="16"/>
      <c r="J137" s="16"/>
      <c r="K137" s="16"/>
      <c r="L137" s="16"/>
    </row>
    <row r="138" spans="8:12">
      <c r="H138" s="16"/>
      <c r="I138" s="16"/>
      <c r="J138" s="16"/>
      <c r="K138" s="16"/>
      <c r="L138" s="16"/>
    </row>
    <row r="139" spans="8:12">
      <c r="H139" s="16"/>
      <c r="I139" s="16"/>
      <c r="J139" s="16"/>
      <c r="K139" s="16"/>
      <c r="L139" s="16"/>
    </row>
    <row r="140" spans="8:12">
      <c r="H140" s="16"/>
      <c r="I140" s="16"/>
      <c r="J140" s="16"/>
      <c r="K140" s="16"/>
      <c r="L140" s="16"/>
    </row>
    <row r="141" spans="8:12">
      <c r="H141" s="16"/>
      <c r="I141" s="16"/>
      <c r="J141" s="16"/>
      <c r="K141" s="16"/>
      <c r="L141" s="16"/>
    </row>
    <row r="142" spans="8:12">
      <c r="H142" s="16"/>
      <c r="I142" s="16"/>
      <c r="J142" s="16"/>
      <c r="K142" s="16"/>
      <c r="L142" s="16"/>
    </row>
    <row r="143" spans="8:12">
      <c r="H143" s="16"/>
      <c r="I143" s="16"/>
      <c r="J143" s="16"/>
      <c r="K143" s="16"/>
      <c r="L143" s="16"/>
    </row>
    <row r="144" spans="8:12">
      <c r="H144" s="16"/>
      <c r="I144" s="16"/>
      <c r="J144" s="16"/>
      <c r="K144" s="16"/>
      <c r="L144" s="16"/>
    </row>
    <row r="145" spans="8:12">
      <c r="H145" s="16"/>
      <c r="I145" s="16"/>
      <c r="J145" s="16"/>
      <c r="K145" s="16"/>
      <c r="L145" s="16"/>
    </row>
    <row r="146" spans="8:12">
      <c r="H146" s="16"/>
      <c r="I146" s="16"/>
      <c r="J146" s="16"/>
      <c r="K146" s="16"/>
      <c r="L146" s="16"/>
    </row>
  </sheetData>
  <mergeCells count="2">
    <mergeCell ref="M4:Q4"/>
    <mergeCell ref="R4:V4"/>
  </mergeCells>
  <hyperlinks>
    <hyperlink ref="A1" location="Efnisyfirlit!A1" display="Efnisyfirlit" xr:uid="{6F43D8EA-643C-4977-91C0-595650764B1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1427E-78F9-42C7-8A42-D21768F5B0B3}">
  <dimension ref="A1:I78"/>
  <sheetViews>
    <sheetView workbookViewId="0">
      <selection activeCell="B1" sqref="B1"/>
    </sheetView>
  </sheetViews>
  <sheetFormatPr defaultRowHeight="14.4"/>
  <cols>
    <col min="1" max="1" width="5.6640625" customWidth="1"/>
    <col min="2" max="2" width="22.88671875" customWidth="1"/>
    <col min="3" max="3" width="0" hidden="1" customWidth="1"/>
    <col min="4" max="4" width="11" customWidth="1"/>
    <col min="5" max="5" width="13" customWidth="1"/>
    <col min="6" max="7" width="12" customWidth="1"/>
    <col min="8" max="8" width="11.5546875" customWidth="1"/>
    <col min="9" max="9" width="14.33203125" customWidth="1"/>
  </cols>
  <sheetData>
    <row r="1" spans="1:9">
      <c r="B1" s="289" t="s">
        <v>1273</v>
      </c>
    </row>
    <row r="2" spans="1:9" ht="15.6">
      <c r="A2" s="1" t="s">
        <v>435</v>
      </c>
      <c r="B2" s="14"/>
      <c r="C2" s="14"/>
      <c r="D2" s="55"/>
      <c r="E2" s="3"/>
      <c r="F2" s="3"/>
      <c r="G2" s="3"/>
      <c r="H2" s="3"/>
      <c r="I2" s="3"/>
    </row>
    <row r="3" spans="1:9">
      <c r="A3" s="3"/>
      <c r="B3" s="3"/>
      <c r="C3" s="3"/>
      <c r="D3" s="3"/>
      <c r="E3" s="3"/>
      <c r="F3" s="3"/>
      <c r="G3" s="3"/>
      <c r="H3" s="3"/>
      <c r="I3" s="3"/>
    </row>
    <row r="4" spans="1:9">
      <c r="A4" s="33"/>
      <c r="B4" s="38" t="s">
        <v>436</v>
      </c>
      <c r="C4" s="3"/>
      <c r="D4" s="32" t="s">
        <v>437</v>
      </c>
      <c r="E4" s="32" t="s">
        <v>438</v>
      </c>
      <c r="F4" s="32" t="s">
        <v>438</v>
      </c>
      <c r="G4" s="32" t="s">
        <v>438</v>
      </c>
      <c r="H4" s="32" t="s">
        <v>438</v>
      </c>
      <c r="I4" s="32"/>
    </row>
    <row r="5" spans="1:9">
      <c r="A5" s="33"/>
      <c r="B5" s="33"/>
      <c r="C5" s="3"/>
      <c r="D5" s="82" t="s">
        <v>439</v>
      </c>
      <c r="E5" s="82" t="s">
        <v>440</v>
      </c>
      <c r="F5" s="82" t="s">
        <v>441</v>
      </c>
      <c r="G5" s="82" t="s">
        <v>442</v>
      </c>
      <c r="H5" s="82" t="s">
        <v>443</v>
      </c>
      <c r="I5" s="82"/>
    </row>
    <row r="6" spans="1:9">
      <c r="A6" s="55" t="s">
        <v>444</v>
      </c>
      <c r="B6" s="46" t="s">
        <v>445</v>
      </c>
      <c r="C6" s="3" t="s">
        <v>383</v>
      </c>
      <c r="D6" s="37" t="s">
        <v>446</v>
      </c>
      <c r="E6" s="37" t="s">
        <v>447</v>
      </c>
      <c r="F6" s="37" t="s">
        <v>448</v>
      </c>
      <c r="G6" s="37" t="s">
        <v>449</v>
      </c>
      <c r="H6" s="37" t="s">
        <v>450</v>
      </c>
      <c r="I6" s="37" t="s">
        <v>451</v>
      </c>
    </row>
    <row r="8" spans="1:9">
      <c r="A8" s="129">
        <v>0</v>
      </c>
      <c r="B8" s="13" t="s">
        <v>19</v>
      </c>
      <c r="C8" s="15">
        <v>133262</v>
      </c>
      <c r="D8" s="130">
        <v>0.1452</v>
      </c>
      <c r="E8" s="15">
        <v>94112553.274000004</v>
      </c>
      <c r="F8" s="15">
        <v>11407582.215030301</v>
      </c>
      <c r="G8" s="15">
        <f>E8-F8</f>
        <v>82704971.058969706</v>
      </c>
      <c r="H8" s="15">
        <f>(E8/C8)*1000</f>
        <v>706221.97831339773</v>
      </c>
      <c r="I8" s="15">
        <f>E8/D8</f>
        <v>648158080.39944911</v>
      </c>
    </row>
    <row r="9" spans="1:9">
      <c r="A9">
        <v>1000</v>
      </c>
      <c r="B9" t="s">
        <v>172</v>
      </c>
      <c r="C9" s="16">
        <v>38332</v>
      </c>
      <c r="D9" s="131">
        <v>0.14480000000000001</v>
      </c>
      <c r="E9" s="16">
        <v>28247661.855</v>
      </c>
      <c r="F9" s="16">
        <v>3433417.4630386746</v>
      </c>
      <c r="G9" s="16">
        <f t="shared" ref="G9:G72" si="0">E9-F9</f>
        <v>24814244.391961325</v>
      </c>
      <c r="H9" s="16">
        <f t="shared" ref="H9:H72" si="1">(E9/C9)*1000</f>
        <v>736921.15869247634</v>
      </c>
      <c r="I9" s="16">
        <f t="shared" ref="I9:I72" si="2">E9/D9</f>
        <v>195080537.67265192</v>
      </c>
    </row>
    <row r="10" spans="1:9">
      <c r="A10" s="13">
        <v>1100</v>
      </c>
      <c r="B10" s="13" t="s">
        <v>173</v>
      </c>
      <c r="C10" s="15">
        <v>4715</v>
      </c>
      <c r="D10" s="130">
        <v>0.13699999999999998</v>
      </c>
      <c r="E10" s="15">
        <v>3622327.2450000001</v>
      </c>
      <c r="F10" s="15">
        <v>465350.06943065702</v>
      </c>
      <c r="G10" s="15">
        <f t="shared" si="0"/>
        <v>3156977.1755693429</v>
      </c>
      <c r="H10" s="15">
        <f t="shared" si="1"/>
        <v>768256.04347826098</v>
      </c>
      <c r="I10" s="15">
        <f t="shared" si="2"/>
        <v>26440344.854014602</v>
      </c>
    </row>
    <row r="11" spans="1:9">
      <c r="A11">
        <v>1300</v>
      </c>
      <c r="B11" t="s">
        <v>174</v>
      </c>
      <c r="C11" s="16">
        <v>17693</v>
      </c>
      <c r="D11" s="131">
        <v>0.13699999999999998</v>
      </c>
      <c r="E11" s="16">
        <v>13188159.968</v>
      </c>
      <c r="F11" s="16">
        <v>1694245.3681518252</v>
      </c>
      <c r="G11" s="16">
        <f t="shared" si="0"/>
        <v>11493914.599848175</v>
      </c>
      <c r="H11" s="16">
        <f t="shared" si="1"/>
        <v>745388.56994291535</v>
      </c>
      <c r="I11" s="16">
        <f t="shared" si="2"/>
        <v>96263941.372262791</v>
      </c>
    </row>
    <row r="12" spans="1:9">
      <c r="A12" s="13">
        <v>1400</v>
      </c>
      <c r="B12" s="13" t="s">
        <v>175</v>
      </c>
      <c r="C12" s="15">
        <v>29687</v>
      </c>
      <c r="D12" s="130">
        <v>0.14480000000000001</v>
      </c>
      <c r="E12" s="15">
        <v>20887554.603</v>
      </c>
      <c r="F12" s="15">
        <v>2538818.7915248615</v>
      </c>
      <c r="G12" s="15">
        <f t="shared" si="0"/>
        <v>18348735.811475139</v>
      </c>
      <c r="H12" s="15">
        <f t="shared" si="1"/>
        <v>703592.63660861657</v>
      </c>
      <c r="I12" s="15">
        <f t="shared" si="2"/>
        <v>144251067.70027623</v>
      </c>
    </row>
    <row r="13" spans="1:9">
      <c r="A13">
        <v>1604</v>
      </c>
      <c r="B13" t="s">
        <v>176</v>
      </c>
      <c r="C13" s="16">
        <v>12589</v>
      </c>
      <c r="D13" s="131">
        <v>0.14480000000000001</v>
      </c>
      <c r="E13" s="16">
        <v>8579230.0020000003</v>
      </c>
      <c r="F13" s="16">
        <v>1042779.3372596684</v>
      </c>
      <c r="G13" s="16">
        <f t="shared" si="0"/>
        <v>7536450.6647403315</v>
      </c>
      <c r="H13" s="16">
        <f t="shared" si="1"/>
        <v>681486.21828580508</v>
      </c>
      <c r="I13" s="16">
        <f t="shared" si="2"/>
        <v>59248825.980662979</v>
      </c>
    </row>
    <row r="14" spans="1:9">
      <c r="A14" s="129">
        <v>1606</v>
      </c>
      <c r="B14" s="13" t="s">
        <v>177</v>
      </c>
      <c r="C14" s="15">
        <v>250</v>
      </c>
      <c r="D14" s="130">
        <v>0.13730000000000001</v>
      </c>
      <c r="E14" s="15">
        <v>198317.212</v>
      </c>
      <c r="F14" s="15">
        <v>25421.579979606704</v>
      </c>
      <c r="G14" s="15">
        <f t="shared" si="0"/>
        <v>172895.6320203933</v>
      </c>
      <c r="H14" s="15">
        <f t="shared" si="1"/>
        <v>793268.848</v>
      </c>
      <c r="I14" s="15">
        <f t="shared" si="2"/>
        <v>1444407.9533867443</v>
      </c>
    </row>
    <row r="15" spans="1:9">
      <c r="A15">
        <v>2000</v>
      </c>
      <c r="B15" t="s">
        <v>178</v>
      </c>
      <c r="C15" s="16">
        <v>19676</v>
      </c>
      <c r="D15" s="131">
        <v>0.1452</v>
      </c>
      <c r="E15" s="16">
        <v>12241427.482999999</v>
      </c>
      <c r="F15" s="16">
        <v>1483809.3918787879</v>
      </c>
      <c r="G15" s="16">
        <f t="shared" si="0"/>
        <v>10757618.091121212</v>
      </c>
      <c r="H15" s="16">
        <f t="shared" si="1"/>
        <v>622150.2075116894</v>
      </c>
      <c r="I15" s="16">
        <f t="shared" si="2"/>
        <v>84307351.811294764</v>
      </c>
    </row>
    <row r="16" spans="1:9">
      <c r="A16" s="13">
        <v>2300</v>
      </c>
      <c r="B16" s="13" t="s">
        <v>179</v>
      </c>
      <c r="C16" s="15">
        <v>3539</v>
      </c>
      <c r="D16" s="130">
        <v>0.1399</v>
      </c>
      <c r="E16" s="15">
        <v>2236251.8569999998</v>
      </c>
      <c r="F16" s="15">
        <v>281329.75470478914</v>
      </c>
      <c r="G16" s="15">
        <f t="shared" si="0"/>
        <v>1954922.1022952106</v>
      </c>
      <c r="H16" s="15">
        <f t="shared" si="1"/>
        <v>631888.06357728166</v>
      </c>
      <c r="I16" s="15">
        <f t="shared" si="2"/>
        <v>15984645.1536812</v>
      </c>
    </row>
    <row r="17" spans="1:9">
      <c r="A17">
        <v>2506</v>
      </c>
      <c r="B17" t="s">
        <v>180</v>
      </c>
      <c r="C17" s="16">
        <v>1331</v>
      </c>
      <c r="D17" s="131">
        <v>0.1452</v>
      </c>
      <c r="E17" s="16">
        <v>861677.10100000002</v>
      </c>
      <c r="F17" s="16">
        <v>104445.70921212122</v>
      </c>
      <c r="G17" s="16">
        <f t="shared" si="0"/>
        <v>757231.39178787882</v>
      </c>
      <c r="H17" s="16">
        <f t="shared" si="1"/>
        <v>647390.75957926374</v>
      </c>
      <c r="I17" s="16">
        <f t="shared" si="2"/>
        <v>5934415.2961432515</v>
      </c>
    </row>
    <row r="18" spans="1:9">
      <c r="A18" s="13">
        <v>2510</v>
      </c>
      <c r="B18" s="13" t="s">
        <v>181</v>
      </c>
      <c r="C18" s="15">
        <v>3649</v>
      </c>
      <c r="D18" s="130">
        <v>0.1452</v>
      </c>
      <c r="E18" s="15">
        <v>2230533.713</v>
      </c>
      <c r="F18" s="15">
        <v>270367.72278787883</v>
      </c>
      <c r="G18" s="15">
        <f t="shared" si="0"/>
        <v>1960165.990212121</v>
      </c>
      <c r="H18" s="15">
        <f t="shared" si="1"/>
        <v>611272.59879419021</v>
      </c>
      <c r="I18" s="15">
        <f t="shared" si="2"/>
        <v>15361802.431129476</v>
      </c>
    </row>
    <row r="19" spans="1:9">
      <c r="A19">
        <v>3000</v>
      </c>
      <c r="B19" t="s">
        <v>182</v>
      </c>
      <c r="C19" s="16">
        <v>7697</v>
      </c>
      <c r="D19" s="131">
        <v>0.1452</v>
      </c>
      <c r="E19" s="16">
        <v>5301511.307</v>
      </c>
      <c r="F19" s="16">
        <v>642607.43115151511</v>
      </c>
      <c r="G19" s="16">
        <f t="shared" si="0"/>
        <v>4658903.8758484852</v>
      </c>
      <c r="H19" s="16">
        <f t="shared" si="1"/>
        <v>688776.31635702227</v>
      </c>
      <c r="I19" s="16">
        <f t="shared" si="2"/>
        <v>36511785.860881545</v>
      </c>
    </row>
    <row r="20" spans="1:9">
      <c r="A20" s="129">
        <v>3506</v>
      </c>
      <c r="B20" s="13" t="s">
        <v>183</v>
      </c>
      <c r="C20" s="15">
        <v>66</v>
      </c>
      <c r="D20" s="130">
        <v>0.1244</v>
      </c>
      <c r="E20" s="15">
        <v>36119.375999999997</v>
      </c>
      <c r="F20" s="15">
        <v>5110.1367974276536</v>
      </c>
      <c r="G20" s="15">
        <f t="shared" si="0"/>
        <v>31009.239202572342</v>
      </c>
      <c r="H20" s="15">
        <f t="shared" si="1"/>
        <v>547263.27272727271</v>
      </c>
      <c r="I20" s="15">
        <f t="shared" si="2"/>
        <v>290348.6816720257</v>
      </c>
    </row>
    <row r="21" spans="1:9">
      <c r="A21">
        <v>3511</v>
      </c>
      <c r="B21" t="s">
        <v>184</v>
      </c>
      <c r="C21" s="16">
        <v>647</v>
      </c>
      <c r="D21" s="131">
        <v>0.13689999999999999</v>
      </c>
      <c r="E21" s="16">
        <v>426078.73200000002</v>
      </c>
      <c r="F21" s="16">
        <v>54777.105063550043</v>
      </c>
      <c r="G21" s="16">
        <f t="shared" si="0"/>
        <v>371301.62693644996</v>
      </c>
      <c r="H21" s="16">
        <f t="shared" si="1"/>
        <v>658545.18083462131</v>
      </c>
      <c r="I21" s="16">
        <f t="shared" si="2"/>
        <v>3112335.5149744344</v>
      </c>
    </row>
    <row r="22" spans="1:9">
      <c r="A22" s="13">
        <v>3609</v>
      </c>
      <c r="B22" s="13" t="s">
        <v>185</v>
      </c>
      <c r="C22" s="15">
        <v>3758</v>
      </c>
      <c r="D22" s="130">
        <v>0.1452</v>
      </c>
      <c r="E22" s="15">
        <v>2385063.8960000002</v>
      </c>
      <c r="F22" s="15">
        <v>289098.65406060609</v>
      </c>
      <c r="G22" s="15">
        <f t="shared" si="0"/>
        <v>2095965.241939394</v>
      </c>
      <c r="H22" s="15">
        <f t="shared" si="1"/>
        <v>634663.09100585419</v>
      </c>
      <c r="I22" s="15">
        <f t="shared" si="2"/>
        <v>16426059.889807165</v>
      </c>
    </row>
    <row r="23" spans="1:9">
      <c r="A23">
        <v>3709</v>
      </c>
      <c r="B23" t="s">
        <v>186</v>
      </c>
      <c r="C23" s="16">
        <v>862</v>
      </c>
      <c r="D23" s="131">
        <v>0.1452</v>
      </c>
      <c r="E23" s="16">
        <v>562999.70700000005</v>
      </c>
      <c r="F23" s="16">
        <v>68242.388727272715</v>
      </c>
      <c r="G23" s="16">
        <f t="shared" si="0"/>
        <v>494757.31827272731</v>
      </c>
      <c r="H23" s="16">
        <f t="shared" si="1"/>
        <v>653131.91067285393</v>
      </c>
      <c r="I23" s="16">
        <f t="shared" si="2"/>
        <v>3877408.4504132238</v>
      </c>
    </row>
    <row r="24" spans="1:9">
      <c r="A24" s="13">
        <v>3710</v>
      </c>
      <c r="B24" s="13" t="s">
        <v>187</v>
      </c>
      <c r="C24" s="15">
        <v>66</v>
      </c>
      <c r="D24" s="130">
        <v>0.1452</v>
      </c>
      <c r="E24" s="15">
        <v>35724.597000000002</v>
      </c>
      <c r="F24" s="15">
        <v>4330.2541818181817</v>
      </c>
      <c r="G24" s="15">
        <f t="shared" si="0"/>
        <v>31394.34281818182</v>
      </c>
      <c r="H24" s="15">
        <f t="shared" si="1"/>
        <v>541281.77272727271</v>
      </c>
      <c r="I24" s="15">
        <f t="shared" si="2"/>
        <v>246037.16942148763</v>
      </c>
    </row>
    <row r="25" spans="1:9">
      <c r="A25">
        <v>3711</v>
      </c>
      <c r="B25" t="s">
        <v>188</v>
      </c>
      <c r="C25" s="16">
        <v>1196</v>
      </c>
      <c r="D25" s="131">
        <v>0.1452</v>
      </c>
      <c r="E25" s="16">
        <v>761670.08100000001</v>
      </c>
      <c r="F25" s="16">
        <v>92323.646181818171</v>
      </c>
      <c r="G25" s="16">
        <f t="shared" si="0"/>
        <v>669346.43481818179</v>
      </c>
      <c r="H25" s="16">
        <f t="shared" si="1"/>
        <v>636847.89381270902</v>
      </c>
      <c r="I25" s="16">
        <f t="shared" si="2"/>
        <v>5245661.7148760334</v>
      </c>
    </row>
    <row r="26" spans="1:9">
      <c r="A26" s="129">
        <v>3713</v>
      </c>
      <c r="B26" s="13" t="s">
        <v>189</v>
      </c>
      <c r="C26" s="15">
        <v>119</v>
      </c>
      <c r="D26" s="130">
        <v>0.14480000000000001</v>
      </c>
      <c r="E26" s="15">
        <v>68305.398000000001</v>
      </c>
      <c r="F26" s="15">
        <v>8302.3135690607724</v>
      </c>
      <c r="G26" s="15">
        <f t="shared" si="0"/>
        <v>60003.084430939227</v>
      </c>
      <c r="H26" s="15">
        <f t="shared" si="1"/>
        <v>573994.9411764706</v>
      </c>
      <c r="I26" s="15">
        <f t="shared" si="2"/>
        <v>471722.361878453</v>
      </c>
    </row>
    <row r="27" spans="1:9">
      <c r="A27">
        <v>3714</v>
      </c>
      <c r="B27" t="s">
        <v>190</v>
      </c>
      <c r="C27" s="16">
        <v>1679</v>
      </c>
      <c r="D27" s="131">
        <v>0.1452</v>
      </c>
      <c r="E27" s="16">
        <v>1255610.625</v>
      </c>
      <c r="F27" s="16">
        <v>152195.22727272729</v>
      </c>
      <c r="G27" s="16">
        <f t="shared" si="0"/>
        <v>1103415.3977272727</v>
      </c>
      <c r="H27" s="16">
        <f t="shared" si="1"/>
        <v>747832.41512805235</v>
      </c>
      <c r="I27" s="16">
        <f t="shared" si="2"/>
        <v>8647456.0950413235</v>
      </c>
    </row>
    <row r="28" spans="1:9">
      <c r="A28" s="13">
        <v>3811</v>
      </c>
      <c r="B28" s="13" t="s">
        <v>191</v>
      </c>
      <c r="C28" s="15">
        <v>620</v>
      </c>
      <c r="D28" s="130">
        <v>0.1452</v>
      </c>
      <c r="E28" s="15">
        <v>350322.65399999998</v>
      </c>
      <c r="F28" s="15">
        <v>42463.351999999999</v>
      </c>
      <c r="G28" s="15">
        <f t="shared" si="0"/>
        <v>307859.30199999997</v>
      </c>
      <c r="H28" s="15">
        <f t="shared" si="1"/>
        <v>565036.53870967741</v>
      </c>
      <c r="I28" s="15">
        <f t="shared" si="2"/>
        <v>2412690.4545454546</v>
      </c>
    </row>
    <row r="29" spans="1:9">
      <c r="A29">
        <v>4100</v>
      </c>
      <c r="B29" t="s">
        <v>192</v>
      </c>
      <c r="C29" s="16">
        <v>958</v>
      </c>
      <c r="D29" s="131">
        <v>0.1452</v>
      </c>
      <c r="E29" s="16">
        <v>672156.43</v>
      </c>
      <c r="F29" s="16">
        <v>81473.506666666668</v>
      </c>
      <c r="G29" s="16">
        <f t="shared" si="0"/>
        <v>590682.92333333334</v>
      </c>
      <c r="H29" s="16">
        <f t="shared" si="1"/>
        <v>701624.6659707725</v>
      </c>
      <c r="I29" s="16">
        <f t="shared" si="2"/>
        <v>4629176.5151515156</v>
      </c>
    </row>
    <row r="30" spans="1:9">
      <c r="A30" s="13">
        <v>4200</v>
      </c>
      <c r="B30" s="13" t="s">
        <v>193</v>
      </c>
      <c r="C30" s="15">
        <v>3794</v>
      </c>
      <c r="D30" s="130">
        <v>0.1452</v>
      </c>
      <c r="E30" s="15">
        <v>2652663.8679999998</v>
      </c>
      <c r="F30" s="15">
        <v>321535.01430303039</v>
      </c>
      <c r="G30" s="15">
        <f t="shared" si="0"/>
        <v>2331128.8536969693</v>
      </c>
      <c r="H30" s="15">
        <f t="shared" si="1"/>
        <v>699173.39694254077</v>
      </c>
      <c r="I30" s="15">
        <f t="shared" si="2"/>
        <v>18269034.903581265</v>
      </c>
    </row>
    <row r="31" spans="1:9">
      <c r="A31">
        <v>4502</v>
      </c>
      <c r="B31" t="s">
        <v>194</v>
      </c>
      <c r="C31" s="16">
        <v>236</v>
      </c>
      <c r="D31" s="131">
        <v>0.1452</v>
      </c>
      <c r="E31" s="16">
        <v>137367.34599999999</v>
      </c>
      <c r="F31" s="16">
        <v>16650.587393939393</v>
      </c>
      <c r="G31" s="16">
        <f t="shared" si="0"/>
        <v>120716.7586060606</v>
      </c>
      <c r="H31" s="16">
        <f t="shared" si="1"/>
        <v>582065.02542372874</v>
      </c>
      <c r="I31" s="16">
        <f t="shared" si="2"/>
        <v>946056.10192837461</v>
      </c>
    </row>
    <row r="32" spans="1:9">
      <c r="A32" s="129">
        <v>4604</v>
      </c>
      <c r="B32" s="13" t="s">
        <v>195</v>
      </c>
      <c r="C32" s="15">
        <v>268</v>
      </c>
      <c r="D32" s="130">
        <v>0.1452</v>
      </c>
      <c r="E32" s="15">
        <v>185726.698</v>
      </c>
      <c r="F32" s="15">
        <v>22512.327030303029</v>
      </c>
      <c r="G32" s="15">
        <f t="shared" si="0"/>
        <v>163214.37096969696</v>
      </c>
      <c r="H32" s="15">
        <f t="shared" si="1"/>
        <v>693010.06716417905</v>
      </c>
      <c r="I32" s="15">
        <f t="shared" si="2"/>
        <v>1279109.4903581268</v>
      </c>
    </row>
    <row r="33" spans="1:9">
      <c r="A33">
        <v>4607</v>
      </c>
      <c r="B33" t="s">
        <v>196</v>
      </c>
      <c r="C33" s="16">
        <v>1064</v>
      </c>
      <c r="D33" s="131">
        <v>0.1452</v>
      </c>
      <c r="E33" s="16">
        <v>734171.04399999999</v>
      </c>
      <c r="F33" s="16">
        <v>88990.42957575756</v>
      </c>
      <c r="G33" s="16">
        <f t="shared" si="0"/>
        <v>645180.61442424241</v>
      </c>
      <c r="H33" s="16">
        <f t="shared" si="1"/>
        <v>690010.37969924812</v>
      </c>
      <c r="I33" s="16">
        <f t="shared" si="2"/>
        <v>5056274.4077134989</v>
      </c>
    </row>
    <row r="34" spans="1:9">
      <c r="A34" s="13">
        <v>4803</v>
      </c>
      <c r="B34" s="13" t="s">
        <v>197</v>
      </c>
      <c r="C34" s="15">
        <v>201</v>
      </c>
      <c r="D34" s="130">
        <v>0.1452</v>
      </c>
      <c r="E34" s="15">
        <v>135504.68100000001</v>
      </c>
      <c r="F34" s="15">
        <v>16424.80981818182</v>
      </c>
      <c r="G34" s="15">
        <f t="shared" si="0"/>
        <v>119079.87118181819</v>
      </c>
      <c r="H34" s="15">
        <f t="shared" si="1"/>
        <v>674152.64179104485</v>
      </c>
      <c r="I34" s="15">
        <f t="shared" si="2"/>
        <v>933227.83057851251</v>
      </c>
    </row>
    <row r="35" spans="1:9">
      <c r="A35">
        <v>4901</v>
      </c>
      <c r="B35" t="s">
        <v>198</v>
      </c>
      <c r="C35" s="16">
        <v>42</v>
      </c>
      <c r="D35" s="131">
        <v>0.1452</v>
      </c>
      <c r="E35" s="16">
        <v>29628.991000000002</v>
      </c>
      <c r="F35" s="16">
        <v>3591.3928484848484</v>
      </c>
      <c r="G35" s="16">
        <f t="shared" si="0"/>
        <v>26037.598151515154</v>
      </c>
      <c r="H35" s="16">
        <f t="shared" si="1"/>
        <v>705452.16666666674</v>
      </c>
      <c r="I35" s="16">
        <f t="shared" si="2"/>
        <v>204056.41184573004</v>
      </c>
    </row>
    <row r="36" spans="1:9">
      <c r="A36" s="13">
        <v>4902</v>
      </c>
      <c r="B36" s="13" t="s">
        <v>199</v>
      </c>
      <c r="C36" s="15">
        <v>110</v>
      </c>
      <c r="D36" s="130">
        <v>0.1452</v>
      </c>
      <c r="E36" s="15">
        <v>85766.120999999999</v>
      </c>
      <c r="F36" s="15">
        <v>10395.893454545456</v>
      </c>
      <c r="G36" s="15">
        <f t="shared" si="0"/>
        <v>75370.227545454545</v>
      </c>
      <c r="H36" s="15">
        <f t="shared" si="1"/>
        <v>779692.00909090915</v>
      </c>
      <c r="I36" s="15">
        <f t="shared" si="2"/>
        <v>590675.76446280989</v>
      </c>
    </row>
    <row r="37" spans="1:9">
      <c r="A37">
        <v>4911</v>
      </c>
      <c r="B37" t="s">
        <v>200</v>
      </c>
      <c r="C37" s="16">
        <v>435</v>
      </c>
      <c r="D37" s="131">
        <v>0.1452</v>
      </c>
      <c r="E37" s="16">
        <v>286478.65399999998</v>
      </c>
      <c r="F37" s="16">
        <v>34724.685333333335</v>
      </c>
      <c r="G37" s="16">
        <f t="shared" si="0"/>
        <v>251753.96866666665</v>
      </c>
      <c r="H37" s="16">
        <f t="shared" si="1"/>
        <v>658571.61839080462</v>
      </c>
      <c r="I37" s="16">
        <f t="shared" si="2"/>
        <v>1972993.4848484849</v>
      </c>
    </row>
    <row r="38" spans="1:9">
      <c r="A38" s="129">
        <v>5200</v>
      </c>
      <c r="B38" s="13" t="s">
        <v>201</v>
      </c>
      <c r="C38" s="15">
        <v>4084</v>
      </c>
      <c r="D38" s="130">
        <v>0.1452</v>
      </c>
      <c r="E38" s="15">
        <v>2720004.2769999998</v>
      </c>
      <c r="F38" s="15">
        <v>329697.48812121211</v>
      </c>
      <c r="G38" s="15">
        <f t="shared" si="0"/>
        <v>2390306.7888787878</v>
      </c>
      <c r="H38" s="15">
        <f t="shared" si="1"/>
        <v>666014.75930460321</v>
      </c>
      <c r="I38" s="15">
        <f t="shared" si="2"/>
        <v>18732811.825068869</v>
      </c>
    </row>
    <row r="39" spans="1:9">
      <c r="A39">
        <v>5508</v>
      </c>
      <c r="B39" t="s">
        <v>202</v>
      </c>
      <c r="C39" s="16">
        <v>1222</v>
      </c>
      <c r="D39" s="131">
        <v>0.1452</v>
      </c>
      <c r="E39" s="16">
        <v>728129.03300000005</v>
      </c>
      <c r="F39" s="16">
        <v>88258.064606060609</v>
      </c>
      <c r="G39" s="16">
        <f t="shared" si="0"/>
        <v>639870.96839393943</v>
      </c>
      <c r="H39" s="16">
        <f t="shared" si="1"/>
        <v>595850.27250409161</v>
      </c>
      <c r="I39" s="16">
        <f t="shared" si="2"/>
        <v>5014662.7617079895</v>
      </c>
    </row>
    <row r="40" spans="1:9">
      <c r="A40" s="13">
        <v>5604</v>
      </c>
      <c r="B40" s="13" t="s">
        <v>203</v>
      </c>
      <c r="C40" s="15">
        <v>950</v>
      </c>
      <c r="D40" s="130">
        <v>0.1452</v>
      </c>
      <c r="E40" s="15">
        <v>595340.80500000005</v>
      </c>
      <c r="F40" s="15">
        <v>72162.521818181835</v>
      </c>
      <c r="G40" s="15">
        <f t="shared" si="0"/>
        <v>523178.2831818182</v>
      </c>
      <c r="H40" s="15">
        <f t="shared" si="1"/>
        <v>626674.53157894732</v>
      </c>
      <c r="I40" s="15">
        <f t="shared" si="2"/>
        <v>4100143.2851239676</v>
      </c>
    </row>
    <row r="41" spans="1:9">
      <c r="A41">
        <v>5609</v>
      </c>
      <c r="B41" t="s">
        <v>204</v>
      </c>
      <c r="C41" s="16">
        <v>470</v>
      </c>
      <c r="D41" s="131">
        <v>0.1452</v>
      </c>
      <c r="E41" s="16">
        <v>344441.163</v>
      </c>
      <c r="F41" s="16">
        <v>41750.444000000003</v>
      </c>
      <c r="G41" s="16">
        <f t="shared" si="0"/>
        <v>302690.71899999998</v>
      </c>
      <c r="H41" s="16">
        <f t="shared" si="1"/>
        <v>732853.53829787229</v>
      </c>
      <c r="I41" s="16">
        <f t="shared" si="2"/>
        <v>2372184.3181818184</v>
      </c>
    </row>
    <row r="42" spans="1:9">
      <c r="A42" s="13">
        <v>5611</v>
      </c>
      <c r="B42" s="13" t="s">
        <v>205</v>
      </c>
      <c r="C42" s="15">
        <v>92</v>
      </c>
      <c r="D42" s="130">
        <v>0.1452</v>
      </c>
      <c r="E42" s="15">
        <v>39707.849000000002</v>
      </c>
      <c r="F42" s="15">
        <v>4813.0726060606057</v>
      </c>
      <c r="G42" s="15">
        <f t="shared" si="0"/>
        <v>34894.776393939399</v>
      </c>
      <c r="H42" s="15">
        <f t="shared" si="1"/>
        <v>431607.05434782611</v>
      </c>
      <c r="I42" s="15">
        <f t="shared" si="2"/>
        <v>273470.03443526174</v>
      </c>
    </row>
    <row r="43" spans="1:9">
      <c r="A43">
        <v>5612</v>
      </c>
      <c r="B43" t="s">
        <v>206</v>
      </c>
      <c r="C43" s="16">
        <v>372</v>
      </c>
      <c r="D43" s="131">
        <v>0.1452</v>
      </c>
      <c r="E43" s="16">
        <v>204239.255</v>
      </c>
      <c r="F43" s="16">
        <v>24756.273333333331</v>
      </c>
      <c r="G43" s="16">
        <f t="shared" si="0"/>
        <v>179482.98166666669</v>
      </c>
      <c r="H43" s="16">
        <f t="shared" si="1"/>
        <v>549030.2553763442</v>
      </c>
      <c r="I43" s="16">
        <f t="shared" si="2"/>
        <v>1406606.4393939395</v>
      </c>
    </row>
    <row r="44" spans="1:9">
      <c r="A44" s="129">
        <v>5706</v>
      </c>
      <c r="B44" s="13" t="s">
        <v>207</v>
      </c>
      <c r="C44" s="15">
        <v>210</v>
      </c>
      <c r="D44" s="130">
        <v>0.1452</v>
      </c>
      <c r="E44" s="15">
        <v>109855.951</v>
      </c>
      <c r="F44" s="15">
        <v>13315.872848484847</v>
      </c>
      <c r="G44" s="15">
        <f t="shared" si="0"/>
        <v>96540.078151515161</v>
      </c>
      <c r="H44" s="15">
        <f t="shared" si="1"/>
        <v>523123.57619047625</v>
      </c>
      <c r="I44" s="15">
        <f t="shared" si="2"/>
        <v>756583.68457300274</v>
      </c>
    </row>
    <row r="45" spans="1:9">
      <c r="A45">
        <v>6000</v>
      </c>
      <c r="B45" t="s">
        <v>208</v>
      </c>
      <c r="C45" s="16">
        <v>19219</v>
      </c>
      <c r="D45" s="131">
        <v>0.1452</v>
      </c>
      <c r="E45" s="16">
        <v>12793360.715</v>
      </c>
      <c r="F45" s="16">
        <v>1550710.3896969699</v>
      </c>
      <c r="G45" s="16">
        <f t="shared" si="0"/>
        <v>11242650.325303029</v>
      </c>
      <c r="H45" s="16">
        <f t="shared" si="1"/>
        <v>665662.14241115563</v>
      </c>
      <c r="I45" s="16">
        <f t="shared" si="2"/>
        <v>88108544.869146004</v>
      </c>
    </row>
    <row r="46" spans="1:9">
      <c r="A46" s="13">
        <v>6100</v>
      </c>
      <c r="B46" s="13" t="s">
        <v>209</v>
      </c>
      <c r="C46" s="15">
        <v>3030</v>
      </c>
      <c r="D46" s="130">
        <v>0.1452</v>
      </c>
      <c r="E46" s="15">
        <v>2108515.9569999999</v>
      </c>
      <c r="F46" s="15">
        <v>255577.69175757578</v>
      </c>
      <c r="G46" s="15">
        <f t="shared" si="0"/>
        <v>1852938.2652424241</v>
      </c>
      <c r="H46" s="15">
        <f t="shared" si="1"/>
        <v>695879.85379537952</v>
      </c>
      <c r="I46" s="15">
        <f t="shared" si="2"/>
        <v>14521459.758953167</v>
      </c>
    </row>
    <row r="47" spans="1:9">
      <c r="A47">
        <v>6250</v>
      </c>
      <c r="B47" t="s">
        <v>210</v>
      </c>
      <c r="C47" s="16">
        <v>1970</v>
      </c>
      <c r="D47" s="131">
        <v>0.14480000000000001</v>
      </c>
      <c r="E47" s="16">
        <v>1461268.5819999999</v>
      </c>
      <c r="F47" s="16">
        <v>177612.75582320441</v>
      </c>
      <c r="G47" s="16">
        <f t="shared" si="0"/>
        <v>1283655.8261767956</v>
      </c>
      <c r="H47" s="16">
        <f t="shared" si="1"/>
        <v>741760.70152284263</v>
      </c>
      <c r="I47" s="16">
        <f t="shared" si="2"/>
        <v>10091633.853591159</v>
      </c>
    </row>
    <row r="48" spans="1:9">
      <c r="A48" s="13">
        <v>6400</v>
      </c>
      <c r="B48" s="13" t="s">
        <v>211</v>
      </c>
      <c r="C48" s="15">
        <v>1855</v>
      </c>
      <c r="D48" s="130">
        <v>0.1452</v>
      </c>
      <c r="E48" s="15">
        <v>1235942.08</v>
      </c>
      <c r="F48" s="15">
        <v>149811.16121212122</v>
      </c>
      <c r="G48" s="15">
        <f t="shared" si="0"/>
        <v>1086130.9187878789</v>
      </c>
      <c r="H48" s="15">
        <f t="shared" si="1"/>
        <v>666276.05390835588</v>
      </c>
      <c r="I48" s="15">
        <f t="shared" si="2"/>
        <v>8511997.7961432505</v>
      </c>
    </row>
    <row r="49" spans="1:9">
      <c r="A49">
        <v>6513</v>
      </c>
      <c r="B49" t="s">
        <v>212</v>
      </c>
      <c r="C49" s="16">
        <v>1097</v>
      </c>
      <c r="D49" s="131">
        <v>0.1452</v>
      </c>
      <c r="E49" s="16">
        <v>704487.83900000004</v>
      </c>
      <c r="F49" s="16">
        <v>85392.465333333326</v>
      </c>
      <c r="G49" s="16">
        <f t="shared" si="0"/>
        <v>619095.37366666668</v>
      </c>
      <c r="H49" s="16">
        <f t="shared" si="1"/>
        <v>642194.93072014581</v>
      </c>
      <c r="I49" s="16">
        <f t="shared" si="2"/>
        <v>4851844.621212122</v>
      </c>
    </row>
    <row r="50" spans="1:9">
      <c r="A50" s="129">
        <v>6515</v>
      </c>
      <c r="B50" s="13" t="s">
        <v>213</v>
      </c>
      <c r="C50" s="15">
        <v>653</v>
      </c>
      <c r="D50" s="130">
        <v>0.1452</v>
      </c>
      <c r="E50" s="15">
        <v>377269.47600000002</v>
      </c>
      <c r="F50" s="15">
        <v>45729.633454545452</v>
      </c>
      <c r="G50" s="15">
        <f t="shared" si="0"/>
        <v>331539.84254545456</v>
      </c>
      <c r="H50" s="15">
        <f t="shared" si="1"/>
        <v>577748.04900459421</v>
      </c>
      <c r="I50" s="15">
        <f t="shared" si="2"/>
        <v>2598274.6280991738</v>
      </c>
    </row>
    <row r="51" spans="1:9">
      <c r="A51">
        <v>6601</v>
      </c>
      <c r="B51" t="s">
        <v>214</v>
      </c>
      <c r="C51" s="16">
        <v>441</v>
      </c>
      <c r="D51" s="131">
        <v>0.1452</v>
      </c>
      <c r="E51" s="16">
        <v>295168.34999999998</v>
      </c>
      <c r="F51" s="16">
        <v>35777.981818181819</v>
      </c>
      <c r="G51" s="16">
        <f t="shared" si="0"/>
        <v>259390.36818181816</v>
      </c>
      <c r="H51" s="16">
        <f t="shared" si="1"/>
        <v>669315.98639455775</v>
      </c>
      <c r="I51" s="16">
        <f t="shared" si="2"/>
        <v>2032839.8760330577</v>
      </c>
    </row>
    <row r="52" spans="1:9">
      <c r="A52" s="13">
        <v>6602</v>
      </c>
      <c r="B52" s="13" t="s">
        <v>215</v>
      </c>
      <c r="C52" s="15">
        <v>371</v>
      </c>
      <c r="D52" s="130">
        <v>0.1452</v>
      </c>
      <c r="E52" s="15">
        <v>266936.59399999998</v>
      </c>
      <c r="F52" s="15">
        <v>32355.950787878788</v>
      </c>
      <c r="G52" s="15">
        <f t="shared" si="0"/>
        <v>234580.64321212118</v>
      </c>
      <c r="H52" s="15">
        <f t="shared" si="1"/>
        <v>719505.64420485171</v>
      </c>
      <c r="I52" s="15">
        <f t="shared" si="2"/>
        <v>1838406.2947658401</v>
      </c>
    </row>
    <row r="53" spans="1:9">
      <c r="A53">
        <v>6607</v>
      </c>
      <c r="B53" t="s">
        <v>216</v>
      </c>
      <c r="C53" s="16">
        <v>471</v>
      </c>
      <c r="D53" s="131">
        <v>0.1452</v>
      </c>
      <c r="E53" s="16">
        <v>324227.14299999998</v>
      </c>
      <c r="F53" s="16">
        <v>39300.259757575761</v>
      </c>
      <c r="G53" s="16">
        <f t="shared" si="0"/>
        <v>284926.88324242423</v>
      </c>
      <c r="H53" s="16">
        <f t="shared" si="1"/>
        <v>688380.34607218683</v>
      </c>
      <c r="I53" s="16">
        <f t="shared" si="2"/>
        <v>2232969.3044077135</v>
      </c>
    </row>
    <row r="54" spans="1:9">
      <c r="A54" s="13">
        <v>6611</v>
      </c>
      <c r="B54" s="13" t="s">
        <v>217</v>
      </c>
      <c r="C54" s="15">
        <v>56</v>
      </c>
      <c r="D54" s="130">
        <v>0.14000000000000001</v>
      </c>
      <c r="E54" s="15">
        <v>36088.097999999998</v>
      </c>
      <c r="F54" s="15">
        <v>4536.789462857143</v>
      </c>
      <c r="G54" s="15">
        <f t="shared" si="0"/>
        <v>31551.308537142853</v>
      </c>
      <c r="H54" s="15">
        <f t="shared" si="1"/>
        <v>644430.32142857136</v>
      </c>
      <c r="I54" s="15">
        <f t="shared" si="2"/>
        <v>257772.12857142853</v>
      </c>
    </row>
    <row r="55" spans="1:9">
      <c r="A55">
        <v>6612</v>
      </c>
      <c r="B55" t="s">
        <v>218</v>
      </c>
      <c r="C55" s="16">
        <v>852</v>
      </c>
      <c r="D55" s="131">
        <v>0.1452</v>
      </c>
      <c r="E55" s="16">
        <v>522858.55099999998</v>
      </c>
      <c r="F55" s="16">
        <v>63376.794060606058</v>
      </c>
      <c r="G55" s="16">
        <f t="shared" si="0"/>
        <v>459481.75693939393</v>
      </c>
      <c r="H55" s="16">
        <f t="shared" si="1"/>
        <v>613683.74530516425</v>
      </c>
      <c r="I55" s="16">
        <f t="shared" si="2"/>
        <v>3600954.2079889807</v>
      </c>
    </row>
    <row r="56" spans="1:9">
      <c r="A56" s="129">
        <v>6706</v>
      </c>
      <c r="B56" s="13" t="s">
        <v>219</v>
      </c>
      <c r="C56" s="15">
        <v>94</v>
      </c>
      <c r="D56" s="130">
        <v>0.1452</v>
      </c>
      <c r="E56" s="15">
        <v>50858.358999999997</v>
      </c>
      <c r="F56" s="15">
        <v>6164.6495757575758</v>
      </c>
      <c r="G56" s="15">
        <f t="shared" si="0"/>
        <v>44693.709424242421</v>
      </c>
      <c r="H56" s="15">
        <f t="shared" si="1"/>
        <v>541046.3723404255</v>
      </c>
      <c r="I56" s="15">
        <f t="shared" si="2"/>
        <v>350264.18044077134</v>
      </c>
    </row>
    <row r="57" spans="1:9">
      <c r="A57">
        <v>6709</v>
      </c>
      <c r="B57" t="s">
        <v>220</v>
      </c>
      <c r="C57" s="16">
        <v>504</v>
      </c>
      <c r="D57" s="131">
        <v>0.1452</v>
      </c>
      <c r="E57" s="16">
        <v>354002.76299999998</v>
      </c>
      <c r="F57" s="16">
        <v>42909.425818181822</v>
      </c>
      <c r="G57" s="16">
        <f t="shared" si="0"/>
        <v>311093.33718181815</v>
      </c>
      <c r="H57" s="16">
        <f t="shared" si="1"/>
        <v>702386.43452380947</v>
      </c>
      <c r="I57" s="16">
        <f t="shared" si="2"/>
        <v>2438035.5578512396</v>
      </c>
    </row>
    <row r="58" spans="1:9">
      <c r="A58" s="13">
        <v>7300</v>
      </c>
      <c r="B58" s="13" t="s">
        <v>221</v>
      </c>
      <c r="C58" s="15">
        <v>5079</v>
      </c>
      <c r="D58" s="130">
        <v>0.1452</v>
      </c>
      <c r="E58" s="15">
        <v>3911518.176</v>
      </c>
      <c r="F58" s="15">
        <v>474123.41527272726</v>
      </c>
      <c r="G58" s="15">
        <f t="shared" si="0"/>
        <v>3437394.7607272728</v>
      </c>
      <c r="H58" s="15">
        <f t="shared" si="1"/>
        <v>770135.49438865914</v>
      </c>
      <c r="I58" s="15">
        <f t="shared" si="2"/>
        <v>26938830.41322314</v>
      </c>
    </row>
    <row r="59" spans="1:9">
      <c r="A59">
        <v>7400</v>
      </c>
      <c r="B59" t="s">
        <v>222</v>
      </c>
      <c r="C59" s="16">
        <v>5020</v>
      </c>
      <c r="D59" s="131">
        <v>0.1452</v>
      </c>
      <c r="E59" s="16">
        <v>3247312.642</v>
      </c>
      <c r="F59" s="16">
        <v>393613.65357575763</v>
      </c>
      <c r="G59" s="16">
        <f t="shared" si="0"/>
        <v>2853698.9884242425</v>
      </c>
      <c r="H59" s="16">
        <f t="shared" si="1"/>
        <v>646875.02828685264</v>
      </c>
      <c r="I59" s="16">
        <f t="shared" si="2"/>
        <v>22364412.134986226</v>
      </c>
    </row>
    <row r="60" spans="1:9">
      <c r="A60" s="13">
        <v>7502</v>
      </c>
      <c r="B60" s="13" t="s">
        <v>223</v>
      </c>
      <c r="C60" s="15">
        <v>653</v>
      </c>
      <c r="D60" s="130">
        <v>0.1452</v>
      </c>
      <c r="E60" s="15">
        <v>456163.27399999998</v>
      </c>
      <c r="F60" s="15">
        <v>55292.51806060606</v>
      </c>
      <c r="G60" s="15">
        <f t="shared" si="0"/>
        <v>400870.75593939389</v>
      </c>
      <c r="H60" s="15">
        <f t="shared" si="1"/>
        <v>698565.50382848387</v>
      </c>
      <c r="I60" s="15">
        <f t="shared" si="2"/>
        <v>3141620.3443526169</v>
      </c>
    </row>
    <row r="61" spans="1:9">
      <c r="A61">
        <v>7505</v>
      </c>
      <c r="B61" t="s">
        <v>224</v>
      </c>
      <c r="C61" s="16">
        <v>98</v>
      </c>
      <c r="D61" s="131">
        <v>0.13200000000000001</v>
      </c>
      <c r="E61" s="16">
        <v>60818.353000000003</v>
      </c>
      <c r="F61" s="16">
        <v>8109.1137333333327</v>
      </c>
      <c r="G61" s="16">
        <f t="shared" si="0"/>
        <v>52709.239266666671</v>
      </c>
      <c r="H61" s="16">
        <f t="shared" si="1"/>
        <v>620595.43877551029</v>
      </c>
      <c r="I61" s="16">
        <f t="shared" si="2"/>
        <v>460745.09848484851</v>
      </c>
    </row>
    <row r="62" spans="1:9">
      <c r="A62" s="129">
        <v>8000</v>
      </c>
      <c r="B62" s="13" t="s">
        <v>225</v>
      </c>
      <c r="C62" s="15">
        <v>4347</v>
      </c>
      <c r="D62" s="130">
        <v>0.14460000000000001</v>
      </c>
      <c r="E62" s="15">
        <v>3217643.6719999998</v>
      </c>
      <c r="F62" s="15">
        <v>391635.74430982018</v>
      </c>
      <c r="G62" s="15">
        <f t="shared" si="0"/>
        <v>2826007.9276901796</v>
      </c>
      <c r="H62" s="15">
        <f t="shared" si="1"/>
        <v>740198.68230963883</v>
      </c>
      <c r="I62" s="15">
        <f t="shared" si="2"/>
        <v>22252030.926694326</v>
      </c>
    </row>
    <row r="63" spans="1:9">
      <c r="A63">
        <v>8200</v>
      </c>
      <c r="B63" t="s">
        <v>226</v>
      </c>
      <c r="C63" s="16">
        <v>10452</v>
      </c>
      <c r="D63" s="131">
        <v>0.1452</v>
      </c>
      <c r="E63" s="16">
        <v>6563541.2460000003</v>
      </c>
      <c r="F63" s="16">
        <v>795580.75709090917</v>
      </c>
      <c r="G63" s="16">
        <f t="shared" si="0"/>
        <v>5767960.4889090909</v>
      </c>
      <c r="H63" s="16">
        <f t="shared" si="1"/>
        <v>627969.88576349034</v>
      </c>
      <c r="I63" s="16">
        <f t="shared" si="2"/>
        <v>45203452.10743802</v>
      </c>
    </row>
    <row r="64" spans="1:9">
      <c r="A64" s="13">
        <v>8401</v>
      </c>
      <c r="B64" s="13" t="s">
        <v>227</v>
      </c>
      <c r="C64" s="15">
        <v>2387</v>
      </c>
      <c r="D64" s="130">
        <v>0.1452</v>
      </c>
      <c r="E64" s="15">
        <v>1668666.389</v>
      </c>
      <c r="F64" s="15">
        <v>202262.59260606059</v>
      </c>
      <c r="G64" s="15">
        <f t="shared" si="0"/>
        <v>1466403.7963939393</v>
      </c>
      <c r="H64" s="15">
        <f t="shared" si="1"/>
        <v>699064.26015919563</v>
      </c>
      <c r="I64" s="15">
        <f t="shared" si="2"/>
        <v>11492192.761707989</v>
      </c>
    </row>
    <row r="65" spans="1:9">
      <c r="A65">
        <v>8508</v>
      </c>
      <c r="B65" t="s">
        <v>228</v>
      </c>
      <c r="C65" s="16">
        <v>758</v>
      </c>
      <c r="D65" s="131">
        <v>0.1452</v>
      </c>
      <c r="E65" s="16">
        <v>475307.076</v>
      </c>
      <c r="F65" s="16">
        <v>57612.978909090903</v>
      </c>
      <c r="G65" s="16">
        <f t="shared" si="0"/>
        <v>417694.09709090908</v>
      </c>
      <c r="H65" s="16">
        <f t="shared" si="1"/>
        <v>627054.18997361488</v>
      </c>
      <c r="I65" s="16">
        <f t="shared" si="2"/>
        <v>3273464.7107438017</v>
      </c>
    </row>
    <row r="66" spans="1:9">
      <c r="A66" s="13">
        <v>8509</v>
      </c>
      <c r="B66" s="13" t="s">
        <v>229</v>
      </c>
      <c r="C66" s="15">
        <v>624</v>
      </c>
      <c r="D66" s="130">
        <v>0.1452</v>
      </c>
      <c r="E66" s="15">
        <v>371766.533</v>
      </c>
      <c r="F66" s="15">
        <v>45062.610060606065</v>
      </c>
      <c r="G66" s="15">
        <f t="shared" si="0"/>
        <v>326703.9229393939</v>
      </c>
      <c r="H66" s="15">
        <f t="shared" si="1"/>
        <v>595779.70032051275</v>
      </c>
      <c r="I66" s="15">
        <f t="shared" si="2"/>
        <v>2560375.5716253445</v>
      </c>
    </row>
    <row r="67" spans="1:9">
      <c r="A67">
        <v>8610</v>
      </c>
      <c r="B67" t="s">
        <v>230</v>
      </c>
      <c r="C67" s="16">
        <v>271</v>
      </c>
      <c r="D67" s="131">
        <v>0.1244</v>
      </c>
      <c r="E67" s="16">
        <v>134091.277</v>
      </c>
      <c r="F67" s="16">
        <v>18971.113144694533</v>
      </c>
      <c r="G67" s="16">
        <f t="shared" si="0"/>
        <v>115120.16385530547</v>
      </c>
      <c r="H67" s="16">
        <f t="shared" si="1"/>
        <v>494801.76014760148</v>
      </c>
      <c r="I67" s="16">
        <f t="shared" si="2"/>
        <v>1077904.155948553</v>
      </c>
    </row>
    <row r="68" spans="1:9">
      <c r="A68" s="129">
        <v>8613</v>
      </c>
      <c r="B68" s="13" t="s">
        <v>231</v>
      </c>
      <c r="C68" s="15">
        <v>1924</v>
      </c>
      <c r="D68" s="130">
        <v>0.1452</v>
      </c>
      <c r="E68" s="15">
        <v>1215147.23</v>
      </c>
      <c r="F68" s="15">
        <v>147290.57333333336</v>
      </c>
      <c r="G68" s="15">
        <f t="shared" si="0"/>
        <v>1067856.6566666667</v>
      </c>
      <c r="H68" s="15">
        <f t="shared" si="1"/>
        <v>631573.4043659044</v>
      </c>
      <c r="I68" s="15">
        <f t="shared" si="2"/>
        <v>8368782.5757575762</v>
      </c>
    </row>
    <row r="69" spans="1:9">
      <c r="A69">
        <v>8614</v>
      </c>
      <c r="B69" t="s">
        <v>232</v>
      </c>
      <c r="C69" s="16">
        <v>1740</v>
      </c>
      <c r="D69" s="131">
        <v>0.1452</v>
      </c>
      <c r="E69" s="16">
        <v>1113116.743</v>
      </c>
      <c r="F69" s="16">
        <v>134923.24157575757</v>
      </c>
      <c r="G69" s="16">
        <f t="shared" si="0"/>
        <v>978193.50142424251</v>
      </c>
      <c r="H69" s="16">
        <f t="shared" si="1"/>
        <v>639722.26609195396</v>
      </c>
      <c r="I69" s="16">
        <f t="shared" si="2"/>
        <v>7666093.2713498622</v>
      </c>
    </row>
    <row r="70" spans="1:9">
      <c r="A70" s="13">
        <v>8710</v>
      </c>
      <c r="B70" s="13" t="s">
        <v>233</v>
      </c>
      <c r="C70" s="15">
        <v>822</v>
      </c>
      <c r="D70" s="130">
        <v>0.1452</v>
      </c>
      <c r="E70" s="15">
        <v>503817.79</v>
      </c>
      <c r="F70" s="15">
        <v>61068.823030303029</v>
      </c>
      <c r="G70" s="15">
        <f t="shared" si="0"/>
        <v>442748.96696969692</v>
      </c>
      <c r="H70" s="15">
        <f t="shared" si="1"/>
        <v>612917.01946472016</v>
      </c>
      <c r="I70" s="15">
        <f t="shared" si="2"/>
        <v>3469819.4903581268</v>
      </c>
    </row>
    <row r="71" spans="1:9">
      <c r="A71">
        <v>8716</v>
      </c>
      <c r="B71" t="s">
        <v>234</v>
      </c>
      <c r="C71" s="16">
        <v>2778</v>
      </c>
      <c r="D71" s="131">
        <v>0.1452</v>
      </c>
      <c r="E71" s="16">
        <v>1796658.5360000001</v>
      </c>
      <c r="F71" s="16">
        <v>217776.79224242424</v>
      </c>
      <c r="G71" s="16">
        <f t="shared" si="0"/>
        <v>1578881.7437575758</v>
      </c>
      <c r="H71" s="16">
        <f t="shared" si="1"/>
        <v>646745.33333333337</v>
      </c>
      <c r="I71" s="16">
        <f t="shared" si="2"/>
        <v>12373681.37741047</v>
      </c>
    </row>
    <row r="72" spans="1:9">
      <c r="A72" s="13">
        <v>8717</v>
      </c>
      <c r="B72" s="13" t="s">
        <v>235</v>
      </c>
      <c r="C72" s="15">
        <v>2369</v>
      </c>
      <c r="D72" s="130">
        <v>0.1452</v>
      </c>
      <c r="E72" s="15">
        <v>1481395.5649999999</v>
      </c>
      <c r="F72" s="15">
        <v>179563.09878787879</v>
      </c>
      <c r="G72" s="15">
        <f t="shared" si="0"/>
        <v>1301832.4662121211</v>
      </c>
      <c r="H72" s="15">
        <f t="shared" si="1"/>
        <v>625325.27015618409</v>
      </c>
      <c r="I72" s="15">
        <f t="shared" si="2"/>
        <v>10202448.794765839</v>
      </c>
    </row>
    <row r="73" spans="1:9">
      <c r="A73">
        <v>8719</v>
      </c>
      <c r="B73" t="s">
        <v>236</v>
      </c>
      <c r="C73" s="16">
        <v>492</v>
      </c>
      <c r="D73" s="131">
        <v>0.1244</v>
      </c>
      <c r="E73" s="16">
        <v>275649.62099999998</v>
      </c>
      <c r="F73" s="16">
        <v>38998.660205787783</v>
      </c>
      <c r="G73" s="16">
        <f t="shared" ref="G73:G76" si="3">E73-F73</f>
        <v>236650.96079421221</v>
      </c>
      <c r="H73" s="16">
        <f t="shared" ref="H73:H78" si="4">(E73/C73)*1000</f>
        <v>560263.45731707313</v>
      </c>
      <c r="I73" s="16">
        <f t="shared" ref="I73:I76" si="5">E73/D73</f>
        <v>2215832.9662379422</v>
      </c>
    </row>
    <row r="74" spans="1:9">
      <c r="A74" s="129">
        <v>8720</v>
      </c>
      <c r="B74" s="13" t="s">
        <v>237</v>
      </c>
      <c r="C74" s="15">
        <v>590</v>
      </c>
      <c r="D74" s="130">
        <v>0.14480000000000001</v>
      </c>
      <c r="E74" s="15">
        <v>369696.50900000002</v>
      </c>
      <c r="F74" s="15">
        <v>44935.48728176795</v>
      </c>
      <c r="G74" s="15">
        <f t="shared" si="3"/>
        <v>324761.02171823208</v>
      </c>
      <c r="H74" s="15">
        <f t="shared" si="4"/>
        <v>626604.25254237291</v>
      </c>
      <c r="I74" s="15">
        <f t="shared" si="5"/>
        <v>2553152.6864640885</v>
      </c>
    </row>
    <row r="75" spans="1:9">
      <c r="A75">
        <v>8721</v>
      </c>
      <c r="B75" t="s">
        <v>238</v>
      </c>
      <c r="C75" s="16">
        <v>1144</v>
      </c>
      <c r="D75" s="131">
        <v>0.1452</v>
      </c>
      <c r="E75" s="16">
        <v>697777.4</v>
      </c>
      <c r="F75" s="16">
        <v>84579.078787878781</v>
      </c>
      <c r="G75" s="16">
        <f t="shared" si="3"/>
        <v>613198.32121212129</v>
      </c>
      <c r="H75" s="16">
        <f t="shared" si="4"/>
        <v>609945.27972027974</v>
      </c>
      <c r="I75" s="16">
        <f t="shared" si="5"/>
        <v>4805629.4765840219</v>
      </c>
    </row>
    <row r="76" spans="1:9">
      <c r="A76" s="13">
        <v>8722</v>
      </c>
      <c r="B76" s="13" t="s">
        <v>239</v>
      </c>
      <c r="C76" s="15">
        <v>690</v>
      </c>
      <c r="D76" s="130">
        <v>0.1452</v>
      </c>
      <c r="E76" s="15">
        <v>429769.43800000002</v>
      </c>
      <c r="F76" s="15">
        <v>52093.265212121216</v>
      </c>
      <c r="G76" s="15">
        <f t="shared" si="3"/>
        <v>377676.17278787878</v>
      </c>
      <c r="H76" s="15">
        <f t="shared" si="4"/>
        <v>622854.25797101448</v>
      </c>
      <c r="I76" s="15">
        <f t="shared" si="5"/>
        <v>2959844.6143250689</v>
      </c>
    </row>
    <row r="77" spans="1:9">
      <c r="H77" s="16"/>
    </row>
    <row r="78" spans="1:9">
      <c r="C78" s="21">
        <f>SUM(C8:C76)</f>
        <v>368792</v>
      </c>
      <c r="D78" s="21"/>
      <c r="E78" s="21">
        <f t="shared" ref="E78:I78" si="6">SUM(E8:E76)</f>
        <v>255771124.82899997</v>
      </c>
      <c r="F78" s="21">
        <f t="shared" si="6"/>
        <v>31170819.761542197</v>
      </c>
      <c r="G78" s="21">
        <f t="shared" si="6"/>
        <v>224600305.06745774</v>
      </c>
      <c r="H78" s="21">
        <f t="shared" si="4"/>
        <v>693537.61694667989</v>
      </c>
      <c r="I78" s="21">
        <f t="shared" si="6"/>
        <v>1771069304.6330795</v>
      </c>
    </row>
  </sheetData>
  <hyperlinks>
    <hyperlink ref="B1" location="Efnisyfirlit!A1" display="Efnisyfirlit" xr:uid="{64B2856D-D22F-4954-A67A-A25027868FF1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F927E-2AC6-459C-8D3E-A7BBE1110C3A}">
  <dimension ref="A1:N78"/>
  <sheetViews>
    <sheetView workbookViewId="0">
      <selection activeCell="B1" sqref="B1"/>
    </sheetView>
  </sheetViews>
  <sheetFormatPr defaultRowHeight="14.4"/>
  <cols>
    <col min="1" max="1" width="5.6640625" customWidth="1"/>
    <col min="2" max="2" width="24.6640625" customWidth="1"/>
    <col min="3" max="3" width="12.33203125" hidden="1" customWidth="1"/>
    <col min="4" max="4" width="8.6640625" customWidth="1"/>
    <col min="5" max="6" width="8.33203125" customWidth="1"/>
    <col min="7" max="7" width="11.109375" customWidth="1"/>
    <col min="8" max="8" width="10" customWidth="1"/>
    <col min="9" max="9" width="10.88671875" customWidth="1"/>
    <col min="10" max="10" width="11" customWidth="1"/>
    <col min="11" max="11" width="10.33203125" customWidth="1"/>
    <col min="12" max="12" width="13.6640625" customWidth="1"/>
    <col min="13" max="13" width="12" customWidth="1"/>
    <col min="14" max="14" width="13.5546875" customWidth="1"/>
    <col min="16" max="16" width="14.88671875" customWidth="1"/>
  </cols>
  <sheetData>
    <row r="1" spans="1:14">
      <c r="B1" s="289" t="s">
        <v>1273</v>
      </c>
    </row>
    <row r="2" spans="1:14" ht="15.6">
      <c r="A2" s="1" t="s">
        <v>452</v>
      </c>
      <c r="B2" s="55"/>
      <c r="C2" s="55"/>
      <c r="D2" s="132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>
      <c r="A3" s="133"/>
      <c r="B3" s="134"/>
      <c r="C3" s="134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>
      <c r="A4" s="33"/>
      <c r="B4" s="38" t="s">
        <v>78</v>
      </c>
      <c r="C4" s="55"/>
      <c r="D4" s="32" t="s">
        <v>453</v>
      </c>
      <c r="E4" s="32" t="s">
        <v>453</v>
      </c>
      <c r="F4" s="32" t="s">
        <v>453</v>
      </c>
      <c r="G4" s="32"/>
      <c r="H4" s="32"/>
      <c r="I4" s="32"/>
      <c r="J4" s="32"/>
      <c r="K4" s="32" t="s">
        <v>454</v>
      </c>
      <c r="L4" s="32" t="s">
        <v>437</v>
      </c>
      <c r="M4" s="32" t="s">
        <v>437</v>
      </c>
      <c r="N4" s="32" t="s">
        <v>437</v>
      </c>
    </row>
    <row r="5" spans="1:14">
      <c r="A5" s="33"/>
      <c r="B5" s="55"/>
      <c r="C5" s="55"/>
      <c r="D5" s="82" t="s">
        <v>455</v>
      </c>
      <c r="E5" s="82" t="s">
        <v>455</v>
      </c>
      <c r="F5" s="82" t="s">
        <v>455</v>
      </c>
      <c r="G5" s="82" t="s">
        <v>454</v>
      </c>
      <c r="H5" s="82" t="s">
        <v>454</v>
      </c>
      <c r="I5" s="82" t="s">
        <v>454</v>
      </c>
      <c r="J5" s="82" t="s">
        <v>170</v>
      </c>
      <c r="K5" s="82" t="s">
        <v>456</v>
      </c>
      <c r="L5" s="82" t="s">
        <v>457</v>
      </c>
      <c r="M5" s="82" t="s">
        <v>457</v>
      </c>
      <c r="N5" s="82" t="s">
        <v>457</v>
      </c>
    </row>
    <row r="6" spans="1:14">
      <c r="A6" s="33" t="s">
        <v>444</v>
      </c>
      <c r="B6" s="55" t="s">
        <v>445</v>
      </c>
      <c r="C6" s="55" t="s">
        <v>383</v>
      </c>
      <c r="D6" s="37" t="s">
        <v>458</v>
      </c>
      <c r="E6" s="37" t="s">
        <v>459</v>
      </c>
      <c r="F6" s="37" t="s">
        <v>460</v>
      </c>
      <c r="G6" s="37" t="s">
        <v>458</v>
      </c>
      <c r="H6" s="37" t="s">
        <v>459</v>
      </c>
      <c r="I6" s="37" t="s">
        <v>460</v>
      </c>
      <c r="J6" s="37" t="s">
        <v>461</v>
      </c>
      <c r="K6" s="37" t="s">
        <v>462</v>
      </c>
      <c r="L6" s="37" t="s">
        <v>458</v>
      </c>
      <c r="M6" s="37" t="s">
        <v>459</v>
      </c>
      <c r="N6" s="37" t="s">
        <v>460</v>
      </c>
    </row>
    <row r="8" spans="1:14">
      <c r="A8" s="129">
        <v>0</v>
      </c>
      <c r="B8" s="15" t="s">
        <v>19</v>
      </c>
      <c r="C8" s="15">
        <v>133262</v>
      </c>
      <c r="D8" s="135">
        <v>1.8E-3</v>
      </c>
      <c r="E8" s="135">
        <v>1.32E-2</v>
      </c>
      <c r="F8" s="135">
        <v>1.6E-2</v>
      </c>
      <c r="G8" s="15">
        <v>5029436.949</v>
      </c>
      <c r="H8" s="15">
        <v>3029573.6039999998</v>
      </c>
      <c r="I8" s="15">
        <v>14407974.081</v>
      </c>
      <c r="J8" s="15">
        <f>G8+H8+I8</f>
        <v>22466984.634</v>
      </c>
      <c r="K8" s="15">
        <f>(J8/C8)*1000</f>
        <v>168592.58178625564</v>
      </c>
      <c r="L8" s="15">
        <v>2794131617</v>
      </c>
      <c r="M8" s="15">
        <v>229513152</v>
      </c>
      <c r="N8" s="15">
        <v>900498391</v>
      </c>
    </row>
    <row r="9" spans="1:14">
      <c r="A9">
        <v>1000</v>
      </c>
      <c r="B9" s="16" t="s">
        <v>172</v>
      </c>
      <c r="C9" s="16">
        <v>38332</v>
      </c>
      <c r="D9" s="136">
        <v>2.1199999999999999E-3</v>
      </c>
      <c r="E9" s="136">
        <v>1.32E-2</v>
      </c>
      <c r="F9" s="136">
        <v>1.47E-2</v>
      </c>
      <c r="G9" s="16">
        <v>1755322.7790000001</v>
      </c>
      <c r="H9" s="16">
        <v>458358.68800000002</v>
      </c>
      <c r="I9" s="16">
        <v>2357657.92</v>
      </c>
      <c r="J9" s="16">
        <f t="shared" ref="J9:J72" si="0">G9+H9+I9</f>
        <v>4571339.3870000001</v>
      </c>
      <c r="K9" s="16">
        <f t="shared" ref="K9:K72" si="1">(J9/C9)*1000</f>
        <v>119256.47988625692</v>
      </c>
      <c r="L9" s="16">
        <v>827982450</v>
      </c>
      <c r="M9" s="16">
        <v>34724143</v>
      </c>
      <c r="N9" s="16">
        <v>157177194.66666666</v>
      </c>
    </row>
    <row r="10" spans="1:14">
      <c r="A10" s="13">
        <v>1100</v>
      </c>
      <c r="B10" s="15" t="s">
        <v>173</v>
      </c>
      <c r="C10" s="15">
        <v>4715</v>
      </c>
      <c r="D10" s="135">
        <v>1.7499999999999998E-3</v>
      </c>
      <c r="E10" s="135">
        <v>1.32E-2</v>
      </c>
      <c r="F10" s="135">
        <v>1.1875E-2</v>
      </c>
      <c r="G10" s="15">
        <v>222010.63099999999</v>
      </c>
      <c r="H10" s="15">
        <v>64489.26</v>
      </c>
      <c r="I10" s="15">
        <v>60959.034</v>
      </c>
      <c r="J10" s="15">
        <f t="shared" si="0"/>
        <v>347458.92499999999</v>
      </c>
      <c r="K10" s="15">
        <f t="shared" si="1"/>
        <v>73692.242841993633</v>
      </c>
      <c r="L10" s="15">
        <v>126862957</v>
      </c>
      <c r="M10" s="15">
        <v>4885550</v>
      </c>
      <c r="N10" s="15">
        <v>5133391</v>
      </c>
    </row>
    <row r="11" spans="1:14">
      <c r="A11">
        <v>1300</v>
      </c>
      <c r="B11" s="16" t="s">
        <v>174</v>
      </c>
      <c r="C11" s="16">
        <v>17693</v>
      </c>
      <c r="D11" s="136">
        <v>1.8500000000000001E-3</v>
      </c>
      <c r="E11" s="136">
        <v>1.32E-2</v>
      </c>
      <c r="F11" s="136">
        <v>1.5900000000000001E-2</v>
      </c>
      <c r="G11" s="16">
        <v>838775.8</v>
      </c>
      <c r="H11" s="16">
        <v>195896.58</v>
      </c>
      <c r="I11" s="16">
        <v>891931.97</v>
      </c>
      <c r="J11" s="16">
        <f t="shared" si="0"/>
        <v>1926604.35</v>
      </c>
      <c r="K11" s="16">
        <f t="shared" si="1"/>
        <v>108890.76753518342</v>
      </c>
      <c r="L11" s="16">
        <v>453391406</v>
      </c>
      <c r="M11" s="16">
        <v>14840650</v>
      </c>
      <c r="N11" s="16">
        <v>54719752.760736197</v>
      </c>
    </row>
    <row r="12" spans="1:14">
      <c r="A12" s="13">
        <v>1400</v>
      </c>
      <c r="B12" s="15" t="s">
        <v>175</v>
      </c>
      <c r="C12" s="15">
        <v>29687</v>
      </c>
      <c r="D12" s="135">
        <v>2.5800000000000003E-3</v>
      </c>
      <c r="E12" s="135">
        <v>1.32E-2</v>
      </c>
      <c r="F12" s="135">
        <v>1.3999999999999999E-2</v>
      </c>
      <c r="G12" s="15">
        <v>1437409.361</v>
      </c>
      <c r="H12" s="15">
        <v>415057.17</v>
      </c>
      <c r="I12" s="15">
        <v>2061731.4480000001</v>
      </c>
      <c r="J12" s="15">
        <f t="shared" si="0"/>
        <v>3914197.9790000003</v>
      </c>
      <c r="K12" s="15">
        <f t="shared" si="1"/>
        <v>131848.88937918955</v>
      </c>
      <c r="L12" s="15">
        <v>557135411</v>
      </c>
      <c r="M12" s="15">
        <v>31443725</v>
      </c>
      <c r="N12" s="15">
        <v>147266532</v>
      </c>
    </row>
    <row r="13" spans="1:14">
      <c r="A13">
        <v>1604</v>
      </c>
      <c r="B13" s="16" t="s">
        <v>176</v>
      </c>
      <c r="C13" s="16">
        <v>12589</v>
      </c>
      <c r="D13" s="136">
        <v>2.0699999999999998E-3</v>
      </c>
      <c r="E13" s="136">
        <v>1.32E-2</v>
      </c>
      <c r="F13" s="136">
        <v>1.5600000000000001E-2</v>
      </c>
      <c r="G13" s="16">
        <v>552074.18299999996</v>
      </c>
      <c r="H13" s="16">
        <v>200428.49600000001</v>
      </c>
      <c r="I13" s="16">
        <v>451747.47</v>
      </c>
      <c r="J13" s="16">
        <f t="shared" si="0"/>
        <v>1204250.149</v>
      </c>
      <c r="K13" s="16">
        <f t="shared" si="1"/>
        <v>95658.920406704274</v>
      </c>
      <c r="L13" s="16">
        <v>266701925</v>
      </c>
      <c r="M13" s="16">
        <v>15183977</v>
      </c>
      <c r="N13" s="16">
        <v>28958171</v>
      </c>
    </row>
    <row r="14" spans="1:14">
      <c r="A14" s="13">
        <v>1606</v>
      </c>
      <c r="B14" s="15" t="s">
        <v>177</v>
      </c>
      <c r="C14" s="15">
        <v>250</v>
      </c>
      <c r="D14" s="135">
        <v>3.4999999999999996E-3</v>
      </c>
      <c r="E14" s="135">
        <v>1.32E-2</v>
      </c>
      <c r="F14" s="135">
        <v>3.4999999999999996E-3</v>
      </c>
      <c r="G14" s="15">
        <v>57346.987999999998</v>
      </c>
      <c r="H14" s="15">
        <v>348.41399999999999</v>
      </c>
      <c r="I14" s="15">
        <v>265.81599999999997</v>
      </c>
      <c r="J14" s="15">
        <f t="shared" si="0"/>
        <v>57961.217999999993</v>
      </c>
      <c r="K14" s="15">
        <f t="shared" si="1"/>
        <v>231844.87199999997</v>
      </c>
      <c r="L14" s="15">
        <v>16384824</v>
      </c>
      <c r="M14" s="15">
        <v>26395</v>
      </c>
      <c r="N14" s="15">
        <v>75947</v>
      </c>
    </row>
    <row r="15" spans="1:14">
      <c r="A15">
        <v>2000</v>
      </c>
      <c r="B15" s="16" t="s">
        <v>178</v>
      </c>
      <c r="C15" s="16">
        <v>19676</v>
      </c>
      <c r="D15" s="136">
        <v>3.2000000000000002E-3</v>
      </c>
      <c r="E15" s="136">
        <v>1.32E-2</v>
      </c>
      <c r="F15" s="136">
        <v>1.52E-2</v>
      </c>
      <c r="G15" s="16">
        <v>876928.78799999994</v>
      </c>
      <c r="H15" s="16">
        <v>121387.266</v>
      </c>
      <c r="I15" s="16">
        <v>894091.32499999995</v>
      </c>
      <c r="J15" s="16">
        <f t="shared" si="0"/>
        <v>1892407.379</v>
      </c>
      <c r="K15" s="16">
        <f t="shared" si="1"/>
        <v>96178.460002032938</v>
      </c>
      <c r="L15" s="16">
        <v>274040246</v>
      </c>
      <c r="M15" s="16">
        <v>9196005</v>
      </c>
      <c r="N15" s="16">
        <v>54187353.030303031</v>
      </c>
    </row>
    <row r="16" spans="1:14">
      <c r="A16" s="13">
        <v>2300</v>
      </c>
      <c r="B16" s="15" t="s">
        <v>179</v>
      </c>
      <c r="C16" s="15">
        <v>3539</v>
      </c>
      <c r="D16" s="135">
        <v>2.7000000000000001E-3</v>
      </c>
      <c r="E16" s="135">
        <v>1.32E-2</v>
      </c>
      <c r="F16" s="135">
        <v>1.4500000000000001E-2</v>
      </c>
      <c r="G16" s="15">
        <v>123767.997</v>
      </c>
      <c r="H16" s="15">
        <v>31766.657999999999</v>
      </c>
      <c r="I16" s="15">
        <v>327104.538</v>
      </c>
      <c r="J16" s="15">
        <f t="shared" si="0"/>
        <v>482639.19299999997</v>
      </c>
      <c r="K16" s="15">
        <f t="shared" si="1"/>
        <v>136377.27974003955</v>
      </c>
      <c r="L16" s="15">
        <v>45839996</v>
      </c>
      <c r="M16" s="15">
        <v>2406565</v>
      </c>
      <c r="N16" s="15">
        <v>22558933.655172411</v>
      </c>
    </row>
    <row r="17" spans="1:14">
      <c r="A17">
        <v>2506</v>
      </c>
      <c r="B17" s="16" t="s">
        <v>180</v>
      </c>
      <c r="C17" s="16">
        <v>1331</v>
      </c>
      <c r="D17" s="136">
        <v>3.3500000000000001E-3</v>
      </c>
      <c r="E17" s="136">
        <v>1.32E-2</v>
      </c>
      <c r="F17" s="136">
        <v>1.6500000000000001E-2</v>
      </c>
      <c r="G17" s="16">
        <v>66656.460999999996</v>
      </c>
      <c r="H17" s="16">
        <v>8259.768</v>
      </c>
      <c r="I17" s="16">
        <v>38226.512000000002</v>
      </c>
      <c r="J17" s="16">
        <f t="shared" si="0"/>
        <v>113142.74099999999</v>
      </c>
      <c r="K17" s="16">
        <f t="shared" si="1"/>
        <v>85005.815927873773</v>
      </c>
      <c r="L17" s="16">
        <v>19897406</v>
      </c>
      <c r="M17" s="16">
        <v>625740</v>
      </c>
      <c r="N17" s="16">
        <v>2316758</v>
      </c>
    </row>
    <row r="18" spans="1:14">
      <c r="A18" s="13">
        <v>2510</v>
      </c>
      <c r="B18" s="15" t="s">
        <v>181</v>
      </c>
      <c r="C18" s="15">
        <v>3649</v>
      </c>
      <c r="D18" s="135">
        <v>2.9499999999999999E-3</v>
      </c>
      <c r="E18" s="135">
        <v>1.32E-2</v>
      </c>
      <c r="F18" s="135">
        <v>1.6500000000000001E-2</v>
      </c>
      <c r="G18" s="15">
        <v>128205.94500000001</v>
      </c>
      <c r="H18" s="15">
        <v>23094.588</v>
      </c>
      <c r="I18" s="15">
        <v>705860.27599999995</v>
      </c>
      <c r="J18" s="15">
        <f t="shared" si="0"/>
        <v>857160.80899999989</v>
      </c>
      <c r="K18" s="15">
        <f t="shared" si="1"/>
        <v>234902.93477665112</v>
      </c>
      <c r="L18" s="15">
        <v>43459513</v>
      </c>
      <c r="M18" s="15">
        <v>1749590</v>
      </c>
      <c r="N18" s="15">
        <v>42779410</v>
      </c>
    </row>
    <row r="19" spans="1:14">
      <c r="A19">
        <v>3000</v>
      </c>
      <c r="B19" s="16" t="s">
        <v>182</v>
      </c>
      <c r="C19" s="16">
        <v>7697</v>
      </c>
      <c r="D19" s="136">
        <v>2.5140000000000002E-3</v>
      </c>
      <c r="E19" s="136">
        <v>1.32E-2</v>
      </c>
      <c r="F19" s="136">
        <v>1.3999999999999999E-2</v>
      </c>
      <c r="G19" s="16">
        <v>310518.41100000002</v>
      </c>
      <c r="H19" s="16">
        <v>95935.422000000006</v>
      </c>
      <c r="I19" s="16">
        <v>229431.55900000001</v>
      </c>
      <c r="J19" s="16">
        <f t="shared" si="0"/>
        <v>635885.39199999999</v>
      </c>
      <c r="K19" s="16">
        <f t="shared" si="1"/>
        <v>82614.705989346505</v>
      </c>
      <c r="L19" s="16">
        <v>123515614</v>
      </c>
      <c r="M19" s="16">
        <v>7267835</v>
      </c>
      <c r="N19" s="16">
        <v>16387969</v>
      </c>
    </row>
    <row r="20" spans="1:14">
      <c r="A20" s="13">
        <v>3506</v>
      </c>
      <c r="B20" s="15" t="s">
        <v>183</v>
      </c>
      <c r="C20" s="15">
        <v>66</v>
      </c>
      <c r="D20" s="135">
        <v>4.0000000000000001E-3</v>
      </c>
      <c r="E20" s="135">
        <v>1.32E-2</v>
      </c>
      <c r="F20" s="135">
        <v>1.2199999999999999E-2</v>
      </c>
      <c r="G20" s="15">
        <v>57509.24</v>
      </c>
      <c r="H20" s="15">
        <v>0</v>
      </c>
      <c r="I20" s="15">
        <v>1904.981</v>
      </c>
      <c r="J20" s="15">
        <f t="shared" si="0"/>
        <v>59414.220999999998</v>
      </c>
      <c r="K20" s="15">
        <f t="shared" si="1"/>
        <v>900215.46969696961</v>
      </c>
      <c r="L20" s="15">
        <v>14377310</v>
      </c>
      <c r="M20" s="15">
        <v>0</v>
      </c>
      <c r="N20" s="15">
        <v>156146</v>
      </c>
    </row>
    <row r="21" spans="1:14">
      <c r="A21">
        <v>3511</v>
      </c>
      <c r="B21" s="16" t="s">
        <v>184</v>
      </c>
      <c r="C21" s="16">
        <v>647</v>
      </c>
      <c r="D21" s="136">
        <v>4.0000000000000001E-3</v>
      </c>
      <c r="E21" s="136">
        <v>1.32E-2</v>
      </c>
      <c r="F21" s="136">
        <v>1.6500000000000001E-2</v>
      </c>
      <c r="G21" s="16">
        <v>79426.323999999993</v>
      </c>
      <c r="H21" s="16">
        <v>6840.6080000000002</v>
      </c>
      <c r="I21" s="16">
        <v>516328.06</v>
      </c>
      <c r="J21" s="16">
        <f t="shared" si="0"/>
        <v>602594.99199999997</v>
      </c>
      <c r="K21" s="16">
        <f t="shared" si="1"/>
        <v>931367.83925811434</v>
      </c>
      <c r="L21" s="16">
        <v>19856581</v>
      </c>
      <c r="M21" s="16">
        <v>518228</v>
      </c>
      <c r="N21" s="16">
        <v>31292608</v>
      </c>
    </row>
    <row r="22" spans="1:14">
      <c r="A22" s="13">
        <v>3609</v>
      </c>
      <c r="B22" s="15" t="s">
        <v>185</v>
      </c>
      <c r="C22" s="15">
        <v>3758</v>
      </c>
      <c r="D22" s="135">
        <v>3.5999999999999999E-3</v>
      </c>
      <c r="E22" s="135">
        <v>1.32E-2</v>
      </c>
      <c r="F22" s="135">
        <v>1.3899999999999999E-2</v>
      </c>
      <c r="G22" s="15">
        <v>295164.45799999998</v>
      </c>
      <c r="H22" s="15">
        <v>47519.142</v>
      </c>
      <c r="I22" s="15">
        <v>205047.88200000001</v>
      </c>
      <c r="J22" s="15">
        <f t="shared" si="0"/>
        <v>547731.48199999996</v>
      </c>
      <c r="K22" s="15">
        <f t="shared" si="1"/>
        <v>145750.79350718466</v>
      </c>
      <c r="L22" s="15">
        <v>81990120</v>
      </c>
      <c r="M22" s="15">
        <v>3599935</v>
      </c>
      <c r="N22" s="15">
        <v>14751646</v>
      </c>
    </row>
    <row r="23" spans="1:14">
      <c r="A23">
        <v>3709</v>
      </c>
      <c r="B23" s="16" t="s">
        <v>186</v>
      </c>
      <c r="C23" s="16">
        <v>862</v>
      </c>
      <c r="D23" s="136">
        <v>5.0000000000000001E-3</v>
      </c>
      <c r="E23" s="136">
        <v>1.32E-2</v>
      </c>
      <c r="F23" s="136">
        <v>1.6500000000000001E-2</v>
      </c>
      <c r="G23" s="16">
        <v>45365.678999999996</v>
      </c>
      <c r="H23" s="16">
        <v>12160.103999999999</v>
      </c>
      <c r="I23" s="16">
        <v>50643.845000000001</v>
      </c>
      <c r="J23" s="16">
        <f t="shared" si="0"/>
        <v>108169.628</v>
      </c>
      <c r="K23" s="16">
        <f t="shared" si="1"/>
        <v>125486.80742459396</v>
      </c>
      <c r="L23" s="16">
        <v>9073137</v>
      </c>
      <c r="M23" s="16">
        <v>921220</v>
      </c>
      <c r="N23" s="16">
        <v>3069324</v>
      </c>
    </row>
    <row r="24" spans="1:14">
      <c r="A24" s="13">
        <v>3710</v>
      </c>
      <c r="B24" s="15" t="s">
        <v>187</v>
      </c>
      <c r="C24" s="15">
        <v>66</v>
      </c>
      <c r="D24" s="135">
        <v>3.5999999999999999E-3</v>
      </c>
      <c r="E24" s="135">
        <v>1.32E-2</v>
      </c>
      <c r="F24" s="135">
        <v>0.01</v>
      </c>
      <c r="G24" s="15">
        <v>6128.8040000000001</v>
      </c>
      <c r="H24" s="15">
        <v>0</v>
      </c>
      <c r="I24" s="15">
        <v>1558</v>
      </c>
      <c r="J24" s="15">
        <f t="shared" si="0"/>
        <v>7686.8040000000001</v>
      </c>
      <c r="K24" s="15">
        <f t="shared" si="1"/>
        <v>116466.72727272726</v>
      </c>
      <c r="L24" s="15">
        <v>1702446</v>
      </c>
      <c r="M24" s="15">
        <v>0</v>
      </c>
      <c r="N24" s="15">
        <v>155800</v>
      </c>
    </row>
    <row r="25" spans="1:14">
      <c r="A25">
        <v>3711</v>
      </c>
      <c r="B25" s="16" t="s">
        <v>188</v>
      </c>
      <c r="C25" s="16">
        <v>1196</v>
      </c>
      <c r="D25" s="136">
        <v>4.3E-3</v>
      </c>
      <c r="E25" s="136">
        <v>1.32E-2</v>
      </c>
      <c r="F25" s="136">
        <v>1.5700000000000002E-2</v>
      </c>
      <c r="G25" s="16">
        <v>70933.634000000005</v>
      </c>
      <c r="H25" s="16">
        <v>19056.312000000002</v>
      </c>
      <c r="I25" s="16">
        <v>60695.142</v>
      </c>
      <c r="J25" s="16">
        <f t="shared" si="0"/>
        <v>150685.08800000002</v>
      </c>
      <c r="K25" s="16">
        <f t="shared" si="1"/>
        <v>125990.87625418062</v>
      </c>
      <c r="L25" s="16">
        <v>16496194</v>
      </c>
      <c r="M25" s="16">
        <v>1443660</v>
      </c>
      <c r="N25" s="16">
        <v>3865933</v>
      </c>
    </row>
    <row r="26" spans="1:14">
      <c r="A26" s="13">
        <v>3713</v>
      </c>
      <c r="B26" s="15" t="s">
        <v>189</v>
      </c>
      <c r="C26" s="15">
        <v>119</v>
      </c>
      <c r="D26" s="135">
        <v>5.0000000000000001E-3</v>
      </c>
      <c r="E26" s="135">
        <v>1.32E-2</v>
      </c>
      <c r="F26" s="135">
        <v>5.0000000000000001E-3</v>
      </c>
      <c r="G26" s="15">
        <v>12374.504999999999</v>
      </c>
      <c r="H26" s="15">
        <v>2290.1869999999999</v>
      </c>
      <c r="I26" s="15">
        <v>2494.69</v>
      </c>
      <c r="J26" s="15">
        <f t="shared" si="0"/>
        <v>17159.381999999998</v>
      </c>
      <c r="K26" s="15">
        <f t="shared" si="1"/>
        <v>144196.48739495795</v>
      </c>
      <c r="L26" s="15">
        <v>2474901</v>
      </c>
      <c r="M26" s="15">
        <v>173499</v>
      </c>
      <c r="N26" s="15">
        <v>498938</v>
      </c>
    </row>
    <row r="27" spans="1:14">
      <c r="A27">
        <v>3714</v>
      </c>
      <c r="B27" s="16" t="s">
        <v>190</v>
      </c>
      <c r="C27" s="16">
        <v>1679</v>
      </c>
      <c r="D27" s="136">
        <v>4.4000000000000003E-3</v>
      </c>
      <c r="E27" s="136">
        <v>1.32E-2</v>
      </c>
      <c r="F27" s="136">
        <v>1.55E-2</v>
      </c>
      <c r="G27" s="16">
        <v>75721.854999999996</v>
      </c>
      <c r="H27" s="16">
        <v>13974.642</v>
      </c>
      <c r="I27" s="16">
        <v>87636.070999999996</v>
      </c>
      <c r="J27" s="16">
        <f t="shared" si="0"/>
        <v>177332.568</v>
      </c>
      <c r="K27" s="16">
        <f t="shared" si="1"/>
        <v>105617.9678379988</v>
      </c>
      <c r="L27" s="16">
        <v>17209512</v>
      </c>
      <c r="M27" s="16">
        <v>1058685</v>
      </c>
      <c r="N27" s="16">
        <v>5653939</v>
      </c>
    </row>
    <row r="28" spans="1:14">
      <c r="A28" s="13">
        <v>3811</v>
      </c>
      <c r="B28" s="15" t="s">
        <v>191</v>
      </c>
      <c r="C28" s="15">
        <v>620</v>
      </c>
      <c r="D28" s="135">
        <v>5.0000000000000001E-3</v>
      </c>
      <c r="E28" s="135">
        <v>1.32E-2</v>
      </c>
      <c r="F28" s="135">
        <v>1.4999999999999999E-2</v>
      </c>
      <c r="G28" s="15">
        <v>50707.998</v>
      </c>
      <c r="H28" s="15">
        <v>10190.254999999999</v>
      </c>
      <c r="I28" s="15">
        <v>24266.453000000001</v>
      </c>
      <c r="J28" s="15">
        <f t="shared" si="0"/>
        <v>85164.706000000006</v>
      </c>
      <c r="K28" s="15">
        <f t="shared" si="1"/>
        <v>137362.42903225805</v>
      </c>
      <c r="L28" s="15">
        <v>10141600</v>
      </c>
      <c r="M28" s="15">
        <v>771989</v>
      </c>
      <c r="N28" s="15">
        <v>1617764</v>
      </c>
    </row>
    <row r="29" spans="1:14">
      <c r="A29">
        <v>4100</v>
      </c>
      <c r="B29" s="16" t="s">
        <v>192</v>
      </c>
      <c r="C29" s="16">
        <v>958</v>
      </c>
      <c r="D29" s="136">
        <v>6.2500000000000003E-3</v>
      </c>
      <c r="E29" s="136">
        <v>1.32E-2</v>
      </c>
      <c r="F29" s="136">
        <v>1.6500000000000001E-2</v>
      </c>
      <c r="G29" s="16">
        <v>36784.875</v>
      </c>
      <c r="H29" s="16">
        <v>5375.74</v>
      </c>
      <c r="I29" s="16">
        <v>28992.735000000001</v>
      </c>
      <c r="J29" s="16">
        <f t="shared" si="0"/>
        <v>71153.350000000006</v>
      </c>
      <c r="K29" s="16">
        <f t="shared" si="1"/>
        <v>74272.807933194155</v>
      </c>
      <c r="L29" s="16">
        <v>5885560</v>
      </c>
      <c r="M29" s="16">
        <v>407253</v>
      </c>
      <c r="N29" s="16">
        <v>1757134</v>
      </c>
    </row>
    <row r="30" spans="1:14">
      <c r="A30" s="13">
        <v>4200</v>
      </c>
      <c r="B30" s="15" t="s">
        <v>193</v>
      </c>
      <c r="C30" s="15">
        <v>3794</v>
      </c>
      <c r="D30" s="135">
        <v>5.6000000000000008E-3</v>
      </c>
      <c r="E30" s="135">
        <v>1.32E-2</v>
      </c>
      <c r="F30" s="135">
        <v>1.6500000000000001E-2</v>
      </c>
      <c r="G30" s="15">
        <v>196856.37400000001</v>
      </c>
      <c r="H30" s="15">
        <v>36391.19</v>
      </c>
      <c r="I30" s="15">
        <v>141140.89499999999</v>
      </c>
      <c r="J30" s="15">
        <f t="shared" si="0"/>
        <v>374388.45900000003</v>
      </c>
      <c r="K30" s="15">
        <f t="shared" si="1"/>
        <v>98679.087770163416</v>
      </c>
      <c r="L30" s="15">
        <v>35152925</v>
      </c>
      <c r="M30" s="15">
        <v>2756907</v>
      </c>
      <c r="N30" s="15">
        <v>8553991</v>
      </c>
    </row>
    <row r="31" spans="1:14">
      <c r="A31">
        <v>4502</v>
      </c>
      <c r="B31" s="16" t="s">
        <v>194</v>
      </c>
      <c r="C31" s="16">
        <v>236</v>
      </c>
      <c r="D31" s="136">
        <v>5.0000000000000001E-3</v>
      </c>
      <c r="E31" s="136">
        <v>1.32E-2</v>
      </c>
      <c r="F31" s="136">
        <v>1.6500000000000001E-2</v>
      </c>
      <c r="G31" s="16">
        <v>17655.009999999998</v>
      </c>
      <c r="H31" s="16">
        <v>2750.4180000000001</v>
      </c>
      <c r="I31" s="16">
        <v>4158.5879999999997</v>
      </c>
      <c r="J31" s="16">
        <f t="shared" si="0"/>
        <v>24564.016</v>
      </c>
      <c r="K31" s="16">
        <f t="shared" si="1"/>
        <v>104084.81355932204</v>
      </c>
      <c r="L31" s="16">
        <v>3531002</v>
      </c>
      <c r="M31" s="16">
        <v>208365</v>
      </c>
      <c r="N31" s="16">
        <v>252035</v>
      </c>
    </row>
    <row r="32" spans="1:14">
      <c r="A32" s="13">
        <v>4604</v>
      </c>
      <c r="B32" s="15" t="s">
        <v>195</v>
      </c>
      <c r="C32" s="15">
        <v>268</v>
      </c>
      <c r="D32" s="135">
        <v>5.0000000000000001E-3</v>
      </c>
      <c r="E32" s="135">
        <v>1.32E-2</v>
      </c>
      <c r="F32" s="135">
        <v>1.6500000000000001E-2</v>
      </c>
      <c r="G32" s="15">
        <v>8651.3909999999996</v>
      </c>
      <c r="H32" s="15">
        <v>1988.42</v>
      </c>
      <c r="I32" s="15">
        <v>16375.083000000001</v>
      </c>
      <c r="J32" s="15">
        <f t="shared" si="0"/>
        <v>27014.894</v>
      </c>
      <c r="K32" s="15">
        <f t="shared" si="1"/>
        <v>100801.84328358209</v>
      </c>
      <c r="L32" s="15">
        <v>1730278</v>
      </c>
      <c r="M32" s="15">
        <v>150638</v>
      </c>
      <c r="N32" s="15">
        <v>992428</v>
      </c>
    </row>
    <row r="33" spans="1:14">
      <c r="A33">
        <v>4607</v>
      </c>
      <c r="B33" s="16" t="s">
        <v>196</v>
      </c>
      <c r="C33" s="16">
        <v>1064</v>
      </c>
      <c r="D33" s="136">
        <v>4.5000000000000005E-3</v>
      </c>
      <c r="E33" s="136">
        <v>1.32E-2</v>
      </c>
      <c r="F33" s="136">
        <v>1.6500000000000001E-2</v>
      </c>
      <c r="G33" s="16">
        <v>35927.052000000003</v>
      </c>
      <c r="H33" s="16">
        <v>6293.6149999999998</v>
      </c>
      <c r="I33" s="16">
        <v>32334.33</v>
      </c>
      <c r="J33" s="16">
        <f t="shared" si="0"/>
        <v>74554.997000000003</v>
      </c>
      <c r="K33" s="16">
        <f t="shared" si="1"/>
        <v>70070.485902255634</v>
      </c>
      <c r="L33" s="16">
        <v>7983755</v>
      </c>
      <c r="M33" s="16">
        <v>476789</v>
      </c>
      <c r="N33" s="16">
        <v>1959655</v>
      </c>
    </row>
    <row r="34" spans="1:14">
      <c r="A34" s="13">
        <v>4803</v>
      </c>
      <c r="B34" s="15" t="s">
        <v>197</v>
      </c>
      <c r="C34" s="15">
        <v>201</v>
      </c>
      <c r="D34" s="135">
        <v>4.5000000000000005E-3</v>
      </c>
      <c r="E34" s="135">
        <v>1.32E-2</v>
      </c>
      <c r="F34" s="135">
        <v>1.6500000000000001E-2</v>
      </c>
      <c r="G34" s="15">
        <v>10456.771000000001</v>
      </c>
      <c r="H34" s="15">
        <v>1122.7919999999999</v>
      </c>
      <c r="I34" s="15">
        <v>9672.5249999999996</v>
      </c>
      <c r="J34" s="15">
        <f t="shared" si="0"/>
        <v>21252.088</v>
      </c>
      <c r="K34" s="15">
        <f t="shared" si="1"/>
        <v>105731.78109452737</v>
      </c>
      <c r="L34" s="15">
        <v>2323704</v>
      </c>
      <c r="M34" s="15">
        <v>85060</v>
      </c>
      <c r="N34" s="15">
        <v>586213</v>
      </c>
    </row>
    <row r="35" spans="1:14">
      <c r="A35">
        <v>4901</v>
      </c>
      <c r="B35" s="16" t="s">
        <v>198</v>
      </c>
      <c r="C35" s="16">
        <v>42</v>
      </c>
      <c r="D35" s="136">
        <v>6.2500000000000003E-3</v>
      </c>
      <c r="E35" s="136">
        <v>1.32E-2</v>
      </c>
      <c r="F35" s="136">
        <v>1.6500000000000001E-2</v>
      </c>
      <c r="G35" s="16">
        <v>4469.8159999999998</v>
      </c>
      <c r="H35" s="16">
        <v>177.77799999999999</v>
      </c>
      <c r="I35" s="16">
        <v>1453.117</v>
      </c>
      <c r="J35" s="16">
        <f t="shared" si="0"/>
        <v>6100.7110000000002</v>
      </c>
      <c r="K35" s="16">
        <f t="shared" si="1"/>
        <v>145255.02380952382</v>
      </c>
      <c r="L35" s="16">
        <v>715164</v>
      </c>
      <c r="M35" s="16">
        <v>13468</v>
      </c>
      <c r="N35" s="16">
        <v>88067</v>
      </c>
    </row>
    <row r="36" spans="1:14">
      <c r="A36" s="13">
        <v>4902</v>
      </c>
      <c r="B36" s="15" t="s">
        <v>199</v>
      </c>
      <c r="C36" s="15">
        <v>110</v>
      </c>
      <c r="D36" s="135">
        <v>5.0000000000000001E-3</v>
      </c>
      <c r="E36" s="135">
        <v>1.32E-2</v>
      </c>
      <c r="F36" s="135">
        <v>1.3999999999999999E-2</v>
      </c>
      <c r="G36" s="15">
        <v>5089.5950000000003</v>
      </c>
      <c r="H36" s="15">
        <v>907.80399999999997</v>
      </c>
      <c r="I36" s="15">
        <v>3152.7579999999998</v>
      </c>
      <c r="J36" s="15">
        <f t="shared" si="0"/>
        <v>9150.1569999999992</v>
      </c>
      <c r="K36" s="15">
        <f t="shared" si="1"/>
        <v>83183.245454545438</v>
      </c>
      <c r="L36" s="15">
        <v>1017919</v>
      </c>
      <c r="M36" s="15">
        <v>68773</v>
      </c>
      <c r="N36" s="15">
        <v>225197</v>
      </c>
    </row>
    <row r="37" spans="1:14">
      <c r="A37">
        <v>4911</v>
      </c>
      <c r="B37" s="16" t="s">
        <v>200</v>
      </c>
      <c r="C37" s="16">
        <v>435</v>
      </c>
      <c r="D37" s="136">
        <v>5.0000000000000001E-3</v>
      </c>
      <c r="E37" s="136">
        <v>1.32E-2</v>
      </c>
      <c r="F37" s="136">
        <v>1.5100000000000001E-2</v>
      </c>
      <c r="G37" s="16">
        <v>20866.174999999999</v>
      </c>
      <c r="H37" s="16">
        <v>2684.6819999999998</v>
      </c>
      <c r="I37" s="16">
        <v>12353.314</v>
      </c>
      <c r="J37" s="16">
        <f t="shared" si="0"/>
        <v>35904.171000000002</v>
      </c>
      <c r="K37" s="16">
        <f t="shared" si="1"/>
        <v>82538.324137931035</v>
      </c>
      <c r="L37" s="16">
        <v>4173235</v>
      </c>
      <c r="M37" s="16">
        <v>203385</v>
      </c>
      <c r="N37" s="16">
        <v>818100</v>
      </c>
    </row>
    <row r="38" spans="1:14">
      <c r="A38" s="13">
        <v>5200</v>
      </c>
      <c r="B38" s="15" t="s">
        <v>201</v>
      </c>
      <c r="C38" s="15">
        <v>4084</v>
      </c>
      <c r="D38" s="135">
        <v>4.7499999999999999E-3</v>
      </c>
      <c r="E38" s="135">
        <v>1.32E-2</v>
      </c>
      <c r="F38" s="135">
        <v>1.6500000000000001E-2</v>
      </c>
      <c r="G38" s="15">
        <v>273134.91100000002</v>
      </c>
      <c r="H38" s="15">
        <v>73767.44</v>
      </c>
      <c r="I38" s="15">
        <v>198909.095</v>
      </c>
      <c r="J38" s="15">
        <f t="shared" si="0"/>
        <v>545811.446</v>
      </c>
      <c r="K38" s="15">
        <f t="shared" si="1"/>
        <v>133646.28942213516</v>
      </c>
      <c r="L38" s="15">
        <v>57501868</v>
      </c>
      <c r="M38" s="15">
        <v>5588442</v>
      </c>
      <c r="N38" s="15">
        <v>12055094</v>
      </c>
    </row>
    <row r="39" spans="1:14">
      <c r="A39">
        <v>5508</v>
      </c>
      <c r="B39" s="16" t="s">
        <v>202</v>
      </c>
      <c r="C39" s="16">
        <v>1222</v>
      </c>
      <c r="D39" s="136">
        <v>3.8E-3</v>
      </c>
      <c r="E39" s="136">
        <v>1.32E-2</v>
      </c>
      <c r="F39" s="136">
        <v>1.32E-2</v>
      </c>
      <c r="G39" s="16">
        <v>59529.281000000003</v>
      </c>
      <c r="H39" s="16">
        <v>13301.204</v>
      </c>
      <c r="I39" s="16">
        <v>41591.998</v>
      </c>
      <c r="J39" s="16">
        <f t="shared" si="0"/>
        <v>114422.48300000001</v>
      </c>
      <c r="K39" s="16">
        <f t="shared" si="1"/>
        <v>93635.419803600656</v>
      </c>
      <c r="L39" s="16">
        <v>15665597</v>
      </c>
      <c r="M39" s="16">
        <v>1007667</v>
      </c>
      <c r="N39" s="16">
        <v>3150910</v>
      </c>
    </row>
    <row r="40" spans="1:14">
      <c r="A40" s="13">
        <v>5604</v>
      </c>
      <c r="B40" s="15" t="s">
        <v>203</v>
      </c>
      <c r="C40" s="15">
        <v>950</v>
      </c>
      <c r="D40" s="135">
        <v>5.0000000000000001E-3</v>
      </c>
      <c r="E40" s="135">
        <v>1.32E-2</v>
      </c>
      <c r="F40" s="135">
        <v>1.6500000000000001E-2</v>
      </c>
      <c r="G40" s="15">
        <v>45331.324999999997</v>
      </c>
      <c r="H40" s="15">
        <v>19890.024000000001</v>
      </c>
      <c r="I40" s="15">
        <v>50456.862999999998</v>
      </c>
      <c r="J40" s="15">
        <f t="shared" si="0"/>
        <v>115678.212</v>
      </c>
      <c r="K40" s="15">
        <f t="shared" si="1"/>
        <v>121766.53894736842</v>
      </c>
      <c r="L40" s="15">
        <v>9066265</v>
      </c>
      <c r="M40" s="15">
        <v>1506820</v>
      </c>
      <c r="N40" s="15">
        <v>3057991</v>
      </c>
    </row>
    <row r="41" spans="1:14">
      <c r="A41">
        <v>5609</v>
      </c>
      <c r="B41" s="16" t="s">
        <v>204</v>
      </c>
      <c r="C41" s="16">
        <v>470</v>
      </c>
      <c r="D41" s="136">
        <v>4.7999999999999996E-3</v>
      </c>
      <c r="E41" s="136">
        <v>1.32E-2</v>
      </c>
      <c r="F41" s="136">
        <v>1.6500000000000001E-2</v>
      </c>
      <c r="G41" s="16">
        <v>15478.782999999999</v>
      </c>
      <c r="H41" s="16">
        <v>5521.6</v>
      </c>
      <c r="I41" s="16">
        <v>16049.343000000001</v>
      </c>
      <c r="J41" s="16">
        <f t="shared" si="0"/>
        <v>37049.726000000002</v>
      </c>
      <c r="K41" s="16">
        <f t="shared" si="1"/>
        <v>78829.204255319157</v>
      </c>
      <c r="L41" s="16">
        <v>3224747</v>
      </c>
      <c r="M41" s="16">
        <v>418303</v>
      </c>
      <c r="N41" s="16">
        <v>972687</v>
      </c>
    </row>
    <row r="42" spans="1:14">
      <c r="A42" s="13">
        <v>5611</v>
      </c>
      <c r="B42" s="15" t="s">
        <v>205</v>
      </c>
      <c r="C42" s="15">
        <v>92</v>
      </c>
      <c r="D42" s="135">
        <v>4.1999999999999997E-3</v>
      </c>
      <c r="E42" s="135">
        <v>1.32E-2</v>
      </c>
      <c r="F42" s="135">
        <v>4.1999999999999997E-3</v>
      </c>
      <c r="G42" s="15">
        <v>5651.87</v>
      </c>
      <c r="H42" s="15">
        <v>0</v>
      </c>
      <c r="I42" s="15">
        <v>211.23099999999999</v>
      </c>
      <c r="J42" s="15">
        <f t="shared" si="0"/>
        <v>5863.1009999999997</v>
      </c>
      <c r="K42" s="15">
        <f t="shared" si="1"/>
        <v>63729.358695652176</v>
      </c>
      <c r="L42" s="15">
        <v>1345686</v>
      </c>
      <c r="M42" s="15">
        <v>0</v>
      </c>
      <c r="N42" s="15">
        <v>50293</v>
      </c>
    </row>
    <row r="43" spans="1:14">
      <c r="A43">
        <v>5612</v>
      </c>
      <c r="B43" s="16" t="s">
        <v>206</v>
      </c>
      <c r="C43" s="16">
        <v>372</v>
      </c>
      <c r="D43" s="136">
        <v>6.2500000000000003E-3</v>
      </c>
      <c r="E43" s="136">
        <v>1.32E-2</v>
      </c>
      <c r="F43" s="136">
        <v>1.6500000000000001E-2</v>
      </c>
      <c r="G43" s="16">
        <v>40575.483</v>
      </c>
      <c r="H43" s="16">
        <v>3376.6660000000002</v>
      </c>
      <c r="I43" s="16">
        <v>71514.801999999996</v>
      </c>
      <c r="J43" s="16">
        <f t="shared" si="0"/>
        <v>115466.951</v>
      </c>
      <c r="K43" s="16">
        <f t="shared" si="1"/>
        <v>310395.02956989245</v>
      </c>
      <c r="L43" s="16">
        <v>6492031</v>
      </c>
      <c r="M43" s="16">
        <v>255808</v>
      </c>
      <c r="N43" s="16">
        <v>4334230</v>
      </c>
    </row>
    <row r="44" spans="1:14">
      <c r="A44" s="13">
        <v>5706</v>
      </c>
      <c r="B44" s="15" t="s">
        <v>207</v>
      </c>
      <c r="C44" s="15">
        <v>210</v>
      </c>
      <c r="D44" s="135">
        <v>4.7499999999999999E-3</v>
      </c>
      <c r="E44" s="135">
        <v>1.32E-2</v>
      </c>
      <c r="F44" s="135">
        <v>4.7499999999999999E-3</v>
      </c>
      <c r="G44" s="15">
        <v>15560.85</v>
      </c>
      <c r="H44" s="15">
        <v>0</v>
      </c>
      <c r="I44" s="15">
        <v>212.11799999999999</v>
      </c>
      <c r="J44" s="15">
        <f t="shared" si="0"/>
        <v>15772.968000000001</v>
      </c>
      <c r="K44" s="15">
        <f t="shared" si="1"/>
        <v>75109.371428571438</v>
      </c>
      <c r="L44" s="15">
        <v>3275942</v>
      </c>
      <c r="M44" s="15">
        <v>0</v>
      </c>
      <c r="N44" s="15">
        <v>44656</v>
      </c>
    </row>
    <row r="45" spans="1:14">
      <c r="A45">
        <v>6000</v>
      </c>
      <c r="B45" s="16" t="s">
        <v>208</v>
      </c>
      <c r="C45" s="16">
        <v>19219</v>
      </c>
      <c r="D45" s="136">
        <v>3.3E-3</v>
      </c>
      <c r="E45" s="136">
        <v>1.32E-2</v>
      </c>
      <c r="F45" s="136">
        <v>1.6299999999999999E-2</v>
      </c>
      <c r="G45" s="16">
        <v>1070105.4339999999</v>
      </c>
      <c r="H45" s="16">
        <v>379932.55099999998</v>
      </c>
      <c r="I45" s="16">
        <v>1063744.4939999999</v>
      </c>
      <c r="J45" s="16">
        <f t="shared" si="0"/>
        <v>2513782.4789999998</v>
      </c>
      <c r="K45" s="16">
        <f t="shared" si="1"/>
        <v>130796.73651074458</v>
      </c>
      <c r="L45" s="16">
        <v>324274371</v>
      </c>
      <c r="M45" s="16">
        <v>28782771</v>
      </c>
      <c r="N45" s="16">
        <v>65260401</v>
      </c>
    </row>
    <row r="46" spans="1:14">
      <c r="A46" s="13">
        <v>6100</v>
      </c>
      <c r="B46" s="15" t="s">
        <v>209</v>
      </c>
      <c r="C46" s="15">
        <v>3030</v>
      </c>
      <c r="D46" s="135">
        <v>4.7499999999999999E-3</v>
      </c>
      <c r="E46" s="135">
        <v>1.32E-2</v>
      </c>
      <c r="F46" s="135">
        <v>1.55E-2</v>
      </c>
      <c r="G46" s="15">
        <v>177755.25099999999</v>
      </c>
      <c r="H46" s="15">
        <v>28060.454000000002</v>
      </c>
      <c r="I46" s="15">
        <v>209464.44200000001</v>
      </c>
      <c r="J46" s="15">
        <f t="shared" si="0"/>
        <v>415280.147</v>
      </c>
      <c r="K46" s="15">
        <f t="shared" si="1"/>
        <v>137056.15412541255</v>
      </c>
      <c r="L46" s="15">
        <v>37422049</v>
      </c>
      <c r="M46" s="15">
        <v>2125792</v>
      </c>
      <c r="N46" s="15">
        <v>13513831</v>
      </c>
    </row>
    <row r="47" spans="1:14">
      <c r="A47">
        <v>6250</v>
      </c>
      <c r="B47" s="16" t="s">
        <v>210</v>
      </c>
      <c r="C47" s="16">
        <v>1970</v>
      </c>
      <c r="D47" s="136">
        <v>4.7999999999999996E-3</v>
      </c>
      <c r="E47" s="136">
        <v>1.32E-2</v>
      </c>
      <c r="F47" s="136">
        <v>1.6500000000000001E-2</v>
      </c>
      <c r="G47" s="16">
        <v>97639.388999999996</v>
      </c>
      <c r="H47" s="16">
        <v>23658.321</v>
      </c>
      <c r="I47" s="16">
        <v>70768.645000000004</v>
      </c>
      <c r="J47" s="16">
        <f t="shared" si="0"/>
        <v>192066.35499999998</v>
      </c>
      <c r="K47" s="16">
        <f t="shared" si="1"/>
        <v>97495.6116751269</v>
      </c>
      <c r="L47" s="16">
        <v>20341539</v>
      </c>
      <c r="M47" s="16">
        <v>1792297</v>
      </c>
      <c r="N47" s="16">
        <v>4289007</v>
      </c>
    </row>
    <row r="48" spans="1:14">
      <c r="A48" s="13">
        <v>6400</v>
      </c>
      <c r="B48" s="15" t="s">
        <v>211</v>
      </c>
      <c r="C48" s="15">
        <v>1855</v>
      </c>
      <c r="D48" s="135">
        <v>5.0000000000000001E-3</v>
      </c>
      <c r="E48" s="135">
        <v>1.32E-2</v>
      </c>
      <c r="F48" s="135">
        <v>1.6500000000000001E-2</v>
      </c>
      <c r="G48" s="15">
        <v>112861.715</v>
      </c>
      <c r="H48" s="15">
        <v>23647.524000000001</v>
      </c>
      <c r="I48" s="15">
        <v>81757.736000000004</v>
      </c>
      <c r="J48" s="15">
        <f t="shared" si="0"/>
        <v>218266.97500000001</v>
      </c>
      <c r="K48" s="15">
        <f t="shared" si="1"/>
        <v>117664.13746630728</v>
      </c>
      <c r="L48" s="15">
        <v>22572343</v>
      </c>
      <c r="M48" s="15">
        <v>1791479</v>
      </c>
      <c r="N48" s="15">
        <v>4955013</v>
      </c>
    </row>
    <row r="49" spans="1:14">
      <c r="A49">
        <v>6513</v>
      </c>
      <c r="B49" s="16" t="s">
        <v>212</v>
      </c>
      <c r="C49" s="16">
        <v>1097</v>
      </c>
      <c r="D49" s="136">
        <v>4.0999999999999995E-3</v>
      </c>
      <c r="E49" s="136">
        <v>1.32E-2</v>
      </c>
      <c r="F49" s="136">
        <v>1.2E-2</v>
      </c>
      <c r="G49" s="16">
        <v>78356.294999999998</v>
      </c>
      <c r="H49" s="16">
        <v>12403.472</v>
      </c>
      <c r="I49" s="16">
        <v>7879.7640000000001</v>
      </c>
      <c r="J49" s="16">
        <f t="shared" si="0"/>
        <v>98639.530999999988</v>
      </c>
      <c r="K49" s="16">
        <f t="shared" si="1"/>
        <v>89917.530537830433</v>
      </c>
      <c r="L49" s="16">
        <v>19111267</v>
      </c>
      <c r="M49" s="16">
        <v>939657</v>
      </c>
      <c r="N49" s="16">
        <v>656647</v>
      </c>
    </row>
    <row r="50" spans="1:14">
      <c r="A50" s="13">
        <v>6515</v>
      </c>
      <c r="B50" s="15" t="s">
        <v>213</v>
      </c>
      <c r="C50" s="15">
        <v>653</v>
      </c>
      <c r="D50" s="135">
        <v>4.0000000000000001E-3</v>
      </c>
      <c r="E50" s="135">
        <v>1.32E-2</v>
      </c>
      <c r="F50" s="135">
        <v>1.3999999999999999E-2</v>
      </c>
      <c r="G50" s="15">
        <v>42321.256000000001</v>
      </c>
      <c r="H50" s="15">
        <v>4178.8289999999997</v>
      </c>
      <c r="I50" s="15">
        <v>24577.027999999998</v>
      </c>
      <c r="J50" s="15">
        <f t="shared" si="0"/>
        <v>71077.112999999998</v>
      </c>
      <c r="K50" s="15">
        <f t="shared" si="1"/>
        <v>108847.03369065849</v>
      </c>
      <c r="L50" s="15">
        <v>10580314</v>
      </c>
      <c r="M50" s="15">
        <v>316578</v>
      </c>
      <c r="N50" s="15">
        <v>1755502</v>
      </c>
    </row>
    <row r="51" spans="1:14">
      <c r="A51">
        <v>6601</v>
      </c>
      <c r="B51" s="16" t="s">
        <v>214</v>
      </c>
      <c r="C51" s="16">
        <v>441</v>
      </c>
      <c r="D51" s="136">
        <v>4.0000000000000001E-3</v>
      </c>
      <c r="E51" s="136">
        <v>1.32E-2</v>
      </c>
      <c r="F51" s="136">
        <v>1.2E-2</v>
      </c>
      <c r="G51" s="16">
        <v>34108.826000000001</v>
      </c>
      <c r="H51" s="16">
        <v>4199.2240000000002</v>
      </c>
      <c r="I51" s="16">
        <v>19435.795999999998</v>
      </c>
      <c r="J51" s="16">
        <f t="shared" si="0"/>
        <v>57743.846000000005</v>
      </c>
      <c r="K51" s="16">
        <f t="shared" si="1"/>
        <v>130938.4263038549</v>
      </c>
      <c r="L51" s="16">
        <v>8527207</v>
      </c>
      <c r="M51" s="16">
        <v>318123</v>
      </c>
      <c r="N51" s="16">
        <v>1619649</v>
      </c>
    </row>
    <row r="52" spans="1:14">
      <c r="A52" s="13">
        <v>6602</v>
      </c>
      <c r="B52" s="15" t="s">
        <v>215</v>
      </c>
      <c r="C52" s="15">
        <v>371</v>
      </c>
      <c r="D52" s="135">
        <v>4.7999999999999996E-3</v>
      </c>
      <c r="E52" s="135">
        <v>1.32E-2</v>
      </c>
      <c r="F52" s="135">
        <v>1.4999999999999999E-2</v>
      </c>
      <c r="G52" s="15">
        <v>23468.824000000001</v>
      </c>
      <c r="H52" s="15">
        <v>3487.3739999999998</v>
      </c>
      <c r="I52" s="15">
        <v>7734.4650000000001</v>
      </c>
      <c r="J52" s="15">
        <f t="shared" si="0"/>
        <v>34690.663</v>
      </c>
      <c r="K52" s="15">
        <f t="shared" si="1"/>
        <v>93505.830188679247</v>
      </c>
      <c r="L52" s="15">
        <v>4889338</v>
      </c>
      <c r="M52" s="15">
        <v>264195</v>
      </c>
      <c r="N52" s="15">
        <v>515631</v>
      </c>
    </row>
    <row r="53" spans="1:14">
      <c r="A53">
        <v>6607</v>
      </c>
      <c r="B53" s="16" t="s">
        <v>216</v>
      </c>
      <c r="C53" s="16">
        <v>471</v>
      </c>
      <c r="D53" s="136">
        <v>6.2500000000000003E-3</v>
      </c>
      <c r="E53" s="136">
        <v>1.32E-2</v>
      </c>
      <c r="F53" s="136">
        <v>1.6500000000000001E-2</v>
      </c>
      <c r="G53" s="16">
        <v>33056.97</v>
      </c>
      <c r="H53" s="16">
        <v>3717.252</v>
      </c>
      <c r="I53" s="16">
        <v>77035.981</v>
      </c>
      <c r="J53" s="16">
        <f t="shared" si="0"/>
        <v>113810.20300000001</v>
      </c>
      <c r="K53" s="16">
        <f t="shared" si="1"/>
        <v>241635.25053078559</v>
      </c>
      <c r="L53" s="16">
        <v>5289095</v>
      </c>
      <c r="M53" s="16">
        <v>281610</v>
      </c>
      <c r="N53" s="16">
        <v>4668847</v>
      </c>
    </row>
    <row r="54" spans="1:14">
      <c r="A54" s="13">
        <v>6611</v>
      </c>
      <c r="B54" s="15" t="s">
        <v>217</v>
      </c>
      <c r="C54" s="15">
        <v>56</v>
      </c>
      <c r="D54" s="135">
        <v>4.5000000000000005E-3</v>
      </c>
      <c r="E54" s="135">
        <v>1.32E-2</v>
      </c>
      <c r="F54" s="135">
        <v>1.4999999999999999E-2</v>
      </c>
      <c r="G54" s="15">
        <v>3510.7660000000001</v>
      </c>
      <c r="H54" s="15">
        <v>0</v>
      </c>
      <c r="I54" s="15">
        <v>389.26499999999999</v>
      </c>
      <c r="J54" s="15">
        <f t="shared" si="0"/>
        <v>3900.0309999999999</v>
      </c>
      <c r="K54" s="15">
        <f t="shared" si="1"/>
        <v>69643.41071428571</v>
      </c>
      <c r="L54" s="15">
        <v>780163</v>
      </c>
      <c r="M54" s="15">
        <v>0</v>
      </c>
      <c r="N54" s="15">
        <v>25951</v>
      </c>
    </row>
    <row r="55" spans="1:14">
      <c r="A55">
        <v>6612</v>
      </c>
      <c r="B55" s="16" t="s">
        <v>218</v>
      </c>
      <c r="C55" s="16">
        <v>852</v>
      </c>
      <c r="D55" s="136">
        <v>6.2500000000000003E-3</v>
      </c>
      <c r="E55" s="136">
        <v>1.32E-2</v>
      </c>
      <c r="F55" s="136">
        <v>1.6500000000000001E-2</v>
      </c>
      <c r="G55" s="16">
        <v>112763.088</v>
      </c>
      <c r="H55" s="16">
        <v>13178.120999999999</v>
      </c>
      <c r="I55" s="16">
        <v>101926.69500000001</v>
      </c>
      <c r="J55" s="16">
        <f t="shared" si="0"/>
        <v>227867.90400000001</v>
      </c>
      <c r="K55" s="16">
        <f t="shared" si="1"/>
        <v>267450.59154929576</v>
      </c>
      <c r="L55" s="16">
        <v>18042007</v>
      </c>
      <c r="M55" s="16">
        <v>998343</v>
      </c>
      <c r="N55" s="16">
        <v>6177378</v>
      </c>
    </row>
    <row r="56" spans="1:14">
      <c r="A56" s="13">
        <v>6706</v>
      </c>
      <c r="B56" s="15" t="s">
        <v>219</v>
      </c>
      <c r="C56" s="15">
        <v>94</v>
      </c>
      <c r="D56" s="135">
        <v>5.0000000000000001E-3</v>
      </c>
      <c r="E56" s="135">
        <v>1.32E-2</v>
      </c>
      <c r="F56" s="135">
        <v>5.0000000000000001E-3</v>
      </c>
      <c r="G56" s="15">
        <v>4244.43</v>
      </c>
      <c r="H56" s="15">
        <v>265.12200000000001</v>
      </c>
      <c r="I56" s="15">
        <v>539.55499999999995</v>
      </c>
      <c r="J56" s="15">
        <f t="shared" si="0"/>
        <v>5049.1070000000009</v>
      </c>
      <c r="K56" s="15">
        <f t="shared" si="1"/>
        <v>53713.904255319154</v>
      </c>
      <c r="L56" s="15">
        <v>848886</v>
      </c>
      <c r="M56" s="15">
        <v>20085</v>
      </c>
      <c r="N56" s="15">
        <v>107911</v>
      </c>
    </row>
    <row r="57" spans="1:14">
      <c r="A57">
        <v>6709</v>
      </c>
      <c r="B57" s="16" t="s">
        <v>220</v>
      </c>
      <c r="C57" s="16">
        <v>504</v>
      </c>
      <c r="D57" s="136">
        <v>6.2500000000000003E-3</v>
      </c>
      <c r="E57" s="136">
        <v>1.32E-2</v>
      </c>
      <c r="F57" s="136">
        <v>1.6500000000000001E-2</v>
      </c>
      <c r="G57" s="16">
        <v>17432.958999999999</v>
      </c>
      <c r="H57" s="16">
        <v>7311.9290000000001</v>
      </c>
      <c r="I57" s="16">
        <v>23414.768</v>
      </c>
      <c r="J57" s="16">
        <f t="shared" si="0"/>
        <v>48159.656000000003</v>
      </c>
      <c r="K57" s="16">
        <f t="shared" si="1"/>
        <v>95554.873015873032</v>
      </c>
      <c r="L57" s="16">
        <v>2789255</v>
      </c>
      <c r="M57" s="16">
        <v>553934</v>
      </c>
      <c r="N57" s="16">
        <v>1419077</v>
      </c>
    </row>
    <row r="58" spans="1:14">
      <c r="A58" s="13">
        <v>7300</v>
      </c>
      <c r="B58" s="15" t="s">
        <v>221</v>
      </c>
      <c r="C58" s="15">
        <v>5079</v>
      </c>
      <c r="D58" s="135">
        <v>5.0000000000000001E-3</v>
      </c>
      <c r="E58" s="135">
        <v>1.32E-2</v>
      </c>
      <c r="F58" s="135">
        <v>1.6500000000000001E-2</v>
      </c>
      <c r="G58" s="15">
        <v>218263.236</v>
      </c>
      <c r="H58" s="15">
        <v>69248.724000000002</v>
      </c>
      <c r="I58" s="15">
        <v>260269.886</v>
      </c>
      <c r="J58" s="15">
        <f t="shared" si="0"/>
        <v>547781.84600000002</v>
      </c>
      <c r="K58" s="15">
        <f t="shared" si="1"/>
        <v>107852.30281551488</v>
      </c>
      <c r="L58" s="15">
        <v>43652646</v>
      </c>
      <c r="M58" s="15">
        <v>5246116</v>
      </c>
      <c r="N58" s="15">
        <v>15773931</v>
      </c>
    </row>
    <row r="59" spans="1:14">
      <c r="A59">
        <v>7400</v>
      </c>
      <c r="B59" s="16" t="s">
        <v>222</v>
      </c>
      <c r="C59" s="16">
        <v>5020</v>
      </c>
      <c r="D59" s="136">
        <v>5.0000000000000001E-3</v>
      </c>
      <c r="E59" s="136">
        <v>1.32E-2</v>
      </c>
      <c r="F59" s="136">
        <v>1.6500000000000001E-2</v>
      </c>
      <c r="G59" s="16">
        <v>309310.32299999997</v>
      </c>
      <c r="H59" s="16">
        <v>65343.353000000003</v>
      </c>
      <c r="I59" s="16">
        <v>243277.345</v>
      </c>
      <c r="J59" s="16">
        <f t="shared" si="0"/>
        <v>617931.02099999995</v>
      </c>
      <c r="K59" s="16">
        <f t="shared" si="1"/>
        <v>123093.82888446214</v>
      </c>
      <c r="L59" s="16">
        <v>61862067</v>
      </c>
      <c r="M59" s="16">
        <v>4950254</v>
      </c>
      <c r="N59" s="16">
        <v>14744079</v>
      </c>
    </row>
    <row r="60" spans="1:14">
      <c r="A60" s="13">
        <v>7502</v>
      </c>
      <c r="B60" s="15" t="s">
        <v>223</v>
      </c>
      <c r="C60" s="15">
        <v>653</v>
      </c>
      <c r="D60" s="135">
        <v>5.5000000000000005E-3</v>
      </c>
      <c r="E60" s="135">
        <v>1.32E-2</v>
      </c>
      <c r="F60" s="135">
        <v>1.6500000000000001E-2</v>
      </c>
      <c r="G60" s="15">
        <v>35051.232000000004</v>
      </c>
      <c r="H60" s="15">
        <v>4352.4229999999998</v>
      </c>
      <c r="I60" s="15">
        <v>25544.291000000001</v>
      </c>
      <c r="J60" s="15">
        <f t="shared" si="0"/>
        <v>64947.946000000011</v>
      </c>
      <c r="K60" s="15">
        <f t="shared" si="1"/>
        <v>99460.866768759588</v>
      </c>
      <c r="L60" s="15">
        <v>6372929</v>
      </c>
      <c r="M60" s="15">
        <v>329729</v>
      </c>
      <c r="N60" s="15">
        <v>1548138</v>
      </c>
    </row>
    <row r="61" spans="1:14">
      <c r="A61">
        <v>7505</v>
      </c>
      <c r="B61" s="16" t="s">
        <v>224</v>
      </c>
      <c r="C61" s="16">
        <v>98</v>
      </c>
      <c r="D61" s="136">
        <v>4.0000000000000001E-3</v>
      </c>
      <c r="E61" s="136">
        <v>1.32E-2</v>
      </c>
      <c r="F61" s="136">
        <v>1.6500000000000001E-2</v>
      </c>
      <c r="G61" s="16">
        <v>5883.48</v>
      </c>
      <c r="H61" s="16">
        <v>0</v>
      </c>
      <c r="I61" s="16">
        <v>142164.24900000001</v>
      </c>
      <c r="J61" s="16">
        <f t="shared" si="0"/>
        <v>148047.72900000002</v>
      </c>
      <c r="K61" s="16">
        <f t="shared" si="1"/>
        <v>1510691.1122448982</v>
      </c>
      <c r="L61" s="16">
        <v>1470870</v>
      </c>
      <c r="M61" s="16">
        <v>0</v>
      </c>
      <c r="N61" s="16">
        <v>8616015</v>
      </c>
    </row>
    <row r="62" spans="1:14">
      <c r="A62" s="13">
        <v>8000</v>
      </c>
      <c r="B62" s="15" t="s">
        <v>225</v>
      </c>
      <c r="C62" s="15">
        <v>4347</v>
      </c>
      <c r="D62" s="135">
        <v>2.9099999999999998E-3</v>
      </c>
      <c r="E62" s="135">
        <v>1.32E-2</v>
      </c>
      <c r="F62" s="135">
        <v>1.55E-2</v>
      </c>
      <c r="G62" s="15">
        <v>169583.486</v>
      </c>
      <c r="H62" s="15">
        <v>40743.186000000002</v>
      </c>
      <c r="I62" s="15">
        <v>217894.82199999999</v>
      </c>
      <c r="J62" s="15">
        <f t="shared" si="0"/>
        <v>428221.49400000001</v>
      </c>
      <c r="K62" s="15">
        <f t="shared" si="1"/>
        <v>98509.660455486533</v>
      </c>
      <c r="L62" s="15">
        <v>58275954</v>
      </c>
      <c r="M62" s="15">
        <v>3086605</v>
      </c>
      <c r="N62" s="15">
        <v>14057729</v>
      </c>
    </row>
    <row r="63" spans="1:14">
      <c r="A63">
        <v>8200</v>
      </c>
      <c r="B63" s="16" t="s">
        <v>226</v>
      </c>
      <c r="C63" s="16">
        <v>10452</v>
      </c>
      <c r="D63" s="136">
        <v>2.5440000000000003E-3</v>
      </c>
      <c r="E63" s="136">
        <v>1.32E-2</v>
      </c>
      <c r="F63" s="136">
        <v>1.6E-2</v>
      </c>
      <c r="G63" s="16">
        <v>406963.99300000002</v>
      </c>
      <c r="H63" s="16">
        <v>131570.64300000001</v>
      </c>
      <c r="I63" s="16">
        <v>473937.62800000003</v>
      </c>
      <c r="J63" s="16">
        <f t="shared" si="0"/>
        <v>1012472.2640000001</v>
      </c>
      <c r="K63" s="16">
        <f t="shared" si="1"/>
        <v>96868.758515116744</v>
      </c>
      <c r="L63" s="16">
        <v>159970127</v>
      </c>
      <c r="M63" s="16">
        <v>9967473</v>
      </c>
      <c r="N63" s="16">
        <v>29621101</v>
      </c>
    </row>
    <row r="64" spans="1:14">
      <c r="A64" s="13">
        <v>8401</v>
      </c>
      <c r="B64" s="15" t="s">
        <v>227</v>
      </c>
      <c r="C64" s="15">
        <v>2387</v>
      </c>
      <c r="D64" s="135">
        <v>4.0999999999999995E-3</v>
      </c>
      <c r="E64" s="135">
        <v>1.32E-2</v>
      </c>
      <c r="F64" s="135">
        <v>1.49E-2</v>
      </c>
      <c r="G64" s="15">
        <v>111257.298</v>
      </c>
      <c r="H64" s="15">
        <v>19759.871999999999</v>
      </c>
      <c r="I64" s="15">
        <v>110735.541</v>
      </c>
      <c r="J64" s="15">
        <f t="shared" si="0"/>
        <v>241752.71100000001</v>
      </c>
      <c r="K64" s="15">
        <f t="shared" si="1"/>
        <v>101278.89023879346</v>
      </c>
      <c r="L64" s="15">
        <v>27135908</v>
      </c>
      <c r="M64" s="15">
        <v>1496960</v>
      </c>
      <c r="N64" s="15">
        <v>7431916</v>
      </c>
    </row>
    <row r="65" spans="1:14">
      <c r="A65">
        <v>8508</v>
      </c>
      <c r="B65" s="16" t="s">
        <v>228</v>
      </c>
      <c r="C65" s="16">
        <v>758</v>
      </c>
      <c r="D65" s="136">
        <v>3.9000000000000003E-3</v>
      </c>
      <c r="E65" s="136">
        <v>1.32E-2</v>
      </c>
      <c r="F65" s="136">
        <v>1.6500000000000001E-2</v>
      </c>
      <c r="G65" s="16">
        <v>34426.671000000002</v>
      </c>
      <c r="H65" s="16">
        <v>4630.8900000000003</v>
      </c>
      <c r="I65" s="16">
        <v>63691.072999999997</v>
      </c>
      <c r="J65" s="16">
        <f t="shared" si="0"/>
        <v>102748.63399999999</v>
      </c>
      <c r="K65" s="16">
        <f t="shared" si="1"/>
        <v>135552.28759894459</v>
      </c>
      <c r="L65" s="16">
        <v>8827339</v>
      </c>
      <c r="M65" s="16">
        <v>350825</v>
      </c>
      <c r="N65" s="16">
        <v>3860065</v>
      </c>
    </row>
    <row r="66" spans="1:14">
      <c r="A66" s="13">
        <v>8509</v>
      </c>
      <c r="B66" s="15" t="s">
        <v>229</v>
      </c>
      <c r="C66" s="15">
        <v>624</v>
      </c>
      <c r="D66" s="135">
        <v>6.2500000000000003E-3</v>
      </c>
      <c r="E66" s="135">
        <v>1.32E-2</v>
      </c>
      <c r="F66" s="135">
        <v>1.6500000000000001E-2</v>
      </c>
      <c r="G66" s="15">
        <v>55590.618000000002</v>
      </c>
      <c r="H66" s="15">
        <v>5129.0709999999999</v>
      </c>
      <c r="I66" s="15">
        <v>45388.875999999997</v>
      </c>
      <c r="J66" s="15">
        <f t="shared" si="0"/>
        <v>106108.565</v>
      </c>
      <c r="K66" s="15">
        <f t="shared" si="1"/>
        <v>170045.77724358975</v>
      </c>
      <c r="L66" s="15">
        <v>8894435</v>
      </c>
      <c r="M66" s="15">
        <v>388566</v>
      </c>
      <c r="N66" s="15">
        <v>2750840</v>
      </c>
    </row>
    <row r="67" spans="1:14">
      <c r="A67">
        <v>8610</v>
      </c>
      <c r="B67" s="16" t="s">
        <v>230</v>
      </c>
      <c r="C67" s="16">
        <v>271</v>
      </c>
      <c r="D67" s="136">
        <v>2.2000000000000001E-3</v>
      </c>
      <c r="E67" s="136">
        <v>1.32E-2</v>
      </c>
      <c r="F67" s="136">
        <v>1.6500000000000001E-2</v>
      </c>
      <c r="G67" s="16">
        <v>9580.3909999999996</v>
      </c>
      <c r="H67" s="16">
        <v>0</v>
      </c>
      <c r="I67" s="16">
        <v>270413.99800000002</v>
      </c>
      <c r="J67" s="16">
        <f t="shared" si="0"/>
        <v>279994.38900000002</v>
      </c>
      <c r="K67" s="16">
        <f t="shared" si="1"/>
        <v>1033189.6273062732</v>
      </c>
      <c r="L67" s="16">
        <v>4354726</v>
      </c>
      <c r="M67" s="16">
        <v>0</v>
      </c>
      <c r="N67" s="16">
        <v>16388727</v>
      </c>
    </row>
    <row r="68" spans="1:14">
      <c r="A68" s="13">
        <v>8613</v>
      </c>
      <c r="B68" s="15" t="s">
        <v>231</v>
      </c>
      <c r="C68" s="15">
        <v>1924</v>
      </c>
      <c r="D68" s="135">
        <v>3.4999999999999996E-3</v>
      </c>
      <c r="E68" s="135">
        <v>1.32E-2</v>
      </c>
      <c r="F68" s="135">
        <v>1.4999999999999999E-2</v>
      </c>
      <c r="G68" s="15">
        <v>112139.74800000001</v>
      </c>
      <c r="H68" s="15">
        <v>18616.093000000001</v>
      </c>
      <c r="I68" s="15">
        <v>100393.39599999999</v>
      </c>
      <c r="J68" s="15">
        <f t="shared" si="0"/>
        <v>231149.23700000002</v>
      </c>
      <c r="K68" s="15">
        <f t="shared" si="1"/>
        <v>120139.93607068608</v>
      </c>
      <c r="L68" s="15">
        <v>32039803</v>
      </c>
      <c r="M68" s="15">
        <v>1410310</v>
      </c>
      <c r="N68" s="15">
        <v>6692894</v>
      </c>
    </row>
    <row r="69" spans="1:14">
      <c r="A69">
        <v>8614</v>
      </c>
      <c r="B69" s="16" t="s">
        <v>232</v>
      </c>
      <c r="C69" s="16">
        <v>1740</v>
      </c>
      <c r="D69" s="136">
        <v>3.5999999999999999E-3</v>
      </c>
      <c r="E69" s="136">
        <v>1.32E-2</v>
      </c>
      <c r="F69" s="136">
        <v>1.6500000000000001E-2</v>
      </c>
      <c r="G69" s="16">
        <v>127655.489</v>
      </c>
      <c r="H69" s="16">
        <v>22311.749</v>
      </c>
      <c r="I69" s="16">
        <v>115939.52899999999</v>
      </c>
      <c r="J69" s="16">
        <f t="shared" si="0"/>
        <v>265906.76699999999</v>
      </c>
      <c r="K69" s="16">
        <f t="shared" si="1"/>
        <v>152819.98103448277</v>
      </c>
      <c r="L69" s="16">
        <v>35459847</v>
      </c>
      <c r="M69" s="16">
        <v>1690284</v>
      </c>
      <c r="N69" s="16">
        <v>7026637</v>
      </c>
    </row>
    <row r="70" spans="1:14">
      <c r="A70" s="13">
        <v>8710</v>
      </c>
      <c r="B70" s="15" t="s">
        <v>233</v>
      </c>
      <c r="C70" s="15">
        <v>822</v>
      </c>
      <c r="D70" s="135">
        <v>4.8999999999999998E-3</v>
      </c>
      <c r="E70" s="135">
        <v>1.32E-2</v>
      </c>
      <c r="F70" s="135">
        <v>1.32E-2</v>
      </c>
      <c r="G70" s="15">
        <v>110507.65399999999</v>
      </c>
      <c r="H70" s="15">
        <v>8539.1990000000005</v>
      </c>
      <c r="I70" s="15">
        <v>35532.084000000003</v>
      </c>
      <c r="J70" s="15">
        <f t="shared" si="0"/>
        <v>154578.93700000001</v>
      </c>
      <c r="K70" s="15">
        <f t="shared" si="1"/>
        <v>188052.23479318735</v>
      </c>
      <c r="L70" s="15">
        <v>22552566</v>
      </c>
      <c r="M70" s="15">
        <v>646909</v>
      </c>
      <c r="N70" s="15">
        <v>2691825</v>
      </c>
    </row>
    <row r="71" spans="1:14">
      <c r="A71">
        <v>8716</v>
      </c>
      <c r="B71" s="16" t="s">
        <v>234</v>
      </c>
      <c r="C71" s="16">
        <v>2778</v>
      </c>
      <c r="D71" s="136">
        <v>4.15E-3</v>
      </c>
      <c r="E71" s="136">
        <v>1.32E-2</v>
      </c>
      <c r="F71" s="136">
        <v>1.4800000000000001E-2</v>
      </c>
      <c r="G71" s="16">
        <v>201844.147</v>
      </c>
      <c r="H71" s="16">
        <v>58562.841999999997</v>
      </c>
      <c r="I71" s="16">
        <v>77113.820999999996</v>
      </c>
      <c r="J71" s="16">
        <f t="shared" si="0"/>
        <v>337520.81</v>
      </c>
      <c r="K71" s="16">
        <f t="shared" si="1"/>
        <v>121497.77177825774</v>
      </c>
      <c r="L71" s="16">
        <v>48637062</v>
      </c>
      <c r="M71" s="16">
        <v>4436579</v>
      </c>
      <c r="N71" s="16">
        <v>5210395</v>
      </c>
    </row>
    <row r="72" spans="1:14">
      <c r="A72" s="13">
        <v>8717</v>
      </c>
      <c r="B72" s="15" t="s">
        <v>235</v>
      </c>
      <c r="C72" s="15">
        <v>2369</v>
      </c>
      <c r="D72" s="135">
        <v>3.3E-3</v>
      </c>
      <c r="E72" s="135">
        <v>1.32E-2</v>
      </c>
      <c r="F72" s="135">
        <v>1.6500000000000001E-2</v>
      </c>
      <c r="G72" s="15">
        <v>116509.931</v>
      </c>
      <c r="H72" s="15">
        <v>29461.475999999999</v>
      </c>
      <c r="I72" s="15">
        <v>359328.32299999997</v>
      </c>
      <c r="J72" s="15">
        <f t="shared" si="0"/>
        <v>505299.73</v>
      </c>
      <c r="K72" s="15">
        <f t="shared" si="1"/>
        <v>213296.63571127056</v>
      </c>
      <c r="L72" s="15">
        <v>35306018</v>
      </c>
      <c r="M72" s="15">
        <v>2231930</v>
      </c>
      <c r="N72" s="15">
        <v>21777473</v>
      </c>
    </row>
    <row r="73" spans="1:14">
      <c r="A73">
        <v>8719</v>
      </c>
      <c r="B73" s="16" t="s">
        <v>236</v>
      </c>
      <c r="C73" s="16">
        <v>492</v>
      </c>
      <c r="D73" s="136">
        <v>4.6999999999999993E-3</v>
      </c>
      <c r="E73" s="136">
        <v>1.32E-2</v>
      </c>
      <c r="F73" s="136">
        <v>1.6500000000000001E-2</v>
      </c>
      <c r="G73" s="16">
        <v>400347.57</v>
      </c>
      <c r="H73" s="16">
        <v>9936.4850000000006</v>
      </c>
      <c r="I73" s="16">
        <v>207585.88</v>
      </c>
      <c r="J73" s="16">
        <f t="shared" ref="J73:J78" si="2">G73+H73+I73</f>
        <v>617869.93500000006</v>
      </c>
      <c r="K73" s="16">
        <f t="shared" ref="K73:K78" si="3">(J73/C73)*1000</f>
        <v>1255833.2012195124</v>
      </c>
      <c r="L73" s="16">
        <v>85180285</v>
      </c>
      <c r="M73" s="16">
        <v>752764</v>
      </c>
      <c r="N73" s="16">
        <v>12580961</v>
      </c>
    </row>
    <row r="74" spans="1:14">
      <c r="A74" s="13">
        <v>8720</v>
      </c>
      <c r="B74" s="15" t="s">
        <v>237</v>
      </c>
      <c r="C74" s="15">
        <v>590</v>
      </c>
      <c r="D74" s="135">
        <v>4.5000000000000005E-3</v>
      </c>
      <c r="E74" s="135">
        <v>1.32E-2</v>
      </c>
      <c r="F74" s="135">
        <v>1.6500000000000001E-2</v>
      </c>
      <c r="G74" s="15">
        <v>66603.601999999999</v>
      </c>
      <c r="H74" s="15">
        <v>6693.9309999999996</v>
      </c>
      <c r="I74" s="15">
        <v>239610.78899999999</v>
      </c>
      <c r="J74" s="15">
        <f t="shared" si="2"/>
        <v>312908.32199999999</v>
      </c>
      <c r="K74" s="15">
        <f t="shared" si="3"/>
        <v>530353.08813559322</v>
      </c>
      <c r="L74" s="15">
        <v>14800765</v>
      </c>
      <c r="M74" s="15">
        <v>507116</v>
      </c>
      <c r="N74" s="15">
        <v>14521865</v>
      </c>
    </row>
    <row r="75" spans="1:14">
      <c r="A75">
        <v>8721</v>
      </c>
      <c r="B75" s="16" t="s">
        <v>238</v>
      </c>
      <c r="C75" s="16">
        <v>1144</v>
      </c>
      <c r="D75" s="136">
        <v>5.0000000000000001E-3</v>
      </c>
      <c r="E75" s="136">
        <v>1.32E-2</v>
      </c>
      <c r="F75" s="136">
        <v>1.4999999999999999E-2</v>
      </c>
      <c r="G75" s="16">
        <v>308741.36800000002</v>
      </c>
      <c r="H75" s="16">
        <v>23872.370999999999</v>
      </c>
      <c r="I75" s="16">
        <v>103553.708</v>
      </c>
      <c r="J75" s="16">
        <f t="shared" si="2"/>
        <v>436167.44699999999</v>
      </c>
      <c r="K75" s="16">
        <f t="shared" si="3"/>
        <v>381265.25087412586</v>
      </c>
      <c r="L75" s="16">
        <v>61748274</v>
      </c>
      <c r="M75" s="16">
        <v>1808513</v>
      </c>
      <c r="N75" s="16">
        <v>6903581</v>
      </c>
    </row>
    <row r="76" spans="1:14">
      <c r="A76" s="13">
        <v>8722</v>
      </c>
      <c r="B76" s="15" t="s">
        <v>239</v>
      </c>
      <c r="C76" s="15">
        <v>690</v>
      </c>
      <c r="D76" s="135">
        <v>5.0000000000000001E-3</v>
      </c>
      <c r="E76" s="135">
        <v>1.32E-2</v>
      </c>
      <c r="F76" s="135">
        <v>1.4999999999999999E-2</v>
      </c>
      <c r="G76" s="15">
        <v>65979.357999999993</v>
      </c>
      <c r="H76" s="15">
        <v>4183.0929999999998</v>
      </c>
      <c r="I76" s="15">
        <v>17131.341</v>
      </c>
      <c r="J76" s="15">
        <f t="shared" si="2"/>
        <v>87293.791999999987</v>
      </c>
      <c r="K76" s="15">
        <f t="shared" si="3"/>
        <v>126512.74202898549</v>
      </c>
      <c r="L76" s="15">
        <v>13195872</v>
      </c>
      <c r="M76" s="15">
        <v>316901</v>
      </c>
      <c r="N76" s="15">
        <v>1142089</v>
      </c>
    </row>
    <row r="77" spans="1:14">
      <c r="J77" s="16"/>
      <c r="K77" s="16"/>
    </row>
    <row r="78" spans="1:14">
      <c r="C78" s="21">
        <f>SUM(C8:C76)</f>
        <v>368792</v>
      </c>
      <c r="D78" s="21"/>
      <c r="E78" s="21"/>
      <c r="F78" s="21"/>
      <c r="G78" s="21">
        <f t="shared" ref="G78:N78" si="4">SUM(G8:G76)</f>
        <v>17557671.149999999</v>
      </c>
      <c r="H78" s="21">
        <f t="shared" si="4"/>
        <v>5957172.1110000042</v>
      </c>
      <c r="I78" s="21">
        <f t="shared" si="4"/>
        <v>28804311.08199998</v>
      </c>
      <c r="J78" s="21">
        <f t="shared" si="2"/>
        <v>52319154.34299998</v>
      </c>
      <c r="K78" s="21">
        <f t="shared" si="3"/>
        <v>141866.29412514367</v>
      </c>
      <c r="L78" s="21">
        <f t="shared" si="4"/>
        <v>7086956171</v>
      </c>
      <c r="M78" s="21">
        <f t="shared" si="4"/>
        <v>451300919</v>
      </c>
      <c r="N78" s="21">
        <f t="shared" si="4"/>
        <v>1830325688.1128781</v>
      </c>
    </row>
  </sheetData>
  <hyperlinks>
    <hyperlink ref="B1" location="Efnisyfirlit!A1" display="Efnisyfirlit" xr:uid="{F302D64B-3D4F-4CED-A9F9-564E842D46E2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F2D03-8C5B-4417-97D3-21ACB34F481D}">
  <dimension ref="A1:N91"/>
  <sheetViews>
    <sheetView workbookViewId="0">
      <selection activeCell="B1" sqref="B1"/>
    </sheetView>
  </sheetViews>
  <sheetFormatPr defaultColWidth="10" defaultRowHeight="13.2"/>
  <cols>
    <col min="1" max="1" width="7.33203125" style="33" customWidth="1"/>
    <col min="2" max="2" width="25.44140625" style="55" customWidth="1"/>
    <col min="3" max="3" width="8.33203125" style="55" customWidth="1"/>
    <col min="4" max="4" width="9.88671875" style="55" customWidth="1"/>
    <col min="5" max="5" width="9.109375" style="55" customWidth="1"/>
    <col min="6" max="6" width="10" style="55"/>
    <col min="7" max="7" width="12.6640625" style="55" customWidth="1"/>
    <col min="8" max="8" width="13" style="55" customWidth="1"/>
    <col min="9" max="9" width="12.6640625" style="55" customWidth="1"/>
    <col min="10" max="10" width="12.33203125" style="55" customWidth="1"/>
    <col min="11" max="11" width="11.5546875" style="55" customWidth="1"/>
    <col min="12" max="12" width="13.5546875" style="55" customWidth="1"/>
    <col min="13" max="13" width="5.6640625" style="55" customWidth="1"/>
    <col min="14" max="16384" width="10" style="55"/>
  </cols>
  <sheetData>
    <row r="1" spans="1:14" ht="14.4">
      <c r="B1" s="289" t="s">
        <v>1273</v>
      </c>
    </row>
    <row r="2" spans="1:14" ht="18.600000000000001" customHeight="1">
      <c r="B2" s="1" t="s">
        <v>463</v>
      </c>
      <c r="C2" s="1"/>
    </row>
    <row r="3" spans="1:14" ht="12" customHeight="1">
      <c r="B3" s="1"/>
      <c r="C3" s="1"/>
    </row>
    <row r="4" spans="1:14">
      <c r="C4" s="137" t="s">
        <v>79</v>
      </c>
      <c r="D4" s="311" t="s">
        <v>80</v>
      </c>
      <c r="E4" s="312"/>
      <c r="F4" s="313"/>
      <c r="G4" s="137" t="s">
        <v>464</v>
      </c>
      <c r="H4" s="138" t="s">
        <v>465</v>
      </c>
      <c r="I4" s="139" t="s">
        <v>466</v>
      </c>
      <c r="J4" s="27" t="s">
        <v>466</v>
      </c>
      <c r="K4" s="311" t="s">
        <v>467</v>
      </c>
      <c r="L4" s="313"/>
    </row>
    <row r="5" spans="1:14" ht="14.4">
      <c r="C5" s="140"/>
      <c r="D5" s="28" t="s">
        <v>468</v>
      </c>
      <c r="E5" s="141" t="s">
        <v>469</v>
      </c>
      <c r="F5" s="28" t="s">
        <v>470</v>
      </c>
      <c r="H5" s="140"/>
      <c r="I5" s="142" t="s">
        <v>471</v>
      </c>
      <c r="J5" s="34" t="s">
        <v>472</v>
      </c>
      <c r="K5" s="143"/>
      <c r="L5" s="144"/>
    </row>
    <row r="6" spans="1:14" ht="14.4">
      <c r="C6" s="145"/>
      <c r="D6" s="28" t="s">
        <v>473</v>
      </c>
      <c r="E6" s="28" t="s">
        <v>473</v>
      </c>
      <c r="F6" s="28" t="s">
        <v>473</v>
      </c>
      <c r="G6" s="33" t="s">
        <v>473</v>
      </c>
      <c r="H6" s="82" t="s">
        <v>473</v>
      </c>
      <c r="I6" s="83" t="s">
        <v>474</v>
      </c>
      <c r="J6" s="82"/>
      <c r="K6" s="82" t="s">
        <v>475</v>
      </c>
      <c r="L6" s="82" t="s">
        <v>476</v>
      </c>
      <c r="M6" s="144" t="s">
        <v>477</v>
      </c>
    </row>
    <row r="7" spans="1:14" ht="14.4">
      <c r="A7" s="146"/>
      <c r="B7" s="14" t="s">
        <v>478</v>
      </c>
      <c r="C7" s="37" t="s">
        <v>479</v>
      </c>
      <c r="D7" s="35" t="s">
        <v>480</v>
      </c>
      <c r="E7" s="35" t="s">
        <v>480</v>
      </c>
      <c r="F7" s="35" t="s">
        <v>480</v>
      </c>
      <c r="G7" s="36" t="s">
        <v>480</v>
      </c>
      <c r="H7" s="37" t="s">
        <v>480</v>
      </c>
      <c r="I7" s="95" t="s">
        <v>481</v>
      </c>
      <c r="J7" s="37" t="s">
        <v>475</v>
      </c>
      <c r="K7" s="37" t="s">
        <v>482</v>
      </c>
      <c r="L7" s="37" t="s">
        <v>482</v>
      </c>
      <c r="M7" s="147" t="s">
        <v>483</v>
      </c>
    </row>
    <row r="8" spans="1:14" ht="14.4">
      <c r="A8" s="146"/>
      <c r="B8" s="14"/>
      <c r="C8" s="33"/>
      <c r="D8" s="33"/>
      <c r="E8" s="33"/>
      <c r="F8" s="33"/>
      <c r="G8" s="33"/>
      <c r="H8" s="33"/>
      <c r="I8" s="148"/>
      <c r="J8" s="33"/>
      <c r="K8" s="33"/>
      <c r="L8" s="33"/>
      <c r="M8" s="149"/>
    </row>
    <row r="9" spans="1:14" ht="14.4" customHeight="1">
      <c r="A9" s="150" t="s">
        <v>484</v>
      </c>
      <c r="B9" s="13" t="s">
        <v>485</v>
      </c>
      <c r="C9" s="151">
        <v>14.52</v>
      </c>
      <c r="D9" s="152">
        <v>0.18</v>
      </c>
      <c r="E9" s="151">
        <v>1.32</v>
      </c>
      <c r="F9" s="152">
        <v>1.6</v>
      </c>
      <c r="G9" s="153" t="s">
        <v>486</v>
      </c>
      <c r="H9" s="153" t="s">
        <v>487</v>
      </c>
      <c r="I9" s="154">
        <v>29100</v>
      </c>
      <c r="J9" s="154">
        <v>14960</v>
      </c>
      <c r="K9" s="155">
        <v>0.2</v>
      </c>
      <c r="L9" s="155">
        <v>1</v>
      </c>
      <c r="M9" s="156">
        <v>9</v>
      </c>
      <c r="N9"/>
    </row>
    <row r="10" spans="1:14" ht="14.4" customHeight="1">
      <c r="A10" s="157">
        <v>1000</v>
      </c>
      <c r="B10" s="158" t="s">
        <v>172</v>
      </c>
      <c r="C10" s="159">
        <v>14.48</v>
      </c>
      <c r="D10" s="160">
        <v>0.21199999999999999</v>
      </c>
      <c r="E10" s="159">
        <v>1.32</v>
      </c>
      <c r="F10" s="160">
        <v>1.47</v>
      </c>
      <c r="G10" s="161">
        <v>0.09</v>
      </c>
      <c r="H10" s="161">
        <v>6.5000000000000002E-2</v>
      </c>
      <c r="I10" s="162"/>
      <c r="J10" s="162">
        <v>41300</v>
      </c>
      <c r="K10" s="163" t="s">
        <v>488</v>
      </c>
      <c r="L10" s="163" t="s">
        <v>489</v>
      </c>
      <c r="M10" s="158">
        <v>8</v>
      </c>
    </row>
    <row r="11" spans="1:14" ht="14.4" customHeight="1">
      <c r="A11" s="150">
        <v>1100</v>
      </c>
      <c r="B11" s="156" t="s">
        <v>173</v>
      </c>
      <c r="C11" s="151">
        <v>13.7</v>
      </c>
      <c r="D11" s="152">
        <v>0.17499999999999999</v>
      </c>
      <c r="E11" s="151">
        <v>1.32</v>
      </c>
      <c r="F11" s="164">
        <v>1.1875</v>
      </c>
      <c r="G11" s="165">
        <v>0.15</v>
      </c>
      <c r="H11" s="166">
        <v>0.09</v>
      </c>
      <c r="I11" s="167">
        <v>42612</v>
      </c>
      <c r="J11" s="167"/>
      <c r="K11" s="155">
        <v>0.4</v>
      </c>
      <c r="L11" s="155">
        <v>1.75</v>
      </c>
      <c r="M11" s="156">
        <v>10</v>
      </c>
      <c r="N11"/>
    </row>
    <row r="12" spans="1:14" ht="14.4" customHeight="1">
      <c r="A12" s="157">
        <v>1300</v>
      </c>
      <c r="B12" s="158" t="s">
        <v>174</v>
      </c>
      <c r="C12" s="159">
        <v>13.7</v>
      </c>
      <c r="D12" s="160">
        <v>0.185</v>
      </c>
      <c r="E12" s="159">
        <v>1.32</v>
      </c>
      <c r="F12" s="168">
        <v>1.59</v>
      </c>
      <c r="G12" s="161">
        <v>0.1</v>
      </c>
      <c r="H12" s="161">
        <v>9.5000000000000001E-2</v>
      </c>
      <c r="I12" s="162">
        <v>41000</v>
      </c>
      <c r="J12" s="162"/>
      <c r="K12" s="163">
        <v>0.4</v>
      </c>
      <c r="L12" s="163">
        <v>1</v>
      </c>
      <c r="M12" s="158">
        <v>10</v>
      </c>
    </row>
    <row r="13" spans="1:14" ht="14.4" customHeight="1">
      <c r="A13" s="150">
        <v>1400</v>
      </c>
      <c r="B13" s="156" t="s">
        <v>175</v>
      </c>
      <c r="C13" s="151">
        <v>14.48</v>
      </c>
      <c r="D13" s="152">
        <v>0.25800000000000001</v>
      </c>
      <c r="E13" s="151">
        <v>1.32</v>
      </c>
      <c r="F13" s="152">
        <v>1.4</v>
      </c>
      <c r="G13" s="165">
        <v>0.11600000000000001</v>
      </c>
      <c r="H13" s="166">
        <v>5.1999999999999998E-2</v>
      </c>
      <c r="I13" s="167">
        <v>49089</v>
      </c>
      <c r="J13" s="167"/>
      <c r="K13" s="155">
        <v>0.33</v>
      </c>
      <c r="L13" s="155">
        <v>1.17</v>
      </c>
      <c r="M13" s="156">
        <v>10</v>
      </c>
    </row>
    <row r="14" spans="1:14" ht="14.4" customHeight="1">
      <c r="A14" s="157">
        <v>1604</v>
      </c>
      <c r="B14" s="158" t="s">
        <v>176</v>
      </c>
      <c r="C14" s="159">
        <v>14.48</v>
      </c>
      <c r="D14" s="160">
        <v>0.20699999999999999</v>
      </c>
      <c r="E14" s="159">
        <v>1.32</v>
      </c>
      <c r="F14" s="160">
        <v>1.56</v>
      </c>
      <c r="G14" s="161">
        <v>0.105</v>
      </c>
      <c r="H14" s="169">
        <v>7.0000000000000007E-2</v>
      </c>
      <c r="I14" s="162">
        <v>41000</v>
      </c>
      <c r="J14" s="162"/>
      <c r="K14" s="161">
        <v>0.316</v>
      </c>
      <c r="L14" s="170">
        <v>1.1000000000000001</v>
      </c>
      <c r="M14" s="158">
        <v>10</v>
      </c>
    </row>
    <row r="15" spans="1:14" ht="14.4" customHeight="1">
      <c r="A15" s="150">
        <v>2000</v>
      </c>
      <c r="B15" s="13" t="s">
        <v>490</v>
      </c>
      <c r="C15" s="151">
        <v>14.52</v>
      </c>
      <c r="D15" s="152">
        <v>0.32</v>
      </c>
      <c r="E15" s="151">
        <v>1.32</v>
      </c>
      <c r="F15" s="152">
        <v>1.52</v>
      </c>
      <c r="G15" s="165">
        <v>0.1</v>
      </c>
      <c r="H15" s="153" t="s">
        <v>491</v>
      </c>
      <c r="I15" s="167">
        <v>17780</v>
      </c>
      <c r="J15" s="167">
        <v>29006</v>
      </c>
      <c r="K15" s="153">
        <v>2</v>
      </c>
      <c r="L15" s="153">
        <v>2</v>
      </c>
      <c r="M15" s="13">
        <v>10</v>
      </c>
      <c r="N15"/>
    </row>
    <row r="16" spans="1:14" ht="14.4" customHeight="1">
      <c r="A16" s="157">
        <v>2300</v>
      </c>
      <c r="B16" s="158" t="s">
        <v>179</v>
      </c>
      <c r="C16" s="159">
        <v>14.4</v>
      </c>
      <c r="D16" s="160">
        <v>0.27</v>
      </c>
      <c r="E16" s="159">
        <v>1.32</v>
      </c>
      <c r="F16" s="160">
        <v>1.45</v>
      </c>
      <c r="G16" s="161">
        <v>0.13</v>
      </c>
      <c r="H16" s="169">
        <v>5.5E-2</v>
      </c>
      <c r="I16" s="162">
        <v>18088</v>
      </c>
      <c r="J16" s="162">
        <v>29510</v>
      </c>
      <c r="K16" s="170">
        <v>1</v>
      </c>
      <c r="L16" s="170">
        <v>1.6</v>
      </c>
      <c r="M16" s="158">
        <v>10</v>
      </c>
      <c r="N16"/>
    </row>
    <row r="17" spans="1:14" ht="14.4" customHeight="1">
      <c r="A17" s="150">
        <v>2506</v>
      </c>
      <c r="B17" s="156" t="s">
        <v>180</v>
      </c>
      <c r="C17" s="151">
        <v>14.52</v>
      </c>
      <c r="D17" s="152">
        <v>0.33500000000000002</v>
      </c>
      <c r="E17" s="151">
        <v>1.32</v>
      </c>
      <c r="F17" s="152">
        <v>1.65</v>
      </c>
      <c r="G17" s="165">
        <v>0.13</v>
      </c>
      <c r="H17" s="166">
        <v>0.155</v>
      </c>
      <c r="I17" s="167">
        <v>17440</v>
      </c>
      <c r="J17" s="167">
        <v>28750</v>
      </c>
      <c r="K17" s="153">
        <v>1.1499999999999999</v>
      </c>
      <c r="L17" s="153">
        <v>1.1499999999999999</v>
      </c>
      <c r="M17" s="13">
        <v>10</v>
      </c>
      <c r="N17"/>
    </row>
    <row r="18" spans="1:14" ht="14.4" customHeight="1">
      <c r="A18" s="157">
        <v>2510</v>
      </c>
      <c r="B18" s="158" t="s">
        <v>181</v>
      </c>
      <c r="C18" s="159">
        <v>14.52</v>
      </c>
      <c r="D18" s="160">
        <v>0.29499999999999998</v>
      </c>
      <c r="E18" s="159">
        <v>1.32</v>
      </c>
      <c r="F18" s="160">
        <v>1.65</v>
      </c>
      <c r="G18" s="161">
        <v>0.12</v>
      </c>
      <c r="H18" s="169">
        <v>0.16</v>
      </c>
      <c r="I18" s="162">
        <v>18088</v>
      </c>
      <c r="J18" s="162">
        <v>29510</v>
      </c>
      <c r="K18" s="163">
        <v>1.5</v>
      </c>
      <c r="L18" s="163">
        <v>1.5</v>
      </c>
      <c r="M18">
        <v>10</v>
      </c>
      <c r="N18"/>
    </row>
    <row r="19" spans="1:14" ht="14.4" customHeight="1">
      <c r="A19" s="150">
        <v>3000</v>
      </c>
      <c r="B19" s="13" t="s">
        <v>492</v>
      </c>
      <c r="C19" s="151">
        <v>14.52</v>
      </c>
      <c r="D19" s="164">
        <v>0.25140000000000001</v>
      </c>
      <c r="E19" s="151">
        <v>1.32</v>
      </c>
      <c r="F19" s="152">
        <v>1.4</v>
      </c>
      <c r="G19" s="153" t="s">
        <v>486</v>
      </c>
      <c r="H19" s="153" t="s">
        <v>487</v>
      </c>
      <c r="I19" s="167">
        <v>19256</v>
      </c>
      <c r="J19" s="167">
        <v>16422</v>
      </c>
      <c r="K19" s="171">
        <v>0.3034</v>
      </c>
      <c r="L19" s="166">
        <v>1.1990000000000001</v>
      </c>
      <c r="M19" s="156">
        <v>10</v>
      </c>
    </row>
    <row r="20" spans="1:14" ht="14.4" customHeight="1">
      <c r="A20" s="157">
        <v>3511</v>
      </c>
      <c r="B20" t="s">
        <v>493</v>
      </c>
      <c r="C20" s="159">
        <v>13.69</v>
      </c>
      <c r="D20" s="160">
        <v>0.4</v>
      </c>
      <c r="E20" s="159">
        <v>1.32</v>
      </c>
      <c r="F20" s="160">
        <v>1.65</v>
      </c>
      <c r="G20" s="169"/>
      <c r="H20" s="163" t="s">
        <v>487</v>
      </c>
      <c r="I20" s="162">
        <v>39223</v>
      </c>
      <c r="J20" s="162">
        <v>3935</v>
      </c>
      <c r="K20" s="163">
        <v>1</v>
      </c>
      <c r="L20" s="163">
        <v>1</v>
      </c>
      <c r="M20" s="158">
        <v>8</v>
      </c>
    </row>
    <row r="21" spans="1:14" ht="14.4" customHeight="1">
      <c r="A21" s="150">
        <v>3609</v>
      </c>
      <c r="B21" s="13" t="s">
        <v>494</v>
      </c>
      <c r="C21" s="151">
        <v>14.52</v>
      </c>
      <c r="D21" s="152">
        <v>0.36</v>
      </c>
      <c r="E21" s="151">
        <v>1.32</v>
      </c>
      <c r="F21" s="152">
        <v>1.39</v>
      </c>
      <c r="G21" s="153" t="s">
        <v>495</v>
      </c>
      <c r="H21" s="153" t="s">
        <v>496</v>
      </c>
      <c r="I21" s="167">
        <v>64600</v>
      </c>
      <c r="J21" s="167"/>
      <c r="K21" s="153">
        <v>1.5</v>
      </c>
      <c r="L21" s="153">
        <v>2</v>
      </c>
      <c r="M21" s="13">
        <v>10</v>
      </c>
    </row>
    <row r="22" spans="1:14" ht="14.4" customHeight="1">
      <c r="A22" s="157">
        <v>3709</v>
      </c>
      <c r="B22" t="s">
        <v>497</v>
      </c>
      <c r="C22" s="159">
        <v>14.52</v>
      </c>
      <c r="D22" s="160">
        <v>0.5</v>
      </c>
      <c r="E22" s="159">
        <v>1.32</v>
      </c>
      <c r="F22" s="160">
        <v>1.65</v>
      </c>
      <c r="G22" s="161">
        <v>0.2</v>
      </c>
      <c r="H22" s="163" t="s">
        <v>498</v>
      </c>
      <c r="I22" s="162">
        <v>48000</v>
      </c>
      <c r="J22" s="162"/>
      <c r="K22" s="170">
        <v>1.9</v>
      </c>
      <c r="L22" s="170">
        <v>4</v>
      </c>
      <c r="M22" s="158">
        <v>10</v>
      </c>
    </row>
    <row r="23" spans="1:14" ht="14.4" customHeight="1">
      <c r="A23" s="150">
        <v>3711</v>
      </c>
      <c r="B23" s="13" t="s">
        <v>499</v>
      </c>
      <c r="C23" s="151">
        <v>14.52</v>
      </c>
      <c r="D23" s="172">
        <v>0.43</v>
      </c>
      <c r="E23" s="151">
        <v>1.32</v>
      </c>
      <c r="F23" s="152">
        <v>1.57</v>
      </c>
      <c r="G23" s="165">
        <v>0.18</v>
      </c>
      <c r="H23" s="153" t="s">
        <v>500</v>
      </c>
      <c r="I23" s="167">
        <v>53200</v>
      </c>
      <c r="J23" s="167"/>
      <c r="K23" s="155">
        <v>1.04</v>
      </c>
      <c r="L23" s="155">
        <v>2.15</v>
      </c>
      <c r="M23" s="156">
        <v>9</v>
      </c>
    </row>
    <row r="24" spans="1:14" ht="14.4" customHeight="1">
      <c r="A24" s="157">
        <v>3714</v>
      </c>
      <c r="B24" s="158" t="s">
        <v>190</v>
      </c>
      <c r="C24" s="159">
        <v>14.52</v>
      </c>
      <c r="D24" s="160">
        <v>0.44</v>
      </c>
      <c r="E24" s="159">
        <v>1.32</v>
      </c>
      <c r="F24" s="160">
        <v>1.55</v>
      </c>
      <c r="G24" s="161">
        <v>0.15</v>
      </c>
      <c r="H24" s="161">
        <v>0.3</v>
      </c>
      <c r="I24" s="162">
        <v>38600</v>
      </c>
      <c r="J24" s="162"/>
      <c r="K24" s="163">
        <v>1.8</v>
      </c>
      <c r="L24" s="163">
        <v>2.5</v>
      </c>
      <c r="M24">
        <v>8</v>
      </c>
    </row>
    <row r="25" spans="1:14" ht="14.4" customHeight="1">
      <c r="A25" s="150">
        <v>3811</v>
      </c>
      <c r="B25" s="13" t="s">
        <v>191</v>
      </c>
      <c r="C25" s="151">
        <v>14.52</v>
      </c>
      <c r="D25" s="172">
        <v>0.5</v>
      </c>
      <c r="E25" s="151">
        <v>1.32</v>
      </c>
      <c r="F25" s="152">
        <v>1.5</v>
      </c>
      <c r="G25" s="152">
        <v>0.19</v>
      </c>
      <c r="H25" s="152">
        <v>0.28999999999999998</v>
      </c>
      <c r="I25" s="154">
        <v>46677</v>
      </c>
      <c r="J25" s="167"/>
      <c r="K25" s="153">
        <v>1.7</v>
      </c>
      <c r="L25" s="153">
        <v>2</v>
      </c>
      <c r="M25" s="156">
        <v>6</v>
      </c>
    </row>
    <row r="26" spans="1:14" ht="14.4" customHeight="1">
      <c r="A26" s="157">
        <v>4100</v>
      </c>
      <c r="B26" s="158" t="s">
        <v>192</v>
      </c>
      <c r="C26" s="159">
        <v>14.52</v>
      </c>
      <c r="D26" s="160">
        <v>0.625</v>
      </c>
      <c r="E26" s="159">
        <v>1.32</v>
      </c>
      <c r="F26" s="160">
        <v>1.65</v>
      </c>
      <c r="G26" s="161">
        <v>0.27500000000000002</v>
      </c>
      <c r="H26" s="161">
        <v>0.3</v>
      </c>
      <c r="I26" s="162">
        <v>29900</v>
      </c>
      <c r="J26" s="162">
        <v>23500</v>
      </c>
      <c r="K26" s="163">
        <v>1.4</v>
      </c>
      <c r="L26" s="163">
        <v>2.5</v>
      </c>
      <c r="M26">
        <v>10</v>
      </c>
    </row>
    <row r="27" spans="1:14" ht="14.4" customHeight="1">
      <c r="A27" s="150">
        <v>4200</v>
      </c>
      <c r="B27" s="13" t="s">
        <v>193</v>
      </c>
      <c r="C27" s="151">
        <v>14.52</v>
      </c>
      <c r="D27" s="152">
        <v>0.56000000000000005</v>
      </c>
      <c r="E27" s="151">
        <v>1.32</v>
      </c>
      <c r="F27" s="152">
        <v>1.65</v>
      </c>
      <c r="G27" s="152">
        <v>0.2</v>
      </c>
      <c r="H27" s="152">
        <v>0.1</v>
      </c>
      <c r="I27" s="154">
        <v>52600</v>
      </c>
      <c r="J27" s="167"/>
      <c r="K27" s="153">
        <v>1.8</v>
      </c>
      <c r="L27" s="153">
        <v>3</v>
      </c>
      <c r="M27" s="156">
        <v>10</v>
      </c>
      <c r="N27" s="173"/>
    </row>
    <row r="28" spans="1:14" ht="14.4" customHeight="1">
      <c r="A28" s="157">
        <v>4502</v>
      </c>
      <c r="B28" s="158" t="s">
        <v>194</v>
      </c>
      <c r="C28" s="159">
        <v>14.52</v>
      </c>
      <c r="D28" s="160">
        <v>0.5</v>
      </c>
      <c r="E28" s="159">
        <v>1.32</v>
      </c>
      <c r="F28" s="160">
        <v>1.65</v>
      </c>
      <c r="G28" s="161">
        <v>0.2</v>
      </c>
      <c r="H28" s="161">
        <v>0.5</v>
      </c>
      <c r="I28" s="162"/>
      <c r="J28" s="162">
        <v>34198</v>
      </c>
      <c r="K28" s="163">
        <v>4</v>
      </c>
      <c r="L28" s="163">
        <v>4</v>
      </c>
      <c r="M28">
        <v>5</v>
      </c>
    </row>
    <row r="29" spans="1:14" ht="14.4" customHeight="1">
      <c r="A29" s="150">
        <v>4604</v>
      </c>
      <c r="B29" s="13" t="s">
        <v>195</v>
      </c>
      <c r="C29" s="151">
        <v>14.52</v>
      </c>
      <c r="D29" s="152">
        <v>0.5</v>
      </c>
      <c r="E29" s="151">
        <v>1.32</v>
      </c>
      <c r="F29" s="152">
        <v>1.65</v>
      </c>
      <c r="G29" s="152">
        <v>0.4</v>
      </c>
      <c r="H29" s="152">
        <v>0.35</v>
      </c>
      <c r="I29" s="154">
        <v>21013</v>
      </c>
      <c r="J29" s="167">
        <v>34113</v>
      </c>
      <c r="K29" s="153">
        <v>2.5</v>
      </c>
      <c r="L29" s="153">
        <v>3</v>
      </c>
      <c r="M29" s="156">
        <v>10</v>
      </c>
    </row>
    <row r="30" spans="1:14" ht="14.4" customHeight="1">
      <c r="A30" s="157">
        <v>4607</v>
      </c>
      <c r="B30" s="158" t="s">
        <v>196</v>
      </c>
      <c r="C30" s="159">
        <v>14.52</v>
      </c>
      <c r="D30" s="160">
        <v>0.45</v>
      </c>
      <c r="E30" s="159">
        <v>1.32</v>
      </c>
      <c r="F30" s="160">
        <v>1.65</v>
      </c>
      <c r="G30" s="161">
        <v>0.4</v>
      </c>
      <c r="H30" s="161">
        <v>0.4</v>
      </c>
      <c r="I30" s="162">
        <v>21730</v>
      </c>
      <c r="J30" s="162">
        <v>34133</v>
      </c>
      <c r="K30" s="163">
        <v>3.75</v>
      </c>
      <c r="L30" s="163">
        <v>3.75</v>
      </c>
      <c r="M30">
        <v>9</v>
      </c>
      <c r="N30"/>
    </row>
    <row r="31" spans="1:14" ht="14.4" customHeight="1">
      <c r="A31" s="150">
        <v>4803</v>
      </c>
      <c r="B31" s="13" t="s">
        <v>197</v>
      </c>
      <c r="C31" s="151">
        <v>14.52</v>
      </c>
      <c r="D31" s="152">
        <v>0.45</v>
      </c>
      <c r="E31" s="151">
        <v>1.32</v>
      </c>
      <c r="F31" s="152">
        <v>1.65</v>
      </c>
      <c r="G31" s="152">
        <v>0.22</v>
      </c>
      <c r="H31" s="152">
        <v>0.35</v>
      </c>
      <c r="I31" s="154">
        <v>17439</v>
      </c>
      <c r="J31" s="167">
        <v>21800</v>
      </c>
      <c r="K31" s="153">
        <v>2</v>
      </c>
      <c r="L31" s="153">
        <v>2</v>
      </c>
      <c r="M31" s="156">
        <v>8</v>
      </c>
    </row>
    <row r="32" spans="1:14" ht="14.4" customHeight="1">
      <c r="A32" s="157">
        <v>4911</v>
      </c>
      <c r="B32" s="158" t="s">
        <v>200</v>
      </c>
      <c r="C32" s="159">
        <v>14.52</v>
      </c>
      <c r="D32" s="160">
        <v>0.5</v>
      </c>
      <c r="E32" s="159">
        <v>1.32</v>
      </c>
      <c r="F32" s="160">
        <v>1.51</v>
      </c>
      <c r="G32" s="161">
        <v>0.25</v>
      </c>
      <c r="H32" s="161">
        <v>0.3</v>
      </c>
      <c r="I32" s="162">
        <v>48670</v>
      </c>
      <c r="J32" s="162"/>
      <c r="K32" s="163">
        <v>2.5</v>
      </c>
      <c r="L32" s="163">
        <v>2.5</v>
      </c>
      <c r="M32">
        <v>8</v>
      </c>
    </row>
    <row r="33" spans="1:14" ht="14.4" customHeight="1">
      <c r="A33" s="150">
        <v>5200</v>
      </c>
      <c r="B33" s="13" t="s">
        <v>201</v>
      </c>
      <c r="C33" s="151">
        <v>14.52</v>
      </c>
      <c r="D33" s="152">
        <v>0.47499999999999998</v>
      </c>
      <c r="E33" s="151">
        <v>1.32</v>
      </c>
      <c r="F33" s="152">
        <v>1.65</v>
      </c>
      <c r="G33" s="152">
        <v>0.186</v>
      </c>
      <c r="H33" s="152">
        <v>0.16</v>
      </c>
      <c r="I33" s="154">
        <v>22636</v>
      </c>
      <c r="J33" s="167">
        <v>19973</v>
      </c>
      <c r="K33" s="153">
        <v>1.5</v>
      </c>
      <c r="L33" s="153">
        <v>2.5</v>
      </c>
      <c r="M33" s="156">
        <v>9</v>
      </c>
    </row>
    <row r="34" spans="1:14" ht="14.4" customHeight="1">
      <c r="A34" s="157">
        <v>5508</v>
      </c>
      <c r="B34" s="158" t="s">
        <v>202</v>
      </c>
      <c r="C34" s="159">
        <v>14.52</v>
      </c>
      <c r="D34" s="160">
        <v>0.38</v>
      </c>
      <c r="E34" s="159">
        <v>1.32</v>
      </c>
      <c r="F34" s="160">
        <v>1.32</v>
      </c>
      <c r="G34" s="161">
        <v>0.21</v>
      </c>
      <c r="H34" s="169">
        <v>0.27</v>
      </c>
      <c r="I34" s="162">
        <v>45000</v>
      </c>
      <c r="J34" s="162"/>
      <c r="K34" s="163" t="s">
        <v>501</v>
      </c>
      <c r="L34" s="163" t="s">
        <v>501</v>
      </c>
      <c r="M34" s="158">
        <v>6</v>
      </c>
      <c r="N34"/>
    </row>
    <row r="35" spans="1:14" ht="14.4" customHeight="1">
      <c r="A35" s="150">
        <v>5604</v>
      </c>
      <c r="B35" s="156" t="s">
        <v>502</v>
      </c>
      <c r="C35" s="151">
        <v>14.52</v>
      </c>
      <c r="D35" s="152">
        <v>0.5</v>
      </c>
      <c r="E35" s="151">
        <v>1.32</v>
      </c>
      <c r="F35" s="152">
        <v>1.65</v>
      </c>
      <c r="G35" s="165">
        <v>0.25</v>
      </c>
      <c r="H35" s="166">
        <v>0.27500000000000002</v>
      </c>
      <c r="I35" s="167">
        <v>23500</v>
      </c>
      <c r="J35" s="167">
        <v>23500</v>
      </c>
      <c r="K35" s="155">
        <v>2</v>
      </c>
      <c r="L35" s="155">
        <v>2</v>
      </c>
      <c r="M35" s="174">
        <v>9</v>
      </c>
    </row>
    <row r="36" spans="1:14" ht="14.4" customHeight="1">
      <c r="A36" s="157">
        <v>5609</v>
      </c>
      <c r="B36" t="s">
        <v>204</v>
      </c>
      <c r="C36" s="159">
        <v>14.52</v>
      </c>
      <c r="D36" s="160">
        <v>0.48</v>
      </c>
      <c r="E36" s="159">
        <v>1.32</v>
      </c>
      <c r="F36" s="160">
        <v>1.65</v>
      </c>
      <c r="G36" s="169">
        <v>0.24</v>
      </c>
      <c r="H36" s="169">
        <v>0.3</v>
      </c>
      <c r="I36" s="162">
        <v>49780</v>
      </c>
      <c r="J36" s="162"/>
      <c r="K36" s="163">
        <v>1.65</v>
      </c>
      <c r="L36" s="163">
        <v>1.65</v>
      </c>
      <c r="M36" s="158">
        <v>6</v>
      </c>
      <c r="N36"/>
    </row>
    <row r="37" spans="1:14" ht="14.4" customHeight="1">
      <c r="A37" s="150">
        <v>5612</v>
      </c>
      <c r="B37" s="13" t="s">
        <v>206</v>
      </c>
      <c r="C37" s="151">
        <v>14.52</v>
      </c>
      <c r="D37" s="152">
        <v>0.625</v>
      </c>
      <c r="E37" s="151">
        <v>1.32</v>
      </c>
      <c r="F37" s="152">
        <v>1.65</v>
      </c>
      <c r="G37" s="166"/>
      <c r="H37" s="166">
        <v>0.27500000000000002</v>
      </c>
      <c r="I37" s="167">
        <v>36500</v>
      </c>
      <c r="J37" s="167"/>
      <c r="K37" s="153">
        <v>2</v>
      </c>
      <c r="L37" s="153">
        <v>2</v>
      </c>
      <c r="M37" s="13">
        <v>3</v>
      </c>
      <c r="N37"/>
    </row>
    <row r="38" spans="1:14" ht="14.4" customHeight="1">
      <c r="A38" s="157">
        <v>6000</v>
      </c>
      <c r="B38" t="s">
        <v>503</v>
      </c>
      <c r="C38" s="159">
        <v>14.52</v>
      </c>
      <c r="D38" s="160">
        <v>0.33</v>
      </c>
      <c r="E38" s="159">
        <v>1.32</v>
      </c>
      <c r="F38" s="160">
        <v>1.63</v>
      </c>
      <c r="G38" s="163" t="s">
        <v>504</v>
      </c>
      <c r="H38" s="163" t="s">
        <v>505</v>
      </c>
      <c r="I38" s="162">
        <v>40995</v>
      </c>
      <c r="J38" s="162"/>
      <c r="K38" s="163">
        <v>0.5</v>
      </c>
      <c r="L38" s="163">
        <v>2.8</v>
      </c>
      <c r="M38">
        <v>8</v>
      </c>
      <c r="N38"/>
    </row>
    <row r="39" spans="1:14" ht="14.4" customHeight="1">
      <c r="A39" s="150">
        <v>6100</v>
      </c>
      <c r="B39" s="156" t="s">
        <v>209</v>
      </c>
      <c r="C39" s="151">
        <v>14.52</v>
      </c>
      <c r="D39" s="152">
        <v>0.47499999999999998</v>
      </c>
      <c r="E39" s="151">
        <v>1.32</v>
      </c>
      <c r="F39" s="152">
        <v>1.55</v>
      </c>
      <c r="G39" s="165">
        <v>0.1</v>
      </c>
      <c r="H39" s="166">
        <v>0.05</v>
      </c>
      <c r="I39" s="154">
        <v>56724</v>
      </c>
      <c r="J39" s="167"/>
      <c r="K39" s="155">
        <v>1.5</v>
      </c>
      <c r="L39" s="155">
        <v>2.5</v>
      </c>
      <c r="M39" s="156">
        <v>7</v>
      </c>
    </row>
    <row r="40" spans="1:14" ht="14.4" customHeight="1">
      <c r="A40" s="157">
        <v>6250</v>
      </c>
      <c r="B40" s="158" t="s">
        <v>210</v>
      </c>
      <c r="C40" s="159">
        <v>14.48</v>
      </c>
      <c r="D40" s="160">
        <v>0.48</v>
      </c>
      <c r="E40" s="159">
        <v>1.32</v>
      </c>
      <c r="F40" s="160">
        <v>1.65</v>
      </c>
      <c r="G40" s="161">
        <v>0.28999999999999998</v>
      </c>
      <c r="H40" s="161">
        <v>0.28999999999999998</v>
      </c>
      <c r="I40" s="162">
        <v>46230</v>
      </c>
      <c r="J40" s="162"/>
      <c r="K40" s="163">
        <v>1.9</v>
      </c>
      <c r="L40" s="163">
        <v>3.5</v>
      </c>
      <c r="M40">
        <v>10</v>
      </c>
      <c r="N40"/>
    </row>
    <row r="41" spans="1:14" ht="14.4" customHeight="1">
      <c r="A41" s="150">
        <v>6400</v>
      </c>
      <c r="B41" s="13" t="s">
        <v>506</v>
      </c>
      <c r="C41" s="151">
        <v>14.52</v>
      </c>
      <c r="D41" s="152">
        <v>0.5</v>
      </c>
      <c r="E41" s="151">
        <v>1.32</v>
      </c>
      <c r="F41" s="152">
        <v>1.65</v>
      </c>
      <c r="G41" s="153" t="s">
        <v>507</v>
      </c>
      <c r="H41" s="153" t="s">
        <v>508</v>
      </c>
      <c r="I41" s="167">
        <v>46162</v>
      </c>
      <c r="J41" s="167"/>
      <c r="K41" s="155">
        <v>1</v>
      </c>
      <c r="L41" s="155">
        <v>2.9</v>
      </c>
      <c r="M41" s="156">
        <v>10</v>
      </c>
      <c r="N41"/>
    </row>
    <row r="42" spans="1:14" ht="14.4" customHeight="1">
      <c r="A42" s="157">
        <v>6513</v>
      </c>
      <c r="B42" t="s">
        <v>509</v>
      </c>
      <c r="C42" s="159">
        <v>14.52</v>
      </c>
      <c r="D42" s="160">
        <v>0.41</v>
      </c>
      <c r="E42" s="159">
        <v>1.32</v>
      </c>
      <c r="F42" s="160">
        <v>1.2</v>
      </c>
      <c r="G42" s="169">
        <v>0.1</v>
      </c>
      <c r="H42" s="163" t="s">
        <v>505</v>
      </c>
      <c r="I42" s="175">
        <v>34276</v>
      </c>
      <c r="J42" s="162"/>
      <c r="K42" s="163">
        <v>0.75</v>
      </c>
      <c r="L42" s="163">
        <v>0.75</v>
      </c>
      <c r="M42">
        <v>5</v>
      </c>
    </row>
    <row r="43" spans="1:14" ht="14.4" customHeight="1">
      <c r="A43" s="150">
        <v>6515</v>
      </c>
      <c r="B43" s="13" t="s">
        <v>510</v>
      </c>
      <c r="C43" s="151">
        <v>14.52</v>
      </c>
      <c r="D43" s="152">
        <v>0.4</v>
      </c>
      <c r="E43" s="151">
        <v>1.32</v>
      </c>
      <c r="F43" s="152">
        <v>1.4</v>
      </c>
      <c r="G43" s="165">
        <v>0.18</v>
      </c>
      <c r="H43" s="153" t="s">
        <v>505</v>
      </c>
      <c r="I43" s="167">
        <v>59700</v>
      </c>
      <c r="J43" s="167"/>
      <c r="K43" s="155">
        <v>1</v>
      </c>
      <c r="L43" s="155">
        <v>3</v>
      </c>
      <c r="M43" s="174">
        <v>8</v>
      </c>
      <c r="N43"/>
    </row>
    <row r="44" spans="1:14" ht="14.4" customHeight="1">
      <c r="A44" s="157">
        <v>6601</v>
      </c>
      <c r="B44" t="s">
        <v>511</v>
      </c>
      <c r="C44" s="159">
        <v>14.52</v>
      </c>
      <c r="D44" s="160">
        <v>0.4</v>
      </c>
      <c r="E44" s="159">
        <v>1.32</v>
      </c>
      <c r="F44" s="160">
        <v>1.2</v>
      </c>
      <c r="G44" s="169">
        <v>0.19</v>
      </c>
      <c r="H44" s="163" t="s">
        <v>505</v>
      </c>
      <c r="I44" s="162">
        <v>47040</v>
      </c>
      <c r="J44" s="162"/>
      <c r="K44" s="163">
        <v>1.5</v>
      </c>
      <c r="L44" s="163">
        <v>1.5</v>
      </c>
      <c r="M44" s="158">
        <v>8</v>
      </c>
    </row>
    <row r="45" spans="1:14" ht="14.4" customHeight="1">
      <c r="A45" s="150">
        <v>6602</v>
      </c>
      <c r="B45" s="156" t="s">
        <v>215</v>
      </c>
      <c r="C45" s="151">
        <v>14.52</v>
      </c>
      <c r="D45" s="152">
        <v>0.48</v>
      </c>
      <c r="E45" s="151">
        <v>1.32</v>
      </c>
      <c r="F45" s="152">
        <v>1.5</v>
      </c>
      <c r="G45" s="166">
        <v>0.25</v>
      </c>
      <c r="H45" s="166">
        <v>0.25</v>
      </c>
      <c r="I45" s="167">
        <v>32985</v>
      </c>
      <c r="J45" s="167"/>
      <c r="K45" s="155">
        <v>0.75</v>
      </c>
      <c r="L45" s="155">
        <v>0.75</v>
      </c>
      <c r="M45" s="174">
        <v>7</v>
      </c>
      <c r="N45"/>
    </row>
    <row r="46" spans="1:14" ht="14.4" customHeight="1">
      <c r="A46" s="157">
        <v>6607</v>
      </c>
      <c r="B46" t="s">
        <v>216</v>
      </c>
      <c r="C46" s="159">
        <v>14.52</v>
      </c>
      <c r="D46" s="160">
        <v>0.625</v>
      </c>
      <c r="E46" s="159">
        <v>1.32</v>
      </c>
      <c r="F46" s="160">
        <v>1.65</v>
      </c>
      <c r="G46" s="169">
        <v>0.22500000000000001</v>
      </c>
      <c r="H46" s="169">
        <v>0.15</v>
      </c>
      <c r="I46" s="162">
        <v>46449</v>
      </c>
      <c r="J46" s="162"/>
      <c r="K46" s="163" t="s">
        <v>512</v>
      </c>
      <c r="L46" s="163" t="s">
        <v>512</v>
      </c>
      <c r="M46" s="158">
        <v>10</v>
      </c>
      <c r="N46"/>
    </row>
    <row r="47" spans="1:14" ht="14.4" customHeight="1">
      <c r="A47" s="150">
        <v>6612</v>
      </c>
      <c r="B47" s="156" t="s">
        <v>218</v>
      </c>
      <c r="C47" s="151">
        <v>14.52</v>
      </c>
      <c r="D47" s="152">
        <v>0.625</v>
      </c>
      <c r="E47" s="151">
        <v>1.32</v>
      </c>
      <c r="F47" s="152">
        <v>1.65</v>
      </c>
      <c r="G47" s="165">
        <v>0.12</v>
      </c>
      <c r="H47" s="166">
        <v>0.21</v>
      </c>
      <c r="I47" s="154">
        <v>54795</v>
      </c>
      <c r="J47" s="167"/>
      <c r="K47" s="155">
        <v>1</v>
      </c>
      <c r="L47" s="155">
        <v>1</v>
      </c>
      <c r="M47" s="174">
        <v>8</v>
      </c>
    </row>
    <row r="48" spans="1:14" ht="14.4" customHeight="1">
      <c r="A48" s="157">
        <v>6709</v>
      </c>
      <c r="B48" t="s">
        <v>220</v>
      </c>
      <c r="C48" s="159">
        <v>14.52</v>
      </c>
      <c r="D48" s="160">
        <v>0.625</v>
      </c>
      <c r="E48" s="159">
        <v>1.32</v>
      </c>
      <c r="F48" s="160">
        <v>1.65</v>
      </c>
      <c r="G48" s="169">
        <v>0.25900000000000001</v>
      </c>
      <c r="H48" s="169">
        <v>0.3</v>
      </c>
      <c r="I48" s="162">
        <v>23003</v>
      </c>
      <c r="J48" s="162">
        <v>22292</v>
      </c>
      <c r="K48" s="163">
        <v>1.5</v>
      </c>
      <c r="L48" s="163">
        <v>2.5</v>
      </c>
      <c r="M48" s="158">
        <v>8</v>
      </c>
    </row>
    <row r="49" spans="1:14" ht="14.4" customHeight="1">
      <c r="A49" s="150">
        <v>7300</v>
      </c>
      <c r="B49" s="156" t="s">
        <v>221</v>
      </c>
      <c r="C49" s="151">
        <v>14.52</v>
      </c>
      <c r="D49" s="152">
        <v>0.5</v>
      </c>
      <c r="E49" s="151">
        <v>1.32</v>
      </c>
      <c r="F49" s="152">
        <v>1.65</v>
      </c>
      <c r="G49" s="165">
        <v>0.27500000000000002</v>
      </c>
      <c r="H49" s="166">
        <v>0.29399999999999998</v>
      </c>
      <c r="I49" s="154">
        <v>31136</v>
      </c>
      <c r="J49" s="167">
        <v>14777</v>
      </c>
      <c r="K49" s="155">
        <v>0.7</v>
      </c>
      <c r="L49" s="155">
        <v>3</v>
      </c>
      <c r="M49" s="174">
        <v>8</v>
      </c>
      <c r="N49"/>
    </row>
    <row r="50" spans="1:14" ht="14.4" customHeight="1">
      <c r="A50" s="157">
        <v>7400</v>
      </c>
      <c r="B50" t="s">
        <v>513</v>
      </c>
      <c r="C50" s="159">
        <v>14.52</v>
      </c>
      <c r="D50" s="160">
        <v>0.5</v>
      </c>
      <c r="E50" s="159">
        <v>1.32</v>
      </c>
      <c r="F50" s="160">
        <v>1.65</v>
      </c>
      <c r="G50" s="169">
        <v>0.32</v>
      </c>
      <c r="H50" s="169" t="s">
        <v>514</v>
      </c>
      <c r="I50" s="162">
        <v>31374</v>
      </c>
      <c r="J50" s="162"/>
      <c r="K50" s="163">
        <v>0.75</v>
      </c>
      <c r="L50" s="163">
        <v>0.75</v>
      </c>
      <c r="M50" s="158">
        <v>8</v>
      </c>
      <c r="N50"/>
    </row>
    <row r="51" spans="1:14" ht="14.4" customHeight="1">
      <c r="A51" s="150">
        <v>7502</v>
      </c>
      <c r="B51" s="156" t="s">
        <v>223</v>
      </c>
      <c r="C51" s="151">
        <v>14.52</v>
      </c>
      <c r="D51" s="152">
        <v>0.55000000000000004</v>
      </c>
      <c r="E51" s="151">
        <v>1.32</v>
      </c>
      <c r="F51" s="152">
        <v>1.65</v>
      </c>
      <c r="G51" s="165">
        <v>0.32</v>
      </c>
      <c r="H51" s="166">
        <v>0.3</v>
      </c>
      <c r="I51" s="154">
        <v>14975</v>
      </c>
      <c r="J51" s="167">
        <v>14975</v>
      </c>
      <c r="K51" s="155">
        <v>2</v>
      </c>
      <c r="L51" s="155">
        <v>2</v>
      </c>
      <c r="M51" s="174">
        <v>10</v>
      </c>
    </row>
    <row r="52" spans="1:14" ht="14.4" customHeight="1">
      <c r="A52" s="157">
        <v>8000</v>
      </c>
      <c r="B52" t="s">
        <v>225</v>
      </c>
      <c r="C52" s="159">
        <v>14.46</v>
      </c>
      <c r="D52" s="160">
        <v>0.29099999999999998</v>
      </c>
      <c r="E52" s="159">
        <v>1.32</v>
      </c>
      <c r="F52" s="160">
        <v>1.55</v>
      </c>
      <c r="G52" s="161">
        <v>0.2</v>
      </c>
      <c r="H52" s="163" t="s">
        <v>515</v>
      </c>
      <c r="I52" s="162">
        <v>18322</v>
      </c>
      <c r="J52" s="162">
        <v>41388</v>
      </c>
      <c r="K52" s="170">
        <v>1</v>
      </c>
      <c r="L52" s="170">
        <v>3.5</v>
      </c>
      <c r="M52" s="176">
        <v>10</v>
      </c>
    </row>
    <row r="53" spans="1:14" ht="14.4" customHeight="1">
      <c r="A53" s="150">
        <v>8200</v>
      </c>
      <c r="B53" s="13" t="s">
        <v>226</v>
      </c>
      <c r="C53" s="151">
        <v>14.52</v>
      </c>
      <c r="D53" s="152">
        <v>0.25440000000000002</v>
      </c>
      <c r="E53" s="151">
        <v>1.32</v>
      </c>
      <c r="F53" s="152">
        <v>1.6</v>
      </c>
      <c r="G53" s="166">
        <v>0.251</v>
      </c>
      <c r="H53" s="166">
        <v>0.17199999999999999</v>
      </c>
      <c r="I53" s="167">
        <v>28570</v>
      </c>
      <c r="J53" s="167">
        <v>23430</v>
      </c>
      <c r="K53" s="153">
        <v>1</v>
      </c>
      <c r="L53" s="153">
        <v>3</v>
      </c>
      <c r="M53" s="156">
        <v>10</v>
      </c>
    </row>
    <row r="54" spans="1:14" ht="14.4" customHeight="1">
      <c r="A54" s="157">
        <v>8401</v>
      </c>
      <c r="B54" t="s">
        <v>227</v>
      </c>
      <c r="C54" s="159">
        <v>14.52</v>
      </c>
      <c r="D54" s="160">
        <v>0.41</v>
      </c>
      <c r="E54" s="159">
        <v>1.32</v>
      </c>
      <c r="F54" s="160">
        <v>1.49</v>
      </c>
      <c r="G54" s="169">
        <v>0.3</v>
      </c>
      <c r="H54" s="169">
        <v>0.15</v>
      </c>
      <c r="I54" s="162">
        <v>26400</v>
      </c>
      <c r="J54" s="162">
        <v>15900</v>
      </c>
      <c r="K54" s="163">
        <v>1</v>
      </c>
      <c r="L54" s="163">
        <v>1</v>
      </c>
      <c r="M54" s="158">
        <v>8</v>
      </c>
    </row>
    <row r="55" spans="1:14" ht="14.4" customHeight="1">
      <c r="A55" s="150">
        <v>8508</v>
      </c>
      <c r="B55" s="156" t="s">
        <v>228</v>
      </c>
      <c r="C55" s="151">
        <v>14.52</v>
      </c>
      <c r="D55" s="152">
        <v>0.39</v>
      </c>
      <c r="E55" s="151">
        <v>1.32</v>
      </c>
      <c r="F55" s="152">
        <v>1.65</v>
      </c>
      <c r="G55" s="165">
        <v>0.2</v>
      </c>
      <c r="H55" s="166">
        <v>0.15</v>
      </c>
      <c r="I55" s="154">
        <v>23134</v>
      </c>
      <c r="J55" s="167">
        <v>24055</v>
      </c>
      <c r="K55" s="153">
        <v>1.5</v>
      </c>
      <c r="L55" s="153">
        <v>1.5</v>
      </c>
      <c r="M55" s="156">
        <v>9</v>
      </c>
      <c r="N55"/>
    </row>
    <row r="56" spans="1:14" ht="14.4" customHeight="1">
      <c r="A56" s="157">
        <v>8509</v>
      </c>
      <c r="B56" t="s">
        <v>229</v>
      </c>
      <c r="C56" s="159">
        <v>14.52</v>
      </c>
      <c r="D56" s="160">
        <v>0.625</v>
      </c>
      <c r="E56" s="159">
        <v>1.32</v>
      </c>
      <c r="F56" s="160">
        <v>1.65</v>
      </c>
      <c r="G56" s="169">
        <v>0.25</v>
      </c>
      <c r="H56" s="169"/>
      <c r="I56" s="162">
        <v>23345</v>
      </c>
      <c r="J56" s="162">
        <v>8340</v>
      </c>
      <c r="K56" s="163">
        <v>1</v>
      </c>
      <c r="L56" s="163">
        <v>1</v>
      </c>
      <c r="M56" s="158">
        <v>9</v>
      </c>
      <c r="N56"/>
    </row>
    <row r="57" spans="1:14" ht="14.4" customHeight="1">
      <c r="A57" s="150">
        <v>8613</v>
      </c>
      <c r="B57" s="156" t="s">
        <v>231</v>
      </c>
      <c r="C57" s="151">
        <v>14.52</v>
      </c>
      <c r="D57" s="152">
        <v>0.35</v>
      </c>
      <c r="E57" s="151">
        <v>1.32</v>
      </c>
      <c r="F57" s="152">
        <v>1.5</v>
      </c>
      <c r="G57" s="165">
        <v>0.25</v>
      </c>
      <c r="H57" s="166">
        <v>0.23</v>
      </c>
      <c r="I57" s="154">
        <v>24540</v>
      </c>
      <c r="J57" s="167">
        <v>22470</v>
      </c>
      <c r="K57" s="153">
        <v>1</v>
      </c>
      <c r="L57" s="153">
        <v>1</v>
      </c>
      <c r="M57" s="156">
        <v>7</v>
      </c>
    </row>
    <row r="58" spans="1:14" ht="14.4" customHeight="1">
      <c r="A58" s="157">
        <v>8614</v>
      </c>
      <c r="B58" t="s">
        <v>232</v>
      </c>
      <c r="C58" s="159">
        <v>14.52</v>
      </c>
      <c r="D58" s="160">
        <v>0.36</v>
      </c>
      <c r="E58" s="159">
        <v>1.32</v>
      </c>
      <c r="F58" s="160">
        <v>1.65</v>
      </c>
      <c r="G58" s="169">
        <v>0.25</v>
      </c>
      <c r="H58" s="169">
        <v>0.28999999999999998</v>
      </c>
      <c r="I58" s="162">
        <v>24540</v>
      </c>
      <c r="J58" s="162">
        <v>22470</v>
      </c>
      <c r="K58" s="163">
        <v>1</v>
      </c>
      <c r="L58" s="163">
        <v>1</v>
      </c>
      <c r="M58" s="158">
        <v>8</v>
      </c>
    </row>
    <row r="59" spans="1:14" ht="14.4" customHeight="1">
      <c r="A59" s="150">
        <v>8710</v>
      </c>
      <c r="B59" s="156" t="s">
        <v>233</v>
      </c>
      <c r="C59" s="151">
        <v>14.52</v>
      </c>
      <c r="D59" s="152">
        <v>0.49</v>
      </c>
      <c r="E59" s="151">
        <v>1.32</v>
      </c>
      <c r="F59" s="152">
        <v>1.32</v>
      </c>
      <c r="G59" s="165">
        <v>0.25</v>
      </c>
      <c r="H59" s="166">
        <v>0.21</v>
      </c>
      <c r="I59" s="154">
        <v>42100</v>
      </c>
      <c r="J59" s="167">
        <v>26900</v>
      </c>
      <c r="K59" s="153">
        <v>0.5</v>
      </c>
      <c r="L59" s="153">
        <v>0.5</v>
      </c>
      <c r="M59" s="156">
        <v>8</v>
      </c>
      <c r="N59"/>
    </row>
    <row r="60" spans="1:14" ht="14.4" customHeight="1">
      <c r="A60" s="157">
        <v>8716</v>
      </c>
      <c r="B60" t="s">
        <v>234</v>
      </c>
      <c r="C60" s="159">
        <v>14.52</v>
      </c>
      <c r="D60" s="160">
        <v>0.41499999999999998</v>
      </c>
      <c r="E60" s="159">
        <v>1.32</v>
      </c>
      <c r="F60" s="160">
        <v>1.48</v>
      </c>
      <c r="G60" s="169">
        <v>0.155</v>
      </c>
      <c r="H60" s="169">
        <v>0.02</v>
      </c>
      <c r="I60" s="162">
        <v>14500</v>
      </c>
      <c r="J60" s="162">
        <v>21500</v>
      </c>
      <c r="K60" s="163">
        <v>0.44</v>
      </c>
      <c r="L60" s="163">
        <v>1.5</v>
      </c>
      <c r="M60" s="158">
        <v>10</v>
      </c>
      <c r="N60"/>
    </row>
    <row r="61" spans="1:14" ht="14.4" customHeight="1">
      <c r="A61" s="150">
        <v>8717</v>
      </c>
      <c r="B61" s="156" t="s">
        <v>235</v>
      </c>
      <c r="C61" s="151">
        <v>14.52</v>
      </c>
      <c r="D61" s="152">
        <v>0.33</v>
      </c>
      <c r="E61" s="151">
        <v>1.32</v>
      </c>
      <c r="F61" s="152">
        <v>1.65</v>
      </c>
      <c r="G61" s="165">
        <v>0.19</v>
      </c>
      <c r="H61" s="166">
        <v>0.1</v>
      </c>
      <c r="I61" s="154">
        <v>20910</v>
      </c>
      <c r="J61" s="167">
        <v>21960</v>
      </c>
      <c r="K61" s="153">
        <v>0.7</v>
      </c>
      <c r="L61" s="153">
        <v>0.7</v>
      </c>
      <c r="M61" s="156">
        <v>8</v>
      </c>
    </row>
    <row r="62" spans="1:14" ht="14.4" customHeight="1">
      <c r="A62" s="157">
        <v>8719</v>
      </c>
      <c r="B62" t="s">
        <v>516</v>
      </c>
      <c r="C62" s="159">
        <v>12.44</v>
      </c>
      <c r="D62" s="160">
        <v>0.47</v>
      </c>
      <c r="E62" s="159">
        <v>1.32</v>
      </c>
      <c r="F62" s="160">
        <v>1.65</v>
      </c>
      <c r="G62" s="169">
        <v>0.23</v>
      </c>
      <c r="H62" s="169">
        <v>0.23</v>
      </c>
      <c r="I62" s="162">
        <v>45055</v>
      </c>
      <c r="J62" s="162">
        <v>26565</v>
      </c>
      <c r="K62" s="163">
        <v>1</v>
      </c>
      <c r="L62" s="163">
        <v>1</v>
      </c>
      <c r="M62" s="158">
        <v>5</v>
      </c>
    </row>
    <row r="63" spans="1:14" ht="14.4" customHeight="1">
      <c r="A63" s="150">
        <v>8720</v>
      </c>
      <c r="B63" s="156" t="s">
        <v>299</v>
      </c>
      <c r="C63" s="151">
        <v>14.52</v>
      </c>
      <c r="D63" s="152">
        <v>0.45</v>
      </c>
      <c r="E63" s="151">
        <v>1.32</v>
      </c>
      <c r="F63" s="152">
        <v>1.65</v>
      </c>
      <c r="G63" s="165">
        <v>0.25</v>
      </c>
      <c r="H63" s="166">
        <v>0.2</v>
      </c>
      <c r="I63" s="154">
        <v>36960</v>
      </c>
      <c r="J63" s="167">
        <v>20800</v>
      </c>
      <c r="K63" s="153"/>
      <c r="L63" s="153"/>
      <c r="M63" s="156">
        <v>10</v>
      </c>
      <c r="N63"/>
    </row>
    <row r="64" spans="1:14" ht="14.4" customHeight="1">
      <c r="A64" s="157">
        <v>8721</v>
      </c>
      <c r="B64" t="s">
        <v>238</v>
      </c>
      <c r="C64" s="159">
        <v>14.52</v>
      </c>
      <c r="D64" s="160">
        <v>0.5</v>
      </c>
      <c r="E64" s="159">
        <v>1.32</v>
      </c>
      <c r="F64" s="160">
        <v>1.5</v>
      </c>
      <c r="G64" s="169">
        <v>0.25</v>
      </c>
      <c r="H64" s="169">
        <v>0.3</v>
      </c>
      <c r="I64" s="162">
        <v>42105</v>
      </c>
      <c r="J64" s="162">
        <v>25357</v>
      </c>
      <c r="K64" s="163">
        <v>1</v>
      </c>
      <c r="L64" s="163">
        <v>1</v>
      </c>
      <c r="M64" s="158">
        <v>6</v>
      </c>
    </row>
    <row r="65" spans="1:13" ht="14.4" customHeight="1">
      <c r="A65" s="150">
        <v>8722</v>
      </c>
      <c r="B65" s="156" t="s">
        <v>239</v>
      </c>
      <c r="C65" s="151">
        <v>14.52</v>
      </c>
      <c r="D65" s="152">
        <v>0.5</v>
      </c>
      <c r="E65" s="151">
        <v>1.32</v>
      </c>
      <c r="F65" s="152">
        <v>1.5</v>
      </c>
      <c r="G65" s="165"/>
      <c r="H65" s="166">
        <v>0.2</v>
      </c>
      <c r="I65" s="154">
        <v>17305</v>
      </c>
      <c r="J65" s="167">
        <v>17672</v>
      </c>
      <c r="K65" s="153">
        <v>1</v>
      </c>
      <c r="L65" s="153">
        <v>1</v>
      </c>
      <c r="M65" s="156">
        <v>9</v>
      </c>
    </row>
    <row r="66" spans="1:13" ht="6.6" customHeight="1">
      <c r="A66" s="55"/>
      <c r="D66" s="177"/>
      <c r="E66" s="177"/>
      <c r="F66" s="177"/>
      <c r="H66" s="178"/>
      <c r="I66" s="179"/>
      <c r="J66" s="179"/>
      <c r="K66" s="149"/>
      <c r="L66" s="180"/>
      <c r="M66" s="180"/>
    </row>
    <row r="67" spans="1:13">
      <c r="F67" s="177"/>
      <c r="H67" s="177"/>
    </row>
    <row r="68" spans="1:13">
      <c r="B68" s="181" t="s">
        <v>517</v>
      </c>
      <c r="F68" s="177"/>
    </row>
    <row r="69" spans="1:13">
      <c r="B69" s="181" t="s">
        <v>518</v>
      </c>
      <c r="F69" s="177"/>
      <c r="H69" s="177"/>
    </row>
    <row r="70" spans="1:13">
      <c r="B70" s="181" t="s">
        <v>519</v>
      </c>
      <c r="F70" s="177"/>
      <c r="H70" s="177"/>
    </row>
    <row r="71" spans="1:13">
      <c r="B71" s="181" t="s">
        <v>520</v>
      </c>
      <c r="F71" s="177"/>
      <c r="H71" s="177"/>
    </row>
    <row r="72" spans="1:13">
      <c r="B72" s="181" t="s">
        <v>521</v>
      </c>
      <c r="F72" s="177"/>
      <c r="H72" s="177"/>
    </row>
    <row r="73" spans="1:13">
      <c r="B73" s="181" t="s">
        <v>522</v>
      </c>
      <c r="F73" s="177"/>
      <c r="H73" s="177"/>
    </row>
    <row r="74" spans="1:13">
      <c r="B74" s="181" t="s">
        <v>523</v>
      </c>
      <c r="F74" s="177"/>
      <c r="H74" s="177"/>
    </row>
    <row r="75" spans="1:13" ht="14.4">
      <c r="B75" s="181" t="s">
        <v>524</v>
      </c>
      <c r="F75" s="168"/>
      <c r="H75" s="177"/>
    </row>
    <row r="76" spans="1:13" ht="14.4">
      <c r="B76" s="181" t="s">
        <v>525</v>
      </c>
      <c r="F76" s="168"/>
      <c r="H76" s="177"/>
    </row>
    <row r="77" spans="1:13" ht="14.4">
      <c r="B77" s="181" t="s">
        <v>526</v>
      </c>
      <c r="F77" s="168"/>
      <c r="H77" s="177"/>
    </row>
    <row r="78" spans="1:13">
      <c r="B78" s="181" t="s">
        <v>527</v>
      </c>
      <c r="F78" s="177"/>
      <c r="H78" s="177"/>
    </row>
    <row r="79" spans="1:13">
      <c r="B79" s="181" t="s">
        <v>528</v>
      </c>
      <c r="F79" s="177"/>
      <c r="H79" s="177"/>
    </row>
    <row r="80" spans="1:13">
      <c r="H80" s="177"/>
    </row>
    <row r="81" spans="8:8">
      <c r="H81" s="177"/>
    </row>
    <row r="82" spans="8:8">
      <c r="H82" s="177"/>
    </row>
    <row r="83" spans="8:8">
      <c r="H83" s="177"/>
    </row>
    <row r="84" spans="8:8">
      <c r="H84" s="177"/>
    </row>
    <row r="85" spans="8:8">
      <c r="H85" s="177"/>
    </row>
    <row r="86" spans="8:8">
      <c r="H86" s="177"/>
    </row>
    <row r="87" spans="8:8">
      <c r="H87" s="177"/>
    </row>
    <row r="88" spans="8:8">
      <c r="H88" s="177"/>
    </row>
    <row r="89" spans="8:8">
      <c r="H89" s="177"/>
    </row>
    <row r="90" spans="8:8">
      <c r="H90" s="177"/>
    </row>
    <row r="91" spans="8:8">
      <c r="H91" s="177"/>
    </row>
  </sheetData>
  <mergeCells count="2">
    <mergeCell ref="D4:F4"/>
    <mergeCell ref="K4:L4"/>
  </mergeCells>
  <hyperlinks>
    <hyperlink ref="B1" location="Efnisyfirlit!A1" display="Efnisyfirlit" xr:uid="{6643A1FC-130B-429F-8F9C-8F3719E52709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CC29B-CC1E-48C9-8A8F-8E8F1846700A}">
  <dimension ref="A1:G77"/>
  <sheetViews>
    <sheetView workbookViewId="0">
      <selection activeCell="D1" sqref="D1"/>
    </sheetView>
  </sheetViews>
  <sheetFormatPr defaultRowHeight="14.4"/>
  <cols>
    <col min="1" max="1" width="7.88671875" customWidth="1"/>
    <col min="2" max="2" width="5.6640625" customWidth="1"/>
    <col min="3" max="3" width="6.109375" hidden="1" customWidth="1"/>
    <col min="4" max="4" width="25.33203125" customWidth="1"/>
    <col min="5" max="6" width="15" customWidth="1"/>
    <col min="7" max="7" width="12.88671875" customWidth="1"/>
  </cols>
  <sheetData>
    <row r="1" spans="1:7">
      <c r="D1" s="289" t="s">
        <v>1273</v>
      </c>
    </row>
    <row r="2" spans="1:7" ht="15.6">
      <c r="A2" s="1" t="s">
        <v>529</v>
      </c>
    </row>
    <row r="4" spans="1:7" ht="15.6">
      <c r="A4" s="182"/>
      <c r="B4" s="183"/>
      <c r="C4" s="183"/>
      <c r="D4" s="183"/>
      <c r="E4" s="184" t="s">
        <v>22</v>
      </c>
      <c r="F4" s="184" t="s">
        <v>22</v>
      </c>
      <c r="G4" s="185" t="s">
        <v>66</v>
      </c>
    </row>
    <row r="5" spans="1:7" ht="15.6">
      <c r="A5" s="182"/>
      <c r="B5" s="183"/>
      <c r="C5" s="186" t="s">
        <v>385</v>
      </c>
      <c r="D5" s="187" t="s">
        <v>478</v>
      </c>
      <c r="E5" s="188" t="s">
        <v>530</v>
      </c>
      <c r="F5" s="188" t="s">
        <v>531</v>
      </c>
      <c r="G5" s="185" t="s">
        <v>532</v>
      </c>
    </row>
    <row r="6" spans="1:7">
      <c r="E6" s="21"/>
      <c r="F6" s="21"/>
    </row>
    <row r="7" spans="1:7" ht="15.6">
      <c r="B7" s="189">
        <v>1</v>
      </c>
      <c r="C7" s="190">
        <v>0</v>
      </c>
      <c r="D7" s="191" t="s">
        <v>19</v>
      </c>
      <c r="E7" s="192">
        <v>133262</v>
      </c>
      <c r="F7" s="192">
        <v>131136</v>
      </c>
      <c r="G7" s="193">
        <f t="shared" ref="G7:G70" si="0">E7/F7-1</f>
        <v>1.6212176671547063E-2</v>
      </c>
    </row>
    <row r="8" spans="1:7" ht="15.6">
      <c r="B8" s="194">
        <v>2</v>
      </c>
      <c r="C8" s="183">
        <v>1000</v>
      </c>
      <c r="D8" s="183" t="s">
        <v>172</v>
      </c>
      <c r="E8" s="195">
        <v>38332</v>
      </c>
      <c r="F8" s="195">
        <v>37959</v>
      </c>
      <c r="G8" s="196">
        <f t="shared" si="0"/>
        <v>9.8263916330778578E-3</v>
      </c>
    </row>
    <row r="9" spans="1:7" ht="15.6">
      <c r="B9" s="189">
        <v>3</v>
      </c>
      <c r="C9" s="190">
        <v>1400</v>
      </c>
      <c r="D9" s="191" t="s">
        <v>175</v>
      </c>
      <c r="E9" s="192">
        <v>29687</v>
      </c>
      <c r="F9" s="192">
        <v>29971</v>
      </c>
      <c r="G9" s="193">
        <f t="shared" si="0"/>
        <v>-9.4758266324113105E-3</v>
      </c>
    </row>
    <row r="10" spans="1:7" ht="15.6">
      <c r="B10" s="194">
        <v>4</v>
      </c>
      <c r="C10" s="183">
        <v>2000</v>
      </c>
      <c r="D10" s="183" t="s">
        <v>178</v>
      </c>
      <c r="E10" s="195">
        <v>19676</v>
      </c>
      <c r="F10" s="195">
        <v>19421</v>
      </c>
      <c r="G10" s="196">
        <f t="shared" si="0"/>
        <v>1.3130116883785625E-2</v>
      </c>
    </row>
    <row r="11" spans="1:7" ht="15.6">
      <c r="B11" s="189">
        <v>5</v>
      </c>
      <c r="C11" s="190">
        <v>6000</v>
      </c>
      <c r="D11" s="191" t="s">
        <v>208</v>
      </c>
      <c r="E11" s="192">
        <v>19219</v>
      </c>
      <c r="F11" s="192">
        <v>19025</v>
      </c>
      <c r="G11" s="193">
        <f t="shared" si="0"/>
        <v>1.0197109067016985E-2</v>
      </c>
    </row>
    <row r="12" spans="1:7" ht="15.6">
      <c r="B12" s="194">
        <v>6</v>
      </c>
      <c r="C12" s="183">
        <v>1300</v>
      </c>
      <c r="D12" s="183" t="s">
        <v>174</v>
      </c>
      <c r="E12" s="195">
        <v>17693</v>
      </c>
      <c r="F12" s="195">
        <v>16924</v>
      </c>
      <c r="G12" s="196">
        <f t="shared" si="0"/>
        <v>4.5438430631056459E-2</v>
      </c>
    </row>
    <row r="13" spans="1:7" ht="15.6">
      <c r="B13" s="189">
        <v>7</v>
      </c>
      <c r="C13" s="190">
        <v>1604</v>
      </c>
      <c r="D13" s="191" t="s">
        <v>176</v>
      </c>
      <c r="E13" s="192">
        <v>12589</v>
      </c>
      <c r="F13" s="192">
        <v>12073</v>
      </c>
      <c r="G13" s="193">
        <f t="shared" si="0"/>
        <v>4.2739998343410912E-2</v>
      </c>
    </row>
    <row r="14" spans="1:7" ht="15.6">
      <c r="B14" s="194">
        <v>8</v>
      </c>
      <c r="C14" s="183">
        <v>8200</v>
      </c>
      <c r="D14" s="183" t="s">
        <v>226</v>
      </c>
      <c r="E14" s="195">
        <v>10452</v>
      </c>
      <c r="F14" s="195">
        <v>10055</v>
      </c>
      <c r="G14" s="196">
        <f t="shared" si="0"/>
        <v>3.9482844356041769E-2</v>
      </c>
    </row>
    <row r="15" spans="1:7" ht="15.6">
      <c r="B15" s="189">
        <v>9</v>
      </c>
      <c r="C15" s="190">
        <v>3000</v>
      </c>
      <c r="D15" s="191" t="s">
        <v>182</v>
      </c>
      <c r="E15" s="192">
        <v>7697</v>
      </c>
      <c r="F15" s="192">
        <v>7534</v>
      </c>
      <c r="G15" s="193">
        <f t="shared" si="0"/>
        <v>2.163525351738782E-2</v>
      </c>
    </row>
    <row r="16" spans="1:7" ht="15.6">
      <c r="B16" s="194">
        <v>10</v>
      </c>
      <c r="C16" s="183">
        <v>7300</v>
      </c>
      <c r="D16" s="183" t="s">
        <v>221</v>
      </c>
      <c r="E16" s="195">
        <v>5079</v>
      </c>
      <c r="F16" s="195">
        <v>5072</v>
      </c>
      <c r="G16" s="196">
        <f t="shared" si="0"/>
        <v>1.3801261829653466E-3</v>
      </c>
    </row>
    <row r="17" spans="2:7" ht="15.6">
      <c r="B17" s="189">
        <v>11</v>
      </c>
      <c r="C17" s="190">
        <v>7400</v>
      </c>
      <c r="D17" s="191" t="s">
        <v>222</v>
      </c>
      <c r="E17" s="192">
        <v>5020</v>
      </c>
      <c r="F17" s="192">
        <v>4922</v>
      </c>
      <c r="G17" s="193">
        <f t="shared" si="0"/>
        <v>1.9910605444941165E-2</v>
      </c>
    </row>
    <row r="18" spans="2:7" ht="15.6">
      <c r="B18" s="194">
        <v>12</v>
      </c>
      <c r="C18" s="183">
        <v>1100</v>
      </c>
      <c r="D18" s="183" t="s">
        <v>173</v>
      </c>
      <c r="E18" s="195">
        <v>4715</v>
      </c>
      <c r="F18" s="195">
        <v>4726</v>
      </c>
      <c r="G18" s="196">
        <f t="shared" si="0"/>
        <v>-2.3275497249259924E-3</v>
      </c>
    </row>
    <row r="19" spans="2:7" ht="15.6">
      <c r="B19" s="189">
        <v>13</v>
      </c>
      <c r="C19" s="190">
        <v>8000</v>
      </c>
      <c r="D19" s="191" t="s">
        <v>225</v>
      </c>
      <c r="E19" s="192">
        <v>4347</v>
      </c>
      <c r="F19" s="192">
        <v>4355</v>
      </c>
      <c r="G19" s="193">
        <f t="shared" si="0"/>
        <v>-1.8369690011481588E-3</v>
      </c>
    </row>
    <row r="20" spans="2:7" ht="15.6">
      <c r="B20" s="194">
        <v>14</v>
      </c>
      <c r="C20" s="183">
        <v>5200</v>
      </c>
      <c r="D20" s="183" t="s">
        <v>201</v>
      </c>
      <c r="E20" s="195">
        <v>4084</v>
      </c>
      <c r="F20" s="195">
        <v>4034</v>
      </c>
      <c r="G20" s="196">
        <f t="shared" si="0"/>
        <v>1.2394645513138292E-2</v>
      </c>
    </row>
    <row r="21" spans="2:7" ht="15.6">
      <c r="B21" s="189">
        <v>15</v>
      </c>
      <c r="C21" s="190">
        <v>4200</v>
      </c>
      <c r="D21" s="191" t="s">
        <v>193</v>
      </c>
      <c r="E21" s="192">
        <v>3794</v>
      </c>
      <c r="F21" s="192">
        <v>3809</v>
      </c>
      <c r="G21" s="193">
        <f t="shared" si="0"/>
        <v>-3.9380414807036468E-3</v>
      </c>
    </row>
    <row r="22" spans="2:7" ht="15.6">
      <c r="B22" s="194">
        <v>16</v>
      </c>
      <c r="C22" s="183">
        <v>3609</v>
      </c>
      <c r="D22" s="183" t="s">
        <v>185</v>
      </c>
      <c r="E22" s="195">
        <v>3758</v>
      </c>
      <c r="F22" s="195">
        <v>3852</v>
      </c>
      <c r="G22" s="196">
        <f t="shared" si="0"/>
        <v>-2.4402907580477695E-2</v>
      </c>
    </row>
    <row r="23" spans="2:7" ht="15.6">
      <c r="B23" s="189">
        <v>17</v>
      </c>
      <c r="C23" s="190">
        <v>2510</v>
      </c>
      <c r="D23" s="191" t="s">
        <v>181</v>
      </c>
      <c r="E23" s="192">
        <v>3649</v>
      </c>
      <c r="F23" s="192">
        <v>3588</v>
      </c>
      <c r="G23" s="193">
        <f t="shared" si="0"/>
        <v>1.7001114827201791E-2</v>
      </c>
    </row>
    <row r="24" spans="2:7" ht="15.6">
      <c r="B24" s="194">
        <v>18</v>
      </c>
      <c r="C24" s="183">
        <v>2300</v>
      </c>
      <c r="D24" s="183" t="s">
        <v>179</v>
      </c>
      <c r="E24" s="195">
        <v>3539</v>
      </c>
      <c r="F24" s="195">
        <v>3512</v>
      </c>
      <c r="G24" s="196">
        <f t="shared" si="0"/>
        <v>7.6879271070615651E-3</v>
      </c>
    </row>
    <row r="25" spans="2:7" ht="15.6">
      <c r="B25" s="189">
        <v>19</v>
      </c>
      <c r="C25" s="190">
        <v>6100</v>
      </c>
      <c r="D25" s="191" t="s">
        <v>209</v>
      </c>
      <c r="E25" s="192">
        <v>3030</v>
      </c>
      <c r="F25" s="192">
        <v>3115</v>
      </c>
      <c r="G25" s="193">
        <f t="shared" si="0"/>
        <v>-2.7287319422150902E-2</v>
      </c>
    </row>
    <row r="26" spans="2:7" ht="15.6">
      <c r="B26" s="194">
        <v>20</v>
      </c>
      <c r="C26" s="183">
        <v>8716</v>
      </c>
      <c r="D26" s="183" t="s">
        <v>234</v>
      </c>
      <c r="E26" s="195">
        <v>2778</v>
      </c>
      <c r="F26" s="195">
        <v>2699</v>
      </c>
      <c r="G26" s="196">
        <f t="shared" si="0"/>
        <v>2.9270100037050772E-2</v>
      </c>
    </row>
    <row r="27" spans="2:7" ht="15.6">
      <c r="B27" s="189">
        <v>21</v>
      </c>
      <c r="C27" s="190">
        <v>8401</v>
      </c>
      <c r="D27" s="191" t="s">
        <v>227</v>
      </c>
      <c r="E27" s="192">
        <v>2387</v>
      </c>
      <c r="F27" s="192">
        <v>2434</v>
      </c>
      <c r="G27" s="193">
        <f t="shared" si="0"/>
        <v>-1.9309778142974521E-2</v>
      </c>
    </row>
    <row r="28" spans="2:7" ht="15.6">
      <c r="B28" s="194">
        <v>22</v>
      </c>
      <c r="C28" s="183">
        <v>8717</v>
      </c>
      <c r="D28" s="183" t="s">
        <v>235</v>
      </c>
      <c r="E28" s="195">
        <v>2369</v>
      </c>
      <c r="F28" s="195">
        <v>2276</v>
      </c>
      <c r="G28" s="196">
        <f t="shared" si="0"/>
        <v>4.0861159929701296E-2</v>
      </c>
    </row>
    <row r="29" spans="2:7" ht="15.6">
      <c r="B29" s="189">
        <v>23</v>
      </c>
      <c r="C29" s="190">
        <v>6250</v>
      </c>
      <c r="D29" s="191" t="s">
        <v>210</v>
      </c>
      <c r="E29" s="192">
        <v>1970</v>
      </c>
      <c r="F29" s="192">
        <v>2006</v>
      </c>
      <c r="G29" s="193">
        <f t="shared" si="0"/>
        <v>-1.7946161515453585E-2</v>
      </c>
    </row>
    <row r="30" spans="2:7" ht="15.6">
      <c r="B30" s="194">
        <v>24</v>
      </c>
      <c r="C30" s="183">
        <v>8613</v>
      </c>
      <c r="D30" s="183" t="s">
        <v>231</v>
      </c>
      <c r="E30" s="195">
        <v>1924</v>
      </c>
      <c r="F30" s="195">
        <v>1961</v>
      </c>
      <c r="G30" s="196">
        <f t="shared" si="0"/>
        <v>-1.8867924528301883E-2</v>
      </c>
    </row>
    <row r="31" spans="2:7" ht="15.6">
      <c r="B31" s="189">
        <v>25</v>
      </c>
      <c r="C31" s="190">
        <v>6400</v>
      </c>
      <c r="D31" s="191" t="s">
        <v>211</v>
      </c>
      <c r="E31" s="192">
        <v>1855</v>
      </c>
      <c r="F31" s="192">
        <v>1903</v>
      </c>
      <c r="G31" s="193">
        <f t="shared" si="0"/>
        <v>-2.5223331581713082E-2</v>
      </c>
    </row>
    <row r="32" spans="2:7" ht="15.6">
      <c r="B32" s="194">
        <v>26</v>
      </c>
      <c r="C32" s="183">
        <v>8614</v>
      </c>
      <c r="D32" s="183" t="s">
        <v>232</v>
      </c>
      <c r="E32" s="195">
        <v>1740</v>
      </c>
      <c r="F32" s="195">
        <v>1682</v>
      </c>
      <c r="G32" s="196">
        <f t="shared" si="0"/>
        <v>3.4482758620689724E-2</v>
      </c>
    </row>
    <row r="33" spans="2:7" ht="15.6">
      <c r="B33" s="189">
        <v>27</v>
      </c>
      <c r="C33" s="190">
        <v>3714</v>
      </c>
      <c r="D33" s="191" t="s">
        <v>190</v>
      </c>
      <c r="E33" s="192">
        <v>1679</v>
      </c>
      <c r="F33" s="192">
        <v>1674</v>
      </c>
      <c r="G33" s="193">
        <f t="shared" si="0"/>
        <v>2.9868578255674016E-3</v>
      </c>
    </row>
    <row r="34" spans="2:7" ht="15.6">
      <c r="B34" s="194">
        <v>28</v>
      </c>
      <c r="C34" s="183">
        <v>2506</v>
      </c>
      <c r="D34" s="183" t="s">
        <v>180</v>
      </c>
      <c r="E34" s="195">
        <v>1331</v>
      </c>
      <c r="F34" s="195">
        <v>1308</v>
      </c>
      <c r="G34" s="196">
        <f t="shared" si="0"/>
        <v>1.758409785932713E-2</v>
      </c>
    </row>
    <row r="35" spans="2:7" ht="15.6">
      <c r="B35" s="189">
        <v>29</v>
      </c>
      <c r="C35" s="190">
        <v>5508</v>
      </c>
      <c r="D35" s="191" t="s">
        <v>202</v>
      </c>
      <c r="E35" s="192">
        <v>1222</v>
      </c>
      <c r="F35" s="192">
        <v>1211</v>
      </c>
      <c r="G35" s="193">
        <f t="shared" si="0"/>
        <v>9.0834021469858861E-3</v>
      </c>
    </row>
    <row r="36" spans="2:7" ht="15.6">
      <c r="B36" s="194">
        <v>30</v>
      </c>
      <c r="C36" s="183">
        <v>3711</v>
      </c>
      <c r="D36" s="183" t="s">
        <v>188</v>
      </c>
      <c r="E36" s="195">
        <v>1196</v>
      </c>
      <c r="F36" s="195">
        <v>1209</v>
      </c>
      <c r="G36" s="196">
        <f t="shared" si="0"/>
        <v>-1.0752688172043001E-2</v>
      </c>
    </row>
    <row r="37" spans="2:7" ht="15.6">
      <c r="B37" s="189">
        <v>31</v>
      </c>
      <c r="C37" s="190">
        <v>8721</v>
      </c>
      <c r="D37" s="191" t="s">
        <v>238</v>
      </c>
      <c r="E37" s="192">
        <v>1144</v>
      </c>
      <c r="F37" s="192">
        <v>1163</v>
      </c>
      <c r="G37" s="193">
        <f t="shared" si="0"/>
        <v>-1.6337059329320724E-2</v>
      </c>
    </row>
    <row r="38" spans="2:7" ht="15.6">
      <c r="B38" s="194">
        <v>32</v>
      </c>
      <c r="C38" s="183">
        <v>6513</v>
      </c>
      <c r="D38" s="183" t="s">
        <v>212</v>
      </c>
      <c r="E38" s="195">
        <v>1097</v>
      </c>
      <c r="F38" s="195">
        <v>1077</v>
      </c>
      <c r="G38" s="196">
        <f t="shared" si="0"/>
        <v>1.8570102135561761E-2</v>
      </c>
    </row>
    <row r="39" spans="2:7" ht="15.6">
      <c r="B39" s="189">
        <v>33</v>
      </c>
      <c r="C39" s="190">
        <v>4607</v>
      </c>
      <c r="D39" s="191" t="s">
        <v>196</v>
      </c>
      <c r="E39" s="192">
        <v>1064</v>
      </c>
      <c r="F39" s="192">
        <v>1021</v>
      </c>
      <c r="G39" s="193">
        <f t="shared" si="0"/>
        <v>4.211557296767876E-2</v>
      </c>
    </row>
    <row r="40" spans="2:7" ht="15.6">
      <c r="B40" s="194">
        <v>34</v>
      </c>
      <c r="C40" s="183">
        <v>4100</v>
      </c>
      <c r="D40" s="183" t="s">
        <v>192</v>
      </c>
      <c r="E40" s="195">
        <v>958</v>
      </c>
      <c r="F40" s="195">
        <v>955</v>
      </c>
      <c r="G40" s="196">
        <f t="shared" si="0"/>
        <v>3.141361256544517E-3</v>
      </c>
    </row>
    <row r="41" spans="2:7" ht="15.6">
      <c r="B41" s="189">
        <v>35</v>
      </c>
      <c r="C41" s="190">
        <v>5604</v>
      </c>
      <c r="D41" s="191" t="s">
        <v>203</v>
      </c>
      <c r="E41" s="192">
        <v>950</v>
      </c>
      <c r="F41" s="192">
        <v>938</v>
      </c>
      <c r="G41" s="193">
        <f t="shared" si="0"/>
        <v>1.279317697228155E-2</v>
      </c>
    </row>
    <row r="42" spans="2:7" ht="15.6">
      <c r="B42" s="194">
        <v>36</v>
      </c>
      <c r="C42" s="183">
        <v>3709</v>
      </c>
      <c r="D42" s="183" t="s">
        <v>186</v>
      </c>
      <c r="E42" s="195">
        <v>862</v>
      </c>
      <c r="F42" s="195">
        <v>876</v>
      </c>
      <c r="G42" s="196">
        <f t="shared" si="0"/>
        <v>-1.5981735159817378E-2</v>
      </c>
    </row>
    <row r="43" spans="2:7" ht="15.6">
      <c r="B43" s="189">
        <v>37</v>
      </c>
      <c r="C43" s="190">
        <v>6612</v>
      </c>
      <c r="D43" s="191" t="s">
        <v>218</v>
      </c>
      <c r="E43" s="192">
        <v>852</v>
      </c>
      <c r="F43" s="192">
        <v>862</v>
      </c>
      <c r="G43" s="193">
        <f t="shared" si="0"/>
        <v>-1.1600928074245953E-2</v>
      </c>
    </row>
    <row r="44" spans="2:7" ht="15.6">
      <c r="B44" s="194">
        <v>38</v>
      </c>
      <c r="C44" s="183">
        <v>8710</v>
      </c>
      <c r="D44" s="183" t="s">
        <v>233</v>
      </c>
      <c r="E44" s="195">
        <v>822</v>
      </c>
      <c r="F44" s="195">
        <v>818</v>
      </c>
      <c r="G44" s="196">
        <f t="shared" si="0"/>
        <v>4.8899755501221609E-3</v>
      </c>
    </row>
    <row r="45" spans="2:7" ht="15.6">
      <c r="B45" s="189">
        <v>39</v>
      </c>
      <c r="C45" s="190">
        <v>8508</v>
      </c>
      <c r="D45" s="191" t="s">
        <v>228</v>
      </c>
      <c r="E45" s="192">
        <v>758</v>
      </c>
      <c r="F45" s="192">
        <v>719</v>
      </c>
      <c r="G45" s="193">
        <f t="shared" si="0"/>
        <v>5.4242002781641263E-2</v>
      </c>
    </row>
    <row r="46" spans="2:7" ht="15.6">
      <c r="B46" s="194">
        <v>40</v>
      </c>
      <c r="C46" s="183">
        <v>8722</v>
      </c>
      <c r="D46" s="183" t="s">
        <v>239</v>
      </c>
      <c r="E46" s="195">
        <v>690</v>
      </c>
      <c r="F46" s="195">
        <v>687</v>
      </c>
      <c r="G46" s="196">
        <f t="shared" si="0"/>
        <v>4.366812227074135E-3</v>
      </c>
    </row>
    <row r="47" spans="2:7" ht="15.6">
      <c r="B47" s="189">
        <v>41</v>
      </c>
      <c r="C47" s="190">
        <v>6515</v>
      </c>
      <c r="D47" s="191" t="s">
        <v>213</v>
      </c>
      <c r="E47" s="192">
        <v>653</v>
      </c>
      <c r="F47" s="192">
        <v>623</v>
      </c>
      <c r="G47" s="193">
        <f t="shared" si="0"/>
        <v>4.8154093097913409E-2</v>
      </c>
    </row>
    <row r="48" spans="2:7" ht="15.6">
      <c r="B48" s="194">
        <v>42</v>
      </c>
      <c r="C48" s="183">
        <v>7502</v>
      </c>
      <c r="D48" s="183" t="s">
        <v>223</v>
      </c>
      <c r="E48" s="195">
        <v>653</v>
      </c>
      <c r="F48" s="195">
        <v>659</v>
      </c>
      <c r="G48" s="196">
        <f t="shared" si="0"/>
        <v>-9.1047040971168336E-3</v>
      </c>
    </row>
    <row r="49" spans="2:7" ht="15.6">
      <c r="B49" s="189">
        <v>43</v>
      </c>
      <c r="C49" s="190">
        <v>3511</v>
      </c>
      <c r="D49" s="191" t="s">
        <v>184</v>
      </c>
      <c r="E49" s="192">
        <v>647</v>
      </c>
      <c r="F49" s="192">
        <v>625</v>
      </c>
      <c r="G49" s="193">
        <f t="shared" si="0"/>
        <v>3.5199999999999898E-2</v>
      </c>
    </row>
    <row r="50" spans="2:7" ht="15.6">
      <c r="B50" s="194">
        <v>44</v>
      </c>
      <c r="C50" s="183">
        <v>8509</v>
      </c>
      <c r="D50" s="183" t="s">
        <v>229</v>
      </c>
      <c r="E50" s="195">
        <v>624</v>
      </c>
      <c r="F50" s="195">
        <v>627</v>
      </c>
      <c r="G50" s="196">
        <f t="shared" si="0"/>
        <v>-4.784688995215336E-3</v>
      </c>
    </row>
    <row r="51" spans="2:7" ht="15.6">
      <c r="B51" s="189">
        <v>45</v>
      </c>
      <c r="C51" s="190">
        <v>3811</v>
      </c>
      <c r="D51" s="191" t="s">
        <v>191</v>
      </c>
      <c r="E51" s="192">
        <v>620</v>
      </c>
      <c r="F51" s="192">
        <v>639</v>
      </c>
      <c r="G51" s="193">
        <f t="shared" si="0"/>
        <v>-2.9733959311424085E-2</v>
      </c>
    </row>
    <row r="52" spans="2:7" ht="15.6">
      <c r="B52" s="194">
        <v>46</v>
      </c>
      <c r="C52" s="183">
        <v>8720</v>
      </c>
      <c r="D52" s="183" t="s">
        <v>237</v>
      </c>
      <c r="E52" s="195">
        <v>590</v>
      </c>
      <c r="F52" s="195">
        <v>609</v>
      </c>
      <c r="G52" s="196">
        <f t="shared" si="0"/>
        <v>-3.1198686371100126E-2</v>
      </c>
    </row>
    <row r="53" spans="2:7" ht="15.6">
      <c r="B53" s="189">
        <v>47</v>
      </c>
      <c r="C53" s="190">
        <v>6709</v>
      </c>
      <c r="D53" s="191" t="s">
        <v>220</v>
      </c>
      <c r="E53" s="192">
        <v>504</v>
      </c>
      <c r="F53" s="192">
        <v>482</v>
      </c>
      <c r="G53" s="193">
        <f t="shared" si="0"/>
        <v>4.5643153526971014E-2</v>
      </c>
    </row>
    <row r="54" spans="2:7" ht="15.6">
      <c r="B54" s="194">
        <v>48</v>
      </c>
      <c r="C54" s="183">
        <v>8719</v>
      </c>
      <c r="D54" s="183" t="s">
        <v>236</v>
      </c>
      <c r="E54" s="195">
        <v>492</v>
      </c>
      <c r="F54" s="195">
        <v>497</v>
      </c>
      <c r="G54" s="196">
        <f t="shared" si="0"/>
        <v>-1.0060362173038184E-2</v>
      </c>
    </row>
    <row r="55" spans="2:7" ht="15.6">
      <c r="B55" s="189">
        <v>49</v>
      </c>
      <c r="C55" s="190">
        <v>6607</v>
      </c>
      <c r="D55" s="191" t="s">
        <v>216</v>
      </c>
      <c r="E55" s="192">
        <v>471</v>
      </c>
      <c r="F55" s="192">
        <v>507</v>
      </c>
      <c r="G55" s="193">
        <f t="shared" si="0"/>
        <v>-7.1005917159763343E-2</v>
      </c>
    </row>
    <row r="56" spans="2:7" ht="15.6">
      <c r="B56" s="194">
        <v>50</v>
      </c>
      <c r="C56" s="183">
        <v>5609</v>
      </c>
      <c r="D56" s="183" t="s">
        <v>204</v>
      </c>
      <c r="E56" s="195">
        <v>470</v>
      </c>
      <c r="F56" s="195">
        <v>473</v>
      </c>
      <c r="G56" s="196">
        <f t="shared" si="0"/>
        <v>-6.3424947145876986E-3</v>
      </c>
    </row>
    <row r="57" spans="2:7" ht="15.6">
      <c r="B57" s="189">
        <v>51</v>
      </c>
      <c r="C57" s="190">
        <v>6601</v>
      </c>
      <c r="D57" s="191" t="s">
        <v>214</v>
      </c>
      <c r="E57" s="192">
        <v>441</v>
      </c>
      <c r="F57" s="192">
        <v>483</v>
      </c>
      <c r="G57" s="193">
        <f t="shared" si="0"/>
        <v>-8.6956521739130488E-2</v>
      </c>
    </row>
    <row r="58" spans="2:7" ht="15.6">
      <c r="B58" s="194">
        <v>52</v>
      </c>
      <c r="C58" s="183">
        <v>4911</v>
      </c>
      <c r="D58" s="183" t="s">
        <v>200</v>
      </c>
      <c r="E58" s="195">
        <v>435</v>
      </c>
      <c r="F58" s="195">
        <v>457</v>
      </c>
      <c r="G58" s="196">
        <f t="shared" si="0"/>
        <v>-4.8140043763676199E-2</v>
      </c>
    </row>
    <row r="59" spans="2:7" ht="15.6">
      <c r="B59" s="189">
        <v>53</v>
      </c>
      <c r="C59" s="190">
        <v>5612</v>
      </c>
      <c r="D59" s="191" t="s">
        <v>206</v>
      </c>
      <c r="E59" s="192">
        <v>372</v>
      </c>
      <c r="F59" s="192">
        <v>371</v>
      </c>
      <c r="G59" s="193">
        <f t="shared" si="0"/>
        <v>2.6954177897573484E-3</v>
      </c>
    </row>
    <row r="60" spans="2:7" ht="15.6">
      <c r="B60" s="194">
        <v>54</v>
      </c>
      <c r="C60" s="183">
        <v>6602</v>
      </c>
      <c r="D60" s="183" t="s">
        <v>215</v>
      </c>
      <c r="E60" s="195">
        <v>371</v>
      </c>
      <c r="F60" s="195">
        <v>370</v>
      </c>
      <c r="G60" s="196">
        <f t="shared" si="0"/>
        <v>2.7027027027026751E-3</v>
      </c>
    </row>
    <row r="61" spans="2:7" ht="15.6">
      <c r="B61" s="189">
        <v>55</v>
      </c>
      <c r="C61" s="190">
        <v>8610</v>
      </c>
      <c r="D61" s="191" t="s">
        <v>230</v>
      </c>
      <c r="E61" s="192">
        <v>271</v>
      </c>
      <c r="F61" s="192">
        <v>251</v>
      </c>
      <c r="G61" s="193">
        <f t="shared" si="0"/>
        <v>7.9681274900398336E-2</v>
      </c>
    </row>
    <row r="62" spans="2:7" ht="15.6">
      <c r="B62" s="194">
        <v>56</v>
      </c>
      <c r="C62" s="183">
        <v>4604</v>
      </c>
      <c r="D62" s="183" t="s">
        <v>195</v>
      </c>
      <c r="E62" s="195">
        <v>268</v>
      </c>
      <c r="F62" s="195">
        <v>251</v>
      </c>
      <c r="G62" s="196">
        <f t="shared" si="0"/>
        <v>6.7729083665338585E-2</v>
      </c>
    </row>
    <row r="63" spans="2:7" ht="15.6">
      <c r="B63" s="189">
        <v>57</v>
      </c>
      <c r="C63" s="190">
        <v>1606</v>
      </c>
      <c r="D63" s="191" t="s">
        <v>177</v>
      </c>
      <c r="E63" s="192">
        <v>250</v>
      </c>
      <c r="F63" s="192">
        <v>245</v>
      </c>
      <c r="G63" s="193">
        <f t="shared" si="0"/>
        <v>2.0408163265306145E-2</v>
      </c>
    </row>
    <row r="64" spans="2:7" ht="15.6">
      <c r="B64" s="194">
        <v>58</v>
      </c>
      <c r="C64" s="183">
        <v>4502</v>
      </c>
      <c r="D64" s="183" t="s">
        <v>194</v>
      </c>
      <c r="E64" s="195">
        <v>236</v>
      </c>
      <c r="F64" s="195">
        <v>262</v>
      </c>
      <c r="G64" s="196">
        <f t="shared" si="0"/>
        <v>-9.92366412213741E-2</v>
      </c>
    </row>
    <row r="65" spans="2:7" ht="15.6">
      <c r="B65" s="189">
        <v>59</v>
      </c>
      <c r="C65" s="190">
        <v>5706</v>
      </c>
      <c r="D65" s="191" t="s">
        <v>207</v>
      </c>
      <c r="E65" s="192">
        <v>210</v>
      </c>
      <c r="F65" s="192">
        <v>205</v>
      </c>
      <c r="G65" s="193">
        <f t="shared" si="0"/>
        <v>2.4390243902439046E-2</v>
      </c>
    </row>
    <row r="66" spans="2:7" ht="15.6">
      <c r="B66" s="194">
        <v>60</v>
      </c>
      <c r="C66" s="183">
        <v>4803</v>
      </c>
      <c r="D66" s="183" t="s">
        <v>197</v>
      </c>
      <c r="E66" s="195">
        <v>201</v>
      </c>
      <c r="F66" s="195">
        <v>208</v>
      </c>
      <c r="G66" s="196">
        <f t="shared" si="0"/>
        <v>-3.3653846153846145E-2</v>
      </c>
    </row>
    <row r="67" spans="2:7" ht="15.6">
      <c r="B67" s="189">
        <v>61</v>
      </c>
      <c r="C67" s="190">
        <v>3713</v>
      </c>
      <c r="D67" s="191" t="s">
        <v>189</v>
      </c>
      <c r="E67" s="192">
        <v>119</v>
      </c>
      <c r="F67" s="192">
        <v>124</v>
      </c>
      <c r="G67" s="193">
        <f t="shared" si="0"/>
        <v>-4.0322580645161255E-2</v>
      </c>
    </row>
    <row r="68" spans="2:7" ht="15.6">
      <c r="B68" s="194">
        <v>62</v>
      </c>
      <c r="C68" s="183">
        <v>4902</v>
      </c>
      <c r="D68" s="183" t="s">
        <v>199</v>
      </c>
      <c r="E68" s="195">
        <v>110</v>
      </c>
      <c r="F68" s="195">
        <v>109</v>
      </c>
      <c r="G68" s="196">
        <f t="shared" si="0"/>
        <v>9.1743119266054496E-3</v>
      </c>
    </row>
    <row r="69" spans="2:7" ht="15.6">
      <c r="B69" s="189">
        <v>63</v>
      </c>
      <c r="C69" s="190">
        <v>7505</v>
      </c>
      <c r="D69" s="191" t="s">
        <v>224</v>
      </c>
      <c r="E69" s="192">
        <v>98</v>
      </c>
      <c r="F69" s="192">
        <v>86</v>
      </c>
      <c r="G69" s="193">
        <f t="shared" si="0"/>
        <v>0.13953488372093026</v>
      </c>
    </row>
    <row r="70" spans="2:7" ht="15.6">
      <c r="B70" s="194">
        <v>64</v>
      </c>
      <c r="C70" s="183">
        <v>6706</v>
      </c>
      <c r="D70" s="183" t="s">
        <v>219</v>
      </c>
      <c r="E70" s="195">
        <v>94</v>
      </c>
      <c r="F70" s="195">
        <v>93</v>
      </c>
      <c r="G70" s="196">
        <f t="shared" si="0"/>
        <v>1.0752688172043001E-2</v>
      </c>
    </row>
    <row r="71" spans="2:7" ht="15.6">
      <c r="B71" s="189">
        <v>65</v>
      </c>
      <c r="C71" s="190">
        <v>5611</v>
      </c>
      <c r="D71" s="191" t="s">
        <v>205</v>
      </c>
      <c r="E71" s="192">
        <v>92</v>
      </c>
      <c r="F71" s="192">
        <v>90</v>
      </c>
      <c r="G71" s="193">
        <f t="shared" ref="G71:G77" si="1">E71/F71-1</f>
        <v>2.2222222222222143E-2</v>
      </c>
    </row>
    <row r="72" spans="2:7" ht="15.6">
      <c r="B72" s="194">
        <v>66</v>
      </c>
      <c r="C72" s="183">
        <v>3506</v>
      </c>
      <c r="D72" s="183" t="s">
        <v>183</v>
      </c>
      <c r="E72" s="195">
        <v>66</v>
      </c>
      <c r="F72" s="195">
        <v>65</v>
      </c>
      <c r="G72" s="196">
        <f t="shared" si="1"/>
        <v>1.538461538461533E-2</v>
      </c>
    </row>
    <row r="73" spans="2:7" ht="15.6">
      <c r="B73" s="189">
        <v>67</v>
      </c>
      <c r="C73" s="190">
        <v>3710</v>
      </c>
      <c r="D73" s="191" t="s">
        <v>187</v>
      </c>
      <c r="E73" s="192">
        <v>66</v>
      </c>
      <c r="F73" s="192">
        <v>64</v>
      </c>
      <c r="G73" s="193">
        <f t="shared" si="1"/>
        <v>3.125E-2</v>
      </c>
    </row>
    <row r="74" spans="2:7" ht="15.6">
      <c r="B74" s="194">
        <v>68</v>
      </c>
      <c r="C74" s="183">
        <v>6611</v>
      </c>
      <c r="D74" s="183" t="s">
        <v>217</v>
      </c>
      <c r="E74" s="195">
        <v>56</v>
      </c>
      <c r="F74" s="195">
        <v>54</v>
      </c>
      <c r="G74" s="196">
        <f t="shared" si="1"/>
        <v>3.7037037037036979E-2</v>
      </c>
    </row>
    <row r="75" spans="2:7" ht="15.6">
      <c r="B75" s="189">
        <v>69</v>
      </c>
      <c r="C75" s="190">
        <v>4901</v>
      </c>
      <c r="D75" s="191" t="s">
        <v>198</v>
      </c>
      <c r="E75" s="192">
        <v>42</v>
      </c>
      <c r="F75" s="192">
        <v>43</v>
      </c>
      <c r="G75" s="193">
        <f t="shared" si="1"/>
        <v>-2.3255813953488413E-2</v>
      </c>
    </row>
    <row r="76" spans="2:7" ht="15.6">
      <c r="G76" s="196"/>
    </row>
    <row r="77" spans="2:7" ht="15.6">
      <c r="E77" s="21">
        <f>SUM(E7:E75)</f>
        <v>368792</v>
      </c>
      <c r="F77" s="21">
        <f>SUM(F7:F75)</f>
        <v>364134</v>
      </c>
      <c r="G77" s="197">
        <f t="shared" si="1"/>
        <v>1.2791994155997521E-2</v>
      </c>
    </row>
  </sheetData>
  <hyperlinks>
    <hyperlink ref="D1" location="Efnisyfirlit!A1" display="Efnisyfirlit" xr:uid="{BB1C44BA-B10F-443D-A1D2-92D6563A9E9B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1C331-8F45-434B-A066-C174B7F03A58}">
  <dimension ref="A1:EA93"/>
  <sheetViews>
    <sheetView topLeftCell="B1" workbookViewId="0">
      <selection activeCell="B1" sqref="B1"/>
    </sheetView>
  </sheetViews>
  <sheetFormatPr defaultRowHeight="14.4"/>
  <cols>
    <col min="1" max="1" width="8.6640625" hidden="1" customWidth="1"/>
    <col min="2" max="2" width="21.5546875" customWidth="1"/>
    <col min="3" max="3" width="6" customWidth="1"/>
    <col min="4" max="4" width="4.6640625" customWidth="1"/>
    <col min="5" max="5" width="6.88671875" customWidth="1"/>
    <col min="6" max="6" width="4.44140625" customWidth="1"/>
    <col min="7" max="7" width="7.44140625" customWidth="1"/>
    <col min="8" max="8" width="5.33203125" customWidth="1"/>
    <col min="9" max="9" width="7.5546875" customWidth="1"/>
    <col min="10" max="10" width="5.6640625" customWidth="1"/>
    <col min="11" max="11" width="8" customWidth="1"/>
    <col min="12" max="12" width="5.5546875" customWidth="1"/>
    <col min="13" max="13" width="7.5546875" customWidth="1"/>
    <col min="14" max="14" width="5.44140625" customWidth="1"/>
    <col min="15" max="15" width="6.88671875" customWidth="1"/>
    <col min="16" max="16" width="5.33203125" customWidth="1"/>
    <col min="17" max="17" width="8" customWidth="1"/>
    <col min="19" max="19" width="0" hidden="1" customWidth="1"/>
    <col min="20" max="20" width="12.6640625" hidden="1" customWidth="1"/>
    <col min="21" max="131" width="0" hidden="1" customWidth="1"/>
  </cols>
  <sheetData>
    <row r="1" spans="1:131">
      <c r="B1" s="289" t="s">
        <v>1273</v>
      </c>
    </row>
    <row r="2" spans="1:131" ht="15.6">
      <c r="B2" s="1" t="s">
        <v>533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</row>
    <row r="3" spans="1:131">
      <c r="B3" s="198" t="s">
        <v>530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</row>
    <row r="4" spans="1:131"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</row>
    <row r="5" spans="1:131">
      <c r="B5" s="14"/>
      <c r="C5" s="14"/>
      <c r="D5" s="199" t="s">
        <v>534</v>
      </c>
      <c r="E5" s="14"/>
      <c r="F5" s="199" t="s">
        <v>534</v>
      </c>
      <c r="G5" s="199"/>
      <c r="H5" s="199" t="s">
        <v>534</v>
      </c>
      <c r="I5" s="14"/>
      <c r="J5" s="199" t="s">
        <v>534</v>
      </c>
      <c r="K5" s="14"/>
      <c r="L5" s="199" t="s">
        <v>534</v>
      </c>
      <c r="M5" s="14"/>
      <c r="N5" s="199" t="s">
        <v>534</v>
      </c>
      <c r="O5" s="14"/>
      <c r="P5" s="199" t="s">
        <v>534</v>
      </c>
      <c r="Q5" s="14"/>
    </row>
    <row r="6" spans="1:131" ht="15" thickBot="1">
      <c r="B6" s="200"/>
      <c r="C6" s="201" t="s">
        <v>535</v>
      </c>
      <c r="D6" s="201" t="s">
        <v>536</v>
      </c>
      <c r="E6" s="201" t="s">
        <v>537</v>
      </c>
      <c r="F6" s="201" t="s">
        <v>538</v>
      </c>
      <c r="G6" s="201" t="s">
        <v>539</v>
      </c>
      <c r="H6" s="201" t="s">
        <v>536</v>
      </c>
      <c r="I6" s="201" t="s">
        <v>540</v>
      </c>
      <c r="J6" s="201" t="s">
        <v>536</v>
      </c>
      <c r="K6" s="201" t="s">
        <v>541</v>
      </c>
      <c r="L6" s="201" t="s">
        <v>536</v>
      </c>
      <c r="M6" s="201" t="s">
        <v>542</v>
      </c>
      <c r="N6" s="201" t="s">
        <v>536</v>
      </c>
      <c r="O6" s="200" t="s">
        <v>543</v>
      </c>
      <c r="P6" s="201" t="s">
        <v>536</v>
      </c>
      <c r="Q6" s="200" t="s">
        <v>170</v>
      </c>
      <c r="U6" s="202" t="s">
        <v>544</v>
      </c>
      <c r="V6" s="202" t="s">
        <v>545</v>
      </c>
      <c r="W6" s="202" t="s">
        <v>546</v>
      </c>
      <c r="X6" s="202" t="s">
        <v>547</v>
      </c>
      <c r="Y6" s="202" t="s">
        <v>548</v>
      </c>
      <c r="Z6" s="202" t="s">
        <v>549</v>
      </c>
      <c r="AA6" s="202" t="s">
        <v>550</v>
      </c>
      <c r="AB6" s="202" t="s">
        <v>551</v>
      </c>
      <c r="AC6" s="202" t="s">
        <v>552</v>
      </c>
      <c r="AD6" s="202" t="s">
        <v>553</v>
      </c>
      <c r="AE6" s="202" t="s">
        <v>554</v>
      </c>
      <c r="AF6" s="202" t="s">
        <v>555</v>
      </c>
      <c r="AG6" s="202" t="s">
        <v>556</v>
      </c>
      <c r="AH6" s="202" t="s">
        <v>557</v>
      </c>
      <c r="AI6" s="202" t="s">
        <v>558</v>
      </c>
      <c r="AJ6" s="202" t="s">
        <v>559</v>
      </c>
      <c r="AK6" s="202" t="s">
        <v>560</v>
      </c>
      <c r="AL6" s="202" t="s">
        <v>561</v>
      </c>
      <c r="AM6" s="202" t="s">
        <v>562</v>
      </c>
      <c r="AN6" s="202" t="s">
        <v>563</v>
      </c>
      <c r="AO6" s="202" t="s">
        <v>564</v>
      </c>
      <c r="AP6" s="202" t="s">
        <v>565</v>
      </c>
      <c r="AQ6" s="202" t="s">
        <v>566</v>
      </c>
      <c r="AR6" s="202" t="s">
        <v>567</v>
      </c>
      <c r="AS6" s="202" t="s">
        <v>568</v>
      </c>
      <c r="AT6" s="202" t="s">
        <v>569</v>
      </c>
      <c r="AU6" s="202" t="s">
        <v>570</v>
      </c>
      <c r="AV6" s="202" t="s">
        <v>571</v>
      </c>
      <c r="AW6" s="202" t="s">
        <v>572</v>
      </c>
      <c r="AX6" s="202" t="s">
        <v>573</v>
      </c>
      <c r="AY6" s="202" t="s">
        <v>574</v>
      </c>
      <c r="AZ6" s="202" t="s">
        <v>575</v>
      </c>
      <c r="BA6" s="202" t="s">
        <v>576</v>
      </c>
      <c r="BB6" s="202" t="s">
        <v>577</v>
      </c>
      <c r="BC6" s="202" t="s">
        <v>578</v>
      </c>
      <c r="BD6" s="202" t="s">
        <v>579</v>
      </c>
      <c r="BE6" s="202" t="s">
        <v>580</v>
      </c>
      <c r="BF6" s="202" t="s">
        <v>581</v>
      </c>
      <c r="BG6" s="202" t="s">
        <v>582</v>
      </c>
      <c r="BH6" s="202" t="s">
        <v>583</v>
      </c>
      <c r="BI6" s="202" t="s">
        <v>584</v>
      </c>
      <c r="BJ6" s="202" t="s">
        <v>585</v>
      </c>
      <c r="BK6" s="202" t="s">
        <v>586</v>
      </c>
      <c r="BL6" s="202" t="s">
        <v>587</v>
      </c>
      <c r="BM6" s="202" t="s">
        <v>588</v>
      </c>
      <c r="BN6" s="202" t="s">
        <v>589</v>
      </c>
      <c r="BO6" s="202" t="s">
        <v>590</v>
      </c>
      <c r="BP6" s="202" t="s">
        <v>591</v>
      </c>
      <c r="BQ6" s="202" t="s">
        <v>592</v>
      </c>
      <c r="BR6" s="202" t="s">
        <v>593</v>
      </c>
      <c r="BS6" s="202" t="s">
        <v>594</v>
      </c>
      <c r="BT6" s="202" t="s">
        <v>595</v>
      </c>
      <c r="BU6" s="202" t="s">
        <v>596</v>
      </c>
      <c r="BV6" s="202" t="s">
        <v>597</v>
      </c>
      <c r="BW6" s="202" t="s">
        <v>598</v>
      </c>
      <c r="BX6" s="202" t="s">
        <v>599</v>
      </c>
      <c r="BY6" s="202" t="s">
        <v>600</v>
      </c>
      <c r="BZ6" s="202" t="s">
        <v>601</v>
      </c>
      <c r="CA6" s="202" t="s">
        <v>602</v>
      </c>
      <c r="CB6" s="202" t="s">
        <v>603</v>
      </c>
      <c r="CC6" s="202" t="s">
        <v>604</v>
      </c>
      <c r="CD6" s="202" t="s">
        <v>605</v>
      </c>
      <c r="CE6" s="202" t="s">
        <v>606</v>
      </c>
      <c r="CF6" s="202" t="s">
        <v>607</v>
      </c>
      <c r="CG6" s="202" t="s">
        <v>608</v>
      </c>
      <c r="CH6" s="202" t="s">
        <v>609</v>
      </c>
      <c r="CI6" s="202" t="s">
        <v>610</v>
      </c>
      <c r="CJ6" s="202" t="s">
        <v>611</v>
      </c>
      <c r="CK6" s="202" t="s">
        <v>612</v>
      </c>
      <c r="CL6" s="202" t="s">
        <v>613</v>
      </c>
      <c r="CM6" s="202" t="s">
        <v>614</v>
      </c>
      <c r="CN6" s="202" t="s">
        <v>615</v>
      </c>
      <c r="CO6" s="202" t="s">
        <v>616</v>
      </c>
      <c r="CP6" s="202" t="s">
        <v>617</v>
      </c>
      <c r="CQ6" s="202" t="s">
        <v>618</v>
      </c>
      <c r="CR6" s="202" t="s">
        <v>619</v>
      </c>
      <c r="CS6" s="202" t="s">
        <v>620</v>
      </c>
      <c r="CT6" s="202" t="s">
        <v>621</v>
      </c>
      <c r="CU6" s="202" t="s">
        <v>622</v>
      </c>
      <c r="CV6" s="202" t="s">
        <v>623</v>
      </c>
      <c r="CW6" s="202" t="s">
        <v>624</v>
      </c>
      <c r="CX6" s="202" t="s">
        <v>625</v>
      </c>
      <c r="CY6" s="202" t="s">
        <v>626</v>
      </c>
      <c r="CZ6" s="202" t="s">
        <v>627</v>
      </c>
      <c r="DA6" s="202" t="s">
        <v>628</v>
      </c>
      <c r="DB6" s="202" t="s">
        <v>629</v>
      </c>
      <c r="DC6" s="202" t="s">
        <v>630</v>
      </c>
      <c r="DD6" s="202" t="s">
        <v>631</v>
      </c>
      <c r="DE6" s="202" t="s">
        <v>632</v>
      </c>
      <c r="DF6" s="202" t="s">
        <v>633</v>
      </c>
      <c r="DG6" s="202" t="s">
        <v>634</v>
      </c>
      <c r="DH6" s="202" t="s">
        <v>635</v>
      </c>
      <c r="DI6" s="202" t="s">
        <v>636</v>
      </c>
      <c r="DJ6" s="202" t="s">
        <v>637</v>
      </c>
      <c r="DK6" s="202" t="s">
        <v>638</v>
      </c>
      <c r="DL6" s="202" t="s">
        <v>639</v>
      </c>
      <c r="DM6" s="202" t="s">
        <v>640</v>
      </c>
      <c r="DN6" s="202" t="s">
        <v>641</v>
      </c>
      <c r="DO6" s="202" t="s">
        <v>642</v>
      </c>
      <c r="DP6" s="202" t="s">
        <v>643</v>
      </c>
      <c r="DQ6" s="202" t="s">
        <v>644</v>
      </c>
      <c r="DR6" s="202" t="s">
        <v>645</v>
      </c>
      <c r="DS6" s="202" t="s">
        <v>646</v>
      </c>
      <c r="DT6" s="202" t="s">
        <v>647</v>
      </c>
      <c r="DU6" s="202" t="s">
        <v>648</v>
      </c>
      <c r="DV6" s="202" t="s">
        <v>649</v>
      </c>
      <c r="DW6" s="202" t="s">
        <v>650</v>
      </c>
      <c r="DX6" s="202" t="s">
        <v>651</v>
      </c>
      <c r="DY6" s="202" t="s">
        <v>652</v>
      </c>
      <c r="DZ6" s="202" t="s">
        <v>653</v>
      </c>
      <c r="EA6" s="202" t="s">
        <v>654</v>
      </c>
    </row>
    <row r="7" spans="1:131" ht="15" thickTop="1">
      <c r="U7" s="203">
        <v>368792</v>
      </c>
      <c r="V7" s="203">
        <v>4527</v>
      </c>
      <c r="W7" s="203">
        <v>4517</v>
      </c>
      <c r="X7" s="203">
        <v>4327</v>
      </c>
      <c r="Y7" s="203">
        <v>4216</v>
      </c>
      <c r="Z7" s="203">
        <v>4240</v>
      </c>
      <c r="AA7" s="203">
        <v>4325</v>
      </c>
      <c r="AB7" s="203">
        <v>4542</v>
      </c>
      <c r="AC7" s="203">
        <v>4529</v>
      </c>
      <c r="AD7" s="203">
        <v>4712</v>
      </c>
      <c r="AE7" s="203">
        <v>4715</v>
      </c>
      <c r="AF7" s="203">
        <v>5020</v>
      </c>
      <c r="AG7" s="203">
        <v>5078</v>
      </c>
      <c r="AH7" s="203">
        <v>4907</v>
      </c>
      <c r="AI7" s="203">
        <v>4711</v>
      </c>
      <c r="AJ7" s="203">
        <v>4623</v>
      </c>
      <c r="AK7" s="203">
        <v>4505</v>
      </c>
      <c r="AL7" s="203">
        <v>4546</v>
      </c>
      <c r="AM7" s="203">
        <v>4396</v>
      </c>
      <c r="AN7" s="203">
        <v>4345</v>
      </c>
      <c r="AO7" s="203">
        <v>4511</v>
      </c>
      <c r="AP7" s="203">
        <v>4846</v>
      </c>
      <c r="AQ7" s="203">
        <v>4798</v>
      </c>
      <c r="AR7" s="203">
        <v>5026</v>
      </c>
      <c r="AS7" s="203">
        <v>5288</v>
      </c>
      <c r="AT7" s="203">
        <v>5508</v>
      </c>
      <c r="AU7" s="203">
        <v>5615</v>
      </c>
      <c r="AV7" s="203">
        <v>5964</v>
      </c>
      <c r="AW7" s="203">
        <v>6284</v>
      </c>
      <c r="AX7" s="203">
        <v>6220</v>
      </c>
      <c r="AY7" s="203">
        <v>6138</v>
      </c>
      <c r="AZ7" s="203">
        <v>6311</v>
      </c>
      <c r="BA7" s="203">
        <v>5994</v>
      </c>
      <c r="BB7" s="203">
        <v>5900</v>
      </c>
      <c r="BC7" s="203">
        <v>5367</v>
      </c>
      <c r="BD7" s="203">
        <v>5152</v>
      </c>
      <c r="BE7" s="203">
        <v>5127</v>
      </c>
      <c r="BF7" s="203">
        <v>5208</v>
      </c>
      <c r="BG7" s="203">
        <v>5295</v>
      </c>
      <c r="BH7" s="203">
        <v>5288</v>
      </c>
      <c r="BI7" s="203">
        <v>5148</v>
      </c>
      <c r="BJ7" s="203">
        <v>5305</v>
      </c>
      <c r="BK7" s="203">
        <v>5196</v>
      </c>
      <c r="BL7" s="203">
        <v>4756</v>
      </c>
      <c r="BM7" s="203">
        <v>4594</v>
      </c>
      <c r="BN7" s="203">
        <v>4765</v>
      </c>
      <c r="BO7" s="203">
        <v>4729</v>
      </c>
      <c r="BP7" s="203">
        <v>4576</v>
      </c>
      <c r="BQ7" s="203">
        <v>4877</v>
      </c>
      <c r="BR7" s="203">
        <v>4898</v>
      </c>
      <c r="BS7" s="203">
        <v>4433</v>
      </c>
      <c r="BT7" s="203">
        <v>4222</v>
      </c>
      <c r="BU7" s="203">
        <v>4308</v>
      </c>
      <c r="BV7" s="203">
        <v>4260</v>
      </c>
      <c r="BW7" s="203">
        <v>4349</v>
      </c>
      <c r="BX7" s="203">
        <v>4574</v>
      </c>
      <c r="BY7" s="203">
        <v>4469</v>
      </c>
      <c r="BZ7" s="203">
        <v>4490</v>
      </c>
      <c r="CA7" s="203">
        <v>4479</v>
      </c>
      <c r="CB7" s="203">
        <v>4382</v>
      </c>
      <c r="CC7" s="203">
        <v>4138</v>
      </c>
      <c r="CD7" s="203">
        <v>4351</v>
      </c>
      <c r="CE7" s="203">
        <v>4331</v>
      </c>
      <c r="CF7" s="203">
        <v>4127</v>
      </c>
      <c r="CG7" s="203">
        <v>4102</v>
      </c>
      <c r="CH7" s="203">
        <v>3953</v>
      </c>
      <c r="CI7" s="203">
        <v>3771</v>
      </c>
      <c r="CJ7" s="203">
        <v>3612</v>
      </c>
      <c r="CK7" s="203">
        <v>3547</v>
      </c>
      <c r="CL7" s="203">
        <v>3280</v>
      </c>
      <c r="CM7" s="203">
        <v>3205</v>
      </c>
      <c r="CN7" s="203">
        <v>3153</v>
      </c>
      <c r="CO7" s="203">
        <v>2991</v>
      </c>
      <c r="CP7" s="203">
        <v>2879</v>
      </c>
      <c r="CQ7" s="203">
        <v>2685</v>
      </c>
      <c r="CR7" s="203">
        <v>2460</v>
      </c>
      <c r="CS7" s="203">
        <v>2407</v>
      </c>
      <c r="CT7" s="203">
        <v>2151</v>
      </c>
      <c r="CU7" s="203">
        <v>1995</v>
      </c>
      <c r="CV7" s="203">
        <v>1847</v>
      </c>
      <c r="CW7" s="203">
        <v>1581</v>
      </c>
      <c r="CX7" s="203">
        <v>1428</v>
      </c>
      <c r="CY7" s="203">
        <v>1344</v>
      </c>
      <c r="CZ7" s="203">
        <v>1220</v>
      </c>
      <c r="DA7" s="203">
        <v>1158</v>
      </c>
      <c r="DB7" s="203">
        <v>1095</v>
      </c>
      <c r="DC7" s="203">
        <v>968</v>
      </c>
      <c r="DD7" s="203">
        <v>896</v>
      </c>
      <c r="DE7" s="203">
        <v>814</v>
      </c>
      <c r="DF7" s="203">
        <v>732</v>
      </c>
      <c r="DG7" s="203">
        <v>662</v>
      </c>
      <c r="DH7" s="203">
        <v>633</v>
      </c>
      <c r="DI7" s="203">
        <v>479</v>
      </c>
      <c r="DJ7" s="203">
        <v>362</v>
      </c>
      <c r="DK7" s="203">
        <v>290</v>
      </c>
      <c r="DL7" s="203">
        <v>248</v>
      </c>
      <c r="DM7" s="203">
        <v>156</v>
      </c>
      <c r="DN7" s="203">
        <v>111</v>
      </c>
      <c r="DO7" s="203">
        <v>64</v>
      </c>
      <c r="DP7" s="203">
        <v>62</v>
      </c>
      <c r="DQ7" s="203">
        <v>30</v>
      </c>
      <c r="DR7" s="203">
        <v>15</v>
      </c>
      <c r="DS7" s="203">
        <v>10</v>
      </c>
      <c r="DT7" s="203">
        <v>9</v>
      </c>
      <c r="DU7" s="203">
        <v>6</v>
      </c>
      <c r="DV7" s="203">
        <v>2</v>
      </c>
      <c r="DW7" s="203">
        <v>0</v>
      </c>
      <c r="DX7" s="203">
        <v>0</v>
      </c>
      <c r="DY7" s="203">
        <v>0</v>
      </c>
      <c r="DZ7" s="203">
        <v>1</v>
      </c>
      <c r="EA7" s="203">
        <v>0</v>
      </c>
    </row>
    <row r="8" spans="1:131">
      <c r="A8" s="129">
        <v>0</v>
      </c>
      <c r="B8" s="13" t="s">
        <v>19</v>
      </c>
      <c r="C8" s="15">
        <f>V8</f>
        <v>1638</v>
      </c>
      <c r="D8" s="204">
        <f>(C8/Q8)*100</f>
        <v>1.2291575993156338</v>
      </c>
      <c r="E8" s="15">
        <f>SUM(W8:AA8)</f>
        <v>7395</v>
      </c>
      <c r="F8" s="204">
        <f>(E8/Q8)*100</f>
        <v>5.5492188320751605</v>
      </c>
      <c r="G8" s="15">
        <f>SUM(AB8:AK8)</f>
        <v>15621</v>
      </c>
      <c r="H8" s="204">
        <f>(G8/Q8)*100</f>
        <v>11.722021281385542</v>
      </c>
      <c r="I8" s="15">
        <f>SUM(AL8:AU8)</f>
        <v>17465</v>
      </c>
      <c r="J8" s="204">
        <f>(I8/Q8)*100</f>
        <v>13.105761582446609</v>
      </c>
      <c r="K8" s="15">
        <f>SUM(AV8:CJ8)</f>
        <v>74925</v>
      </c>
      <c r="L8" s="204">
        <f>(K8/Q8)*100</f>
        <v>56.223829748915662</v>
      </c>
      <c r="M8" s="15">
        <f>SUM(CK8:CW8)</f>
        <v>11549</v>
      </c>
      <c r="N8" s="204">
        <f>(M8/Q8)*100</f>
        <v>8.6663865167864813</v>
      </c>
      <c r="O8" s="15">
        <f>SUM(CX8:EA8)</f>
        <v>4669</v>
      </c>
      <c r="P8" s="204">
        <f>(O8/Q8)*100</f>
        <v>3.5036244390749052</v>
      </c>
      <c r="Q8" s="15">
        <f>C8+E8+G8+I8+K8+M8+O8</f>
        <v>133262</v>
      </c>
      <c r="S8" s="107">
        <v>0</v>
      </c>
      <c r="T8" t="s">
        <v>19</v>
      </c>
      <c r="U8" s="203">
        <v>133262</v>
      </c>
      <c r="V8" s="203">
        <v>1638</v>
      </c>
      <c r="W8" s="203">
        <v>1638</v>
      </c>
      <c r="X8" s="203">
        <v>1494</v>
      </c>
      <c r="Y8" s="203">
        <v>1405</v>
      </c>
      <c r="Z8" s="203">
        <v>1425</v>
      </c>
      <c r="AA8" s="203">
        <v>1433</v>
      </c>
      <c r="AB8" s="203">
        <v>1495</v>
      </c>
      <c r="AC8" s="203">
        <v>1555</v>
      </c>
      <c r="AD8" s="203">
        <v>1541</v>
      </c>
      <c r="AE8" s="203">
        <v>1552</v>
      </c>
      <c r="AF8" s="203">
        <v>1645</v>
      </c>
      <c r="AG8" s="203">
        <v>1685</v>
      </c>
      <c r="AH8" s="203">
        <v>1598</v>
      </c>
      <c r="AI8" s="203">
        <v>1568</v>
      </c>
      <c r="AJ8" s="203">
        <v>1471</v>
      </c>
      <c r="AK8" s="203">
        <v>1511</v>
      </c>
      <c r="AL8" s="203">
        <v>1441</v>
      </c>
      <c r="AM8" s="203">
        <v>1387</v>
      </c>
      <c r="AN8" s="203">
        <v>1427</v>
      </c>
      <c r="AO8" s="203">
        <v>1484</v>
      </c>
      <c r="AP8" s="203">
        <v>1646</v>
      </c>
      <c r="AQ8" s="203">
        <v>1763</v>
      </c>
      <c r="AR8" s="203">
        <v>1841</v>
      </c>
      <c r="AS8" s="203">
        <v>2007</v>
      </c>
      <c r="AT8" s="203">
        <v>2173</v>
      </c>
      <c r="AU8" s="203">
        <v>2296</v>
      </c>
      <c r="AV8" s="203">
        <v>2461</v>
      </c>
      <c r="AW8" s="203">
        <v>2630</v>
      </c>
      <c r="AX8" s="203">
        <v>2595</v>
      </c>
      <c r="AY8" s="203">
        <v>2568</v>
      </c>
      <c r="AZ8" s="203">
        <v>2674</v>
      </c>
      <c r="BA8" s="203">
        <v>2466</v>
      </c>
      <c r="BB8" s="203">
        <v>2455</v>
      </c>
      <c r="BC8" s="203">
        <v>2183</v>
      </c>
      <c r="BD8" s="203">
        <v>2007</v>
      </c>
      <c r="BE8" s="203">
        <v>1962</v>
      </c>
      <c r="BF8" s="203">
        <v>2044</v>
      </c>
      <c r="BG8" s="203">
        <v>2037</v>
      </c>
      <c r="BH8" s="203">
        <v>2005</v>
      </c>
      <c r="BI8" s="203">
        <v>1986</v>
      </c>
      <c r="BJ8" s="203">
        <v>2084</v>
      </c>
      <c r="BK8" s="203">
        <v>1956</v>
      </c>
      <c r="BL8" s="203">
        <v>1733</v>
      </c>
      <c r="BM8" s="203">
        <v>1778</v>
      </c>
      <c r="BN8" s="203">
        <v>1817</v>
      </c>
      <c r="BO8" s="203">
        <v>1738</v>
      </c>
      <c r="BP8" s="203">
        <v>1646</v>
      </c>
      <c r="BQ8" s="203">
        <v>1695</v>
      </c>
      <c r="BR8" s="203">
        <v>1735</v>
      </c>
      <c r="BS8" s="203">
        <v>1563</v>
      </c>
      <c r="BT8" s="203">
        <v>1485</v>
      </c>
      <c r="BU8" s="203">
        <v>1509</v>
      </c>
      <c r="BV8" s="203">
        <v>1487</v>
      </c>
      <c r="BW8" s="203">
        <v>1574</v>
      </c>
      <c r="BX8" s="203">
        <v>1614</v>
      </c>
      <c r="BY8" s="203">
        <v>1580</v>
      </c>
      <c r="BZ8" s="203">
        <v>1567</v>
      </c>
      <c r="CA8" s="203">
        <v>1557</v>
      </c>
      <c r="CB8" s="203">
        <v>1511</v>
      </c>
      <c r="CC8" s="203">
        <v>1468</v>
      </c>
      <c r="CD8" s="203">
        <v>1496</v>
      </c>
      <c r="CE8" s="203">
        <v>1495</v>
      </c>
      <c r="CF8" s="203">
        <v>1459</v>
      </c>
      <c r="CG8" s="203">
        <v>1419</v>
      </c>
      <c r="CH8" s="203">
        <v>1382</v>
      </c>
      <c r="CI8" s="203">
        <v>1271</v>
      </c>
      <c r="CJ8" s="203">
        <v>1233</v>
      </c>
      <c r="CK8" s="203">
        <v>1232</v>
      </c>
      <c r="CL8" s="203">
        <v>1154</v>
      </c>
      <c r="CM8" s="203">
        <v>1130</v>
      </c>
      <c r="CN8" s="203">
        <v>1065</v>
      </c>
      <c r="CO8" s="203">
        <v>1001</v>
      </c>
      <c r="CP8" s="203">
        <v>953</v>
      </c>
      <c r="CQ8" s="203">
        <v>927</v>
      </c>
      <c r="CR8" s="203">
        <v>821</v>
      </c>
      <c r="CS8" s="203">
        <v>752</v>
      </c>
      <c r="CT8" s="203">
        <v>699</v>
      </c>
      <c r="CU8" s="203">
        <v>636</v>
      </c>
      <c r="CV8" s="203">
        <v>645</v>
      </c>
      <c r="CW8" s="203">
        <v>534</v>
      </c>
      <c r="CX8" s="203">
        <v>473</v>
      </c>
      <c r="CY8" s="203">
        <v>481</v>
      </c>
      <c r="CZ8" s="203">
        <v>402</v>
      </c>
      <c r="DA8" s="203">
        <v>380</v>
      </c>
      <c r="DB8" s="203">
        <v>354</v>
      </c>
      <c r="DC8" s="203">
        <v>348</v>
      </c>
      <c r="DD8" s="203">
        <v>332</v>
      </c>
      <c r="DE8" s="203">
        <v>302</v>
      </c>
      <c r="DF8" s="203">
        <v>285</v>
      </c>
      <c r="DG8" s="203">
        <v>247</v>
      </c>
      <c r="DH8" s="203">
        <v>246</v>
      </c>
      <c r="DI8" s="203">
        <v>204</v>
      </c>
      <c r="DJ8" s="203">
        <v>150</v>
      </c>
      <c r="DK8" s="203">
        <v>139</v>
      </c>
      <c r="DL8" s="203">
        <v>110</v>
      </c>
      <c r="DM8" s="203">
        <v>69</v>
      </c>
      <c r="DN8" s="203">
        <v>46</v>
      </c>
      <c r="DO8" s="203">
        <v>33</v>
      </c>
      <c r="DP8" s="203">
        <v>27</v>
      </c>
      <c r="DQ8" s="203">
        <v>16</v>
      </c>
      <c r="DR8" s="203">
        <v>8</v>
      </c>
      <c r="DS8" s="203">
        <v>8</v>
      </c>
      <c r="DT8" s="203">
        <v>5</v>
      </c>
      <c r="DU8" s="203">
        <v>4</v>
      </c>
      <c r="DV8" s="203">
        <v>0</v>
      </c>
      <c r="DW8" s="203">
        <v>0</v>
      </c>
      <c r="DX8" s="203">
        <v>0</v>
      </c>
      <c r="DY8" s="203">
        <v>0</v>
      </c>
      <c r="DZ8" s="203">
        <v>0</v>
      </c>
      <c r="EA8" s="203">
        <v>0</v>
      </c>
    </row>
    <row r="9" spans="1:131">
      <c r="A9">
        <v>1000</v>
      </c>
      <c r="B9" t="s">
        <v>172</v>
      </c>
      <c r="C9" s="16">
        <f t="shared" ref="C9:C86" si="0">V9</f>
        <v>519</v>
      </c>
      <c r="D9" s="205">
        <f t="shared" ref="D9:D86" si="1">(C9/Q9)*100</f>
        <v>1.3539601377439214</v>
      </c>
      <c r="E9" s="16">
        <f t="shared" ref="E9:E86" si="2">SUM(W9:AA9)</f>
        <v>2311</v>
      </c>
      <c r="F9" s="205">
        <f t="shared" ref="F9:F86" si="3">(E9/Q9)*100</f>
        <v>6.0289053532296775</v>
      </c>
      <c r="G9" s="16">
        <f t="shared" ref="G9:G86" si="4">SUM(AB9:AK9)</f>
        <v>5134</v>
      </c>
      <c r="H9" s="205">
        <f t="shared" ref="H9:H86" si="5">(G9/Q9)*100</f>
        <v>13.393509339455287</v>
      </c>
      <c r="I9" s="16">
        <f t="shared" ref="I9:I86" si="6">SUM(AL9:AU9)</f>
        <v>4908</v>
      </c>
      <c r="J9" s="205">
        <f t="shared" ref="J9:J86" si="7">(I9/Q9)*100</f>
        <v>12.803923614734424</v>
      </c>
      <c r="K9" s="16">
        <f t="shared" ref="K9:K86" si="8">SUM(AV9:CJ9)</f>
        <v>20294</v>
      </c>
      <c r="L9" s="205">
        <f t="shared" ref="L9:L86" si="9">(K9/Q9)*100</f>
        <v>52.942711050819156</v>
      </c>
      <c r="M9" s="16">
        <f t="shared" ref="M9:M86" si="10">SUM(CK9:CW9)</f>
        <v>3761</v>
      </c>
      <c r="N9" s="205">
        <f t="shared" ref="N9:N86" si="11">(M9/Q9)*100</f>
        <v>9.8116456224564335</v>
      </c>
      <c r="O9" s="16">
        <f t="shared" ref="O9:O86" si="12">SUM(CX9:EA9)</f>
        <v>1405</v>
      </c>
      <c r="P9" s="205">
        <f t="shared" ref="P9:P86" si="13">(O9/Q9)*100</f>
        <v>3.6653448815610981</v>
      </c>
      <c r="Q9" s="16">
        <f t="shared" ref="Q9:Q86" si="14">C9+E9+G9+I9+K9+M9+O9</f>
        <v>38332</v>
      </c>
      <c r="S9">
        <v>1000</v>
      </c>
      <c r="T9" t="s">
        <v>172</v>
      </c>
      <c r="U9" s="203">
        <v>38332</v>
      </c>
      <c r="V9" s="203">
        <v>519</v>
      </c>
      <c r="W9" s="203">
        <v>481</v>
      </c>
      <c r="X9" s="203">
        <v>454</v>
      </c>
      <c r="Y9" s="203">
        <v>440</v>
      </c>
      <c r="Z9" s="203">
        <v>471</v>
      </c>
      <c r="AA9" s="203">
        <v>465</v>
      </c>
      <c r="AB9" s="203">
        <v>482</v>
      </c>
      <c r="AC9" s="203">
        <v>509</v>
      </c>
      <c r="AD9" s="203">
        <v>507</v>
      </c>
      <c r="AE9" s="203">
        <v>512</v>
      </c>
      <c r="AF9" s="203">
        <v>556</v>
      </c>
      <c r="AG9" s="203">
        <v>566</v>
      </c>
      <c r="AH9" s="203">
        <v>536</v>
      </c>
      <c r="AI9" s="203">
        <v>494</v>
      </c>
      <c r="AJ9" s="203">
        <v>498</v>
      </c>
      <c r="AK9" s="203">
        <v>474</v>
      </c>
      <c r="AL9" s="203">
        <v>544</v>
      </c>
      <c r="AM9" s="203">
        <v>470</v>
      </c>
      <c r="AN9" s="203">
        <v>441</v>
      </c>
      <c r="AO9" s="203">
        <v>472</v>
      </c>
      <c r="AP9" s="203">
        <v>464</v>
      </c>
      <c r="AQ9" s="203">
        <v>471</v>
      </c>
      <c r="AR9" s="203">
        <v>512</v>
      </c>
      <c r="AS9" s="203">
        <v>512</v>
      </c>
      <c r="AT9" s="203">
        <v>488</v>
      </c>
      <c r="AU9" s="203">
        <v>534</v>
      </c>
      <c r="AV9" s="203">
        <v>544</v>
      </c>
      <c r="AW9" s="203">
        <v>588</v>
      </c>
      <c r="AX9" s="203">
        <v>575</v>
      </c>
      <c r="AY9" s="203">
        <v>544</v>
      </c>
      <c r="AZ9" s="203">
        <v>607</v>
      </c>
      <c r="BA9" s="203">
        <v>512</v>
      </c>
      <c r="BB9" s="203">
        <v>543</v>
      </c>
      <c r="BC9" s="203">
        <v>541</v>
      </c>
      <c r="BD9" s="203">
        <v>512</v>
      </c>
      <c r="BE9" s="203">
        <v>480</v>
      </c>
      <c r="BF9" s="203">
        <v>511</v>
      </c>
      <c r="BG9" s="203">
        <v>563</v>
      </c>
      <c r="BH9" s="203">
        <v>541</v>
      </c>
      <c r="BI9" s="203">
        <v>523</v>
      </c>
      <c r="BJ9" s="203">
        <v>549</v>
      </c>
      <c r="BK9" s="203">
        <v>598</v>
      </c>
      <c r="BL9" s="203">
        <v>506</v>
      </c>
      <c r="BM9" s="203">
        <v>496</v>
      </c>
      <c r="BN9" s="203">
        <v>499</v>
      </c>
      <c r="BO9" s="203">
        <v>513</v>
      </c>
      <c r="BP9" s="203">
        <v>524</v>
      </c>
      <c r="BQ9" s="203">
        <v>563</v>
      </c>
      <c r="BR9" s="203">
        <v>520</v>
      </c>
      <c r="BS9" s="203">
        <v>491</v>
      </c>
      <c r="BT9" s="203">
        <v>431</v>
      </c>
      <c r="BU9" s="203">
        <v>483</v>
      </c>
      <c r="BV9" s="203">
        <v>415</v>
      </c>
      <c r="BW9" s="203">
        <v>443</v>
      </c>
      <c r="BX9" s="203">
        <v>505</v>
      </c>
      <c r="BY9" s="203">
        <v>473</v>
      </c>
      <c r="BZ9" s="203">
        <v>469</v>
      </c>
      <c r="CA9" s="203">
        <v>451</v>
      </c>
      <c r="CB9" s="203">
        <v>425</v>
      </c>
      <c r="CC9" s="203">
        <v>412</v>
      </c>
      <c r="CD9" s="203">
        <v>422</v>
      </c>
      <c r="CE9" s="203">
        <v>455</v>
      </c>
      <c r="CF9" s="203">
        <v>415</v>
      </c>
      <c r="CG9" s="203">
        <v>444</v>
      </c>
      <c r="CH9" s="203">
        <v>406</v>
      </c>
      <c r="CI9" s="203">
        <v>395</v>
      </c>
      <c r="CJ9" s="203">
        <v>407</v>
      </c>
      <c r="CK9" s="203">
        <v>384</v>
      </c>
      <c r="CL9" s="203">
        <v>356</v>
      </c>
      <c r="CM9" s="203">
        <v>338</v>
      </c>
      <c r="CN9" s="203">
        <v>321</v>
      </c>
      <c r="CO9" s="203">
        <v>362</v>
      </c>
      <c r="CP9" s="203">
        <v>352</v>
      </c>
      <c r="CQ9" s="203">
        <v>291</v>
      </c>
      <c r="CR9" s="203">
        <v>260</v>
      </c>
      <c r="CS9" s="203">
        <v>280</v>
      </c>
      <c r="CT9" s="203">
        <v>233</v>
      </c>
      <c r="CU9" s="203">
        <v>228</v>
      </c>
      <c r="CV9" s="203">
        <v>186</v>
      </c>
      <c r="CW9" s="203">
        <v>170</v>
      </c>
      <c r="CX9" s="203">
        <v>156</v>
      </c>
      <c r="CY9" s="203">
        <v>154</v>
      </c>
      <c r="CZ9" s="203">
        <v>126</v>
      </c>
      <c r="DA9" s="203">
        <v>130</v>
      </c>
      <c r="DB9" s="203">
        <v>131</v>
      </c>
      <c r="DC9" s="203">
        <v>119</v>
      </c>
      <c r="DD9" s="203">
        <v>100</v>
      </c>
      <c r="DE9" s="203">
        <v>94</v>
      </c>
      <c r="DF9" s="203">
        <v>80</v>
      </c>
      <c r="DG9" s="203">
        <v>68</v>
      </c>
      <c r="DH9" s="203">
        <v>66</v>
      </c>
      <c r="DI9" s="203">
        <v>49</v>
      </c>
      <c r="DJ9" s="203">
        <v>40</v>
      </c>
      <c r="DK9" s="203">
        <v>25</v>
      </c>
      <c r="DL9" s="203">
        <v>29</v>
      </c>
      <c r="DM9" s="203">
        <v>13</v>
      </c>
      <c r="DN9" s="203">
        <v>11</v>
      </c>
      <c r="DO9" s="203">
        <v>7</v>
      </c>
      <c r="DP9" s="203">
        <v>4</v>
      </c>
      <c r="DQ9" s="203">
        <v>0</v>
      </c>
      <c r="DR9" s="203">
        <v>2</v>
      </c>
      <c r="DS9" s="203">
        <v>0</v>
      </c>
      <c r="DT9" s="203">
        <v>0</v>
      </c>
      <c r="DU9" s="203">
        <v>1</v>
      </c>
      <c r="DV9" s="203">
        <v>0</v>
      </c>
      <c r="DW9" s="203">
        <v>0</v>
      </c>
      <c r="DX9" s="203">
        <v>0</v>
      </c>
      <c r="DY9" s="203">
        <v>0</v>
      </c>
      <c r="DZ9" s="203">
        <v>0</v>
      </c>
      <c r="EA9" s="203">
        <v>0</v>
      </c>
    </row>
    <row r="10" spans="1:131">
      <c r="A10" s="13">
        <v>1100</v>
      </c>
      <c r="B10" s="13" t="s">
        <v>173</v>
      </c>
      <c r="C10" s="15">
        <f t="shared" si="0"/>
        <v>57</v>
      </c>
      <c r="D10" s="204">
        <f t="shared" si="1"/>
        <v>1.2089077412513256</v>
      </c>
      <c r="E10" s="15">
        <f t="shared" si="2"/>
        <v>291</v>
      </c>
      <c r="F10" s="204">
        <f t="shared" si="3"/>
        <v>6.1717921527041355</v>
      </c>
      <c r="G10" s="15">
        <f t="shared" si="4"/>
        <v>631</v>
      </c>
      <c r="H10" s="204">
        <f t="shared" si="5"/>
        <v>13.382820784729589</v>
      </c>
      <c r="I10" s="15">
        <f t="shared" si="6"/>
        <v>594</v>
      </c>
      <c r="J10" s="204">
        <f t="shared" si="7"/>
        <v>12.598091198303289</v>
      </c>
      <c r="K10" s="15">
        <f t="shared" si="8"/>
        <v>2406</v>
      </c>
      <c r="L10" s="204">
        <f t="shared" si="9"/>
        <v>51.02863202545069</v>
      </c>
      <c r="M10" s="15">
        <f t="shared" si="10"/>
        <v>546</v>
      </c>
      <c r="N10" s="204">
        <f t="shared" si="11"/>
        <v>11.580063626723224</v>
      </c>
      <c r="O10" s="15">
        <f t="shared" si="12"/>
        <v>190</v>
      </c>
      <c r="P10" s="204">
        <f t="shared" si="13"/>
        <v>4.0296924708377517</v>
      </c>
      <c r="Q10" s="15">
        <f t="shared" si="14"/>
        <v>4715</v>
      </c>
      <c r="S10">
        <v>1100</v>
      </c>
      <c r="T10" t="s">
        <v>173</v>
      </c>
      <c r="U10" s="203">
        <v>4715</v>
      </c>
      <c r="V10" s="203">
        <v>57</v>
      </c>
      <c r="W10" s="203">
        <v>62</v>
      </c>
      <c r="X10" s="203">
        <v>54</v>
      </c>
      <c r="Y10" s="203">
        <v>60</v>
      </c>
      <c r="Z10" s="203">
        <v>52</v>
      </c>
      <c r="AA10" s="203">
        <v>63</v>
      </c>
      <c r="AB10" s="203">
        <v>65</v>
      </c>
      <c r="AC10" s="203">
        <v>59</v>
      </c>
      <c r="AD10" s="203">
        <v>76</v>
      </c>
      <c r="AE10" s="203">
        <v>57</v>
      </c>
      <c r="AF10" s="203">
        <v>69</v>
      </c>
      <c r="AG10" s="203">
        <v>66</v>
      </c>
      <c r="AH10" s="203">
        <v>69</v>
      </c>
      <c r="AI10" s="203">
        <v>55</v>
      </c>
      <c r="AJ10" s="203">
        <v>67</v>
      </c>
      <c r="AK10" s="203">
        <v>48</v>
      </c>
      <c r="AL10" s="203">
        <v>55</v>
      </c>
      <c r="AM10" s="203">
        <v>59</v>
      </c>
      <c r="AN10" s="203">
        <v>53</v>
      </c>
      <c r="AO10" s="203">
        <v>56</v>
      </c>
      <c r="AP10" s="203">
        <v>50</v>
      </c>
      <c r="AQ10" s="203">
        <v>77</v>
      </c>
      <c r="AR10" s="203">
        <v>62</v>
      </c>
      <c r="AS10" s="203">
        <v>49</v>
      </c>
      <c r="AT10" s="203">
        <v>80</v>
      </c>
      <c r="AU10" s="203">
        <v>53</v>
      </c>
      <c r="AV10" s="203">
        <v>60</v>
      </c>
      <c r="AW10" s="203">
        <v>60</v>
      </c>
      <c r="AX10" s="203">
        <v>65</v>
      </c>
      <c r="AY10" s="203">
        <v>72</v>
      </c>
      <c r="AZ10" s="203">
        <v>54</v>
      </c>
      <c r="BA10" s="203">
        <v>64</v>
      </c>
      <c r="BB10" s="203">
        <v>58</v>
      </c>
      <c r="BC10" s="203">
        <v>51</v>
      </c>
      <c r="BD10" s="203">
        <v>65</v>
      </c>
      <c r="BE10" s="203">
        <v>77</v>
      </c>
      <c r="BF10" s="203">
        <v>57</v>
      </c>
      <c r="BG10" s="203">
        <v>47</v>
      </c>
      <c r="BH10" s="203">
        <v>75</v>
      </c>
      <c r="BI10" s="203">
        <v>56</v>
      </c>
      <c r="BJ10" s="203">
        <v>59</v>
      </c>
      <c r="BK10" s="203">
        <v>68</v>
      </c>
      <c r="BL10" s="203">
        <v>62</v>
      </c>
      <c r="BM10" s="203">
        <v>58</v>
      </c>
      <c r="BN10" s="203">
        <v>63</v>
      </c>
      <c r="BO10" s="203">
        <v>68</v>
      </c>
      <c r="BP10" s="203">
        <v>46</v>
      </c>
      <c r="BQ10" s="203">
        <v>55</v>
      </c>
      <c r="BR10" s="203">
        <v>68</v>
      </c>
      <c r="BS10" s="203">
        <v>56</v>
      </c>
      <c r="BT10" s="203">
        <v>48</v>
      </c>
      <c r="BU10" s="203">
        <v>57</v>
      </c>
      <c r="BV10" s="203">
        <v>53</v>
      </c>
      <c r="BW10" s="203">
        <v>45</v>
      </c>
      <c r="BX10" s="203">
        <v>56</v>
      </c>
      <c r="BY10" s="203">
        <v>47</v>
      </c>
      <c r="BZ10" s="203">
        <v>54</v>
      </c>
      <c r="CA10" s="203">
        <v>50</v>
      </c>
      <c r="CB10" s="203">
        <v>50</v>
      </c>
      <c r="CC10" s="203">
        <v>47</v>
      </c>
      <c r="CD10" s="203">
        <v>64</v>
      </c>
      <c r="CE10" s="203">
        <v>60</v>
      </c>
      <c r="CF10" s="203">
        <v>75</v>
      </c>
      <c r="CG10" s="203">
        <v>65</v>
      </c>
      <c r="CH10" s="203">
        <v>67</v>
      </c>
      <c r="CI10" s="203">
        <v>55</v>
      </c>
      <c r="CJ10" s="203">
        <v>49</v>
      </c>
      <c r="CK10" s="203">
        <v>59</v>
      </c>
      <c r="CL10" s="203">
        <v>49</v>
      </c>
      <c r="CM10" s="203">
        <v>44</v>
      </c>
      <c r="CN10" s="203">
        <v>55</v>
      </c>
      <c r="CO10" s="203">
        <v>49</v>
      </c>
      <c r="CP10" s="203">
        <v>42</v>
      </c>
      <c r="CQ10" s="203">
        <v>36</v>
      </c>
      <c r="CR10" s="203">
        <v>34</v>
      </c>
      <c r="CS10" s="203">
        <v>36</v>
      </c>
      <c r="CT10" s="203">
        <v>47</v>
      </c>
      <c r="CU10" s="203">
        <v>40</v>
      </c>
      <c r="CV10" s="203">
        <v>24</v>
      </c>
      <c r="CW10" s="203">
        <v>31</v>
      </c>
      <c r="CX10" s="203">
        <v>21</v>
      </c>
      <c r="CY10" s="203">
        <v>18</v>
      </c>
      <c r="CZ10" s="203">
        <v>14</v>
      </c>
      <c r="DA10" s="203">
        <v>18</v>
      </c>
      <c r="DB10" s="203">
        <v>14</v>
      </c>
      <c r="DC10" s="203">
        <v>16</v>
      </c>
      <c r="DD10" s="203">
        <v>16</v>
      </c>
      <c r="DE10" s="203">
        <v>15</v>
      </c>
      <c r="DF10" s="203">
        <v>11</v>
      </c>
      <c r="DG10" s="203">
        <v>14</v>
      </c>
      <c r="DH10" s="203">
        <v>9</v>
      </c>
      <c r="DI10" s="203">
        <v>6</v>
      </c>
      <c r="DJ10" s="203">
        <v>9</v>
      </c>
      <c r="DK10" s="203">
        <v>2</v>
      </c>
      <c r="DL10" s="203">
        <v>3</v>
      </c>
      <c r="DM10" s="203">
        <v>1</v>
      </c>
      <c r="DN10" s="203">
        <v>0</v>
      </c>
      <c r="DO10" s="203">
        <v>0</v>
      </c>
      <c r="DP10" s="203">
        <v>1</v>
      </c>
      <c r="DQ10" s="203">
        <v>1</v>
      </c>
      <c r="DR10" s="203">
        <v>1</v>
      </c>
      <c r="DS10" s="203">
        <v>0</v>
      </c>
      <c r="DT10" s="203">
        <v>0</v>
      </c>
      <c r="DU10" s="203">
        <v>0</v>
      </c>
      <c r="DV10" s="203">
        <v>0</v>
      </c>
      <c r="DW10" s="203">
        <v>0</v>
      </c>
      <c r="DX10" s="203">
        <v>0</v>
      </c>
      <c r="DY10" s="203">
        <v>0</v>
      </c>
      <c r="DZ10" s="203">
        <v>0</v>
      </c>
      <c r="EA10" s="203">
        <v>0</v>
      </c>
    </row>
    <row r="11" spans="1:131">
      <c r="A11">
        <v>1300</v>
      </c>
      <c r="B11" t="s">
        <v>174</v>
      </c>
      <c r="C11" s="16">
        <f t="shared" si="0"/>
        <v>255</v>
      </c>
      <c r="D11" s="205">
        <f t="shared" si="1"/>
        <v>1.4412479511671283</v>
      </c>
      <c r="E11" s="16">
        <f t="shared" si="2"/>
        <v>1111</v>
      </c>
      <c r="F11" s="205">
        <f t="shared" si="3"/>
        <v>6.2793195048889388</v>
      </c>
      <c r="G11" s="16">
        <f t="shared" si="4"/>
        <v>2505</v>
      </c>
      <c r="H11" s="205">
        <f t="shared" si="5"/>
        <v>14.158141637935906</v>
      </c>
      <c r="I11" s="16">
        <f t="shared" si="6"/>
        <v>2399</v>
      </c>
      <c r="J11" s="205">
        <f t="shared" si="7"/>
        <v>13.559034646470355</v>
      </c>
      <c r="K11" s="16">
        <f t="shared" si="8"/>
        <v>8947</v>
      </c>
      <c r="L11" s="205">
        <f t="shared" si="9"/>
        <v>50.568021251342344</v>
      </c>
      <c r="M11" s="16">
        <f t="shared" si="10"/>
        <v>1787</v>
      </c>
      <c r="N11" s="205">
        <f t="shared" si="11"/>
        <v>10.100039563669249</v>
      </c>
      <c r="O11" s="16">
        <f t="shared" si="12"/>
        <v>689</v>
      </c>
      <c r="P11" s="205">
        <f t="shared" si="13"/>
        <v>3.8941954445260838</v>
      </c>
      <c r="Q11" s="16">
        <f t="shared" si="14"/>
        <v>17693</v>
      </c>
      <c r="S11">
        <v>1300</v>
      </c>
      <c r="T11" t="s">
        <v>174</v>
      </c>
      <c r="U11" s="203">
        <v>17693</v>
      </c>
      <c r="V11" s="203">
        <v>255</v>
      </c>
      <c r="W11" s="203">
        <v>226</v>
      </c>
      <c r="X11" s="203">
        <v>244</v>
      </c>
      <c r="Y11" s="203">
        <v>214</v>
      </c>
      <c r="Z11" s="203">
        <v>215</v>
      </c>
      <c r="AA11" s="203">
        <v>212</v>
      </c>
      <c r="AB11" s="203">
        <v>238</v>
      </c>
      <c r="AC11" s="203">
        <v>226</v>
      </c>
      <c r="AD11" s="203">
        <v>212</v>
      </c>
      <c r="AE11" s="203">
        <v>223</v>
      </c>
      <c r="AF11" s="203">
        <v>283</v>
      </c>
      <c r="AG11" s="203">
        <v>286</v>
      </c>
      <c r="AH11" s="203">
        <v>261</v>
      </c>
      <c r="AI11" s="203">
        <v>267</v>
      </c>
      <c r="AJ11" s="203">
        <v>246</v>
      </c>
      <c r="AK11" s="203">
        <v>263</v>
      </c>
      <c r="AL11" s="203">
        <v>265</v>
      </c>
      <c r="AM11" s="203">
        <v>240</v>
      </c>
      <c r="AN11" s="203">
        <v>246</v>
      </c>
      <c r="AO11" s="203">
        <v>247</v>
      </c>
      <c r="AP11" s="203">
        <v>258</v>
      </c>
      <c r="AQ11" s="203">
        <v>245</v>
      </c>
      <c r="AR11" s="203">
        <v>214</v>
      </c>
      <c r="AS11" s="203">
        <v>240</v>
      </c>
      <c r="AT11" s="203">
        <v>212</v>
      </c>
      <c r="AU11" s="203">
        <v>232</v>
      </c>
      <c r="AV11" s="203">
        <v>248</v>
      </c>
      <c r="AW11" s="203">
        <v>241</v>
      </c>
      <c r="AX11" s="203">
        <v>224</v>
      </c>
      <c r="AY11" s="203">
        <v>207</v>
      </c>
      <c r="AZ11" s="203">
        <v>273</v>
      </c>
      <c r="BA11" s="203">
        <v>232</v>
      </c>
      <c r="BB11" s="203">
        <v>248</v>
      </c>
      <c r="BC11" s="203">
        <v>212</v>
      </c>
      <c r="BD11" s="203">
        <v>211</v>
      </c>
      <c r="BE11" s="203">
        <v>189</v>
      </c>
      <c r="BF11" s="203">
        <v>222</v>
      </c>
      <c r="BG11" s="203">
        <v>209</v>
      </c>
      <c r="BH11" s="203">
        <v>243</v>
      </c>
      <c r="BI11" s="203">
        <v>226</v>
      </c>
      <c r="BJ11" s="203">
        <v>222</v>
      </c>
      <c r="BK11" s="203">
        <v>231</v>
      </c>
      <c r="BL11" s="203">
        <v>214</v>
      </c>
      <c r="BM11" s="203">
        <v>232</v>
      </c>
      <c r="BN11" s="203">
        <v>212</v>
      </c>
      <c r="BO11" s="203">
        <v>217</v>
      </c>
      <c r="BP11" s="203">
        <v>224</v>
      </c>
      <c r="BQ11" s="203">
        <v>225</v>
      </c>
      <c r="BR11" s="203">
        <v>265</v>
      </c>
      <c r="BS11" s="203">
        <v>258</v>
      </c>
      <c r="BT11" s="203">
        <v>213</v>
      </c>
      <c r="BU11" s="203">
        <v>219</v>
      </c>
      <c r="BV11" s="203">
        <v>217</v>
      </c>
      <c r="BW11" s="203">
        <v>216</v>
      </c>
      <c r="BX11" s="203">
        <v>207</v>
      </c>
      <c r="BY11" s="203">
        <v>213</v>
      </c>
      <c r="BZ11" s="203">
        <v>187</v>
      </c>
      <c r="CA11" s="203">
        <v>234</v>
      </c>
      <c r="CB11" s="203">
        <v>200</v>
      </c>
      <c r="CC11" s="203">
        <v>185</v>
      </c>
      <c r="CD11" s="203">
        <v>218</v>
      </c>
      <c r="CE11" s="203">
        <v>196</v>
      </c>
      <c r="CF11" s="203">
        <v>196</v>
      </c>
      <c r="CG11" s="203">
        <v>209</v>
      </c>
      <c r="CH11" s="203">
        <v>177</v>
      </c>
      <c r="CI11" s="203">
        <v>183</v>
      </c>
      <c r="CJ11" s="203">
        <v>192</v>
      </c>
      <c r="CK11" s="203">
        <v>161</v>
      </c>
      <c r="CL11" s="203">
        <v>164</v>
      </c>
      <c r="CM11" s="203">
        <v>173</v>
      </c>
      <c r="CN11" s="203">
        <v>140</v>
      </c>
      <c r="CO11" s="203">
        <v>150</v>
      </c>
      <c r="CP11" s="203">
        <v>150</v>
      </c>
      <c r="CQ11" s="203">
        <v>152</v>
      </c>
      <c r="CR11" s="203">
        <v>134</v>
      </c>
      <c r="CS11" s="203">
        <v>121</v>
      </c>
      <c r="CT11" s="203">
        <v>127</v>
      </c>
      <c r="CU11" s="203">
        <v>120</v>
      </c>
      <c r="CV11" s="203">
        <v>102</v>
      </c>
      <c r="CW11" s="203">
        <v>93</v>
      </c>
      <c r="CX11" s="203">
        <v>85</v>
      </c>
      <c r="CY11" s="203">
        <v>78</v>
      </c>
      <c r="CZ11" s="203">
        <v>77</v>
      </c>
      <c r="DA11" s="203">
        <v>64</v>
      </c>
      <c r="DB11" s="203">
        <v>75</v>
      </c>
      <c r="DC11" s="203">
        <v>54</v>
      </c>
      <c r="DD11" s="203">
        <v>50</v>
      </c>
      <c r="DE11" s="203">
        <v>41</v>
      </c>
      <c r="DF11" s="203">
        <v>30</v>
      </c>
      <c r="DG11" s="203">
        <v>36</v>
      </c>
      <c r="DH11" s="203">
        <v>21</v>
      </c>
      <c r="DI11" s="203">
        <v>21</v>
      </c>
      <c r="DJ11" s="203">
        <v>20</v>
      </c>
      <c r="DK11" s="203">
        <v>11</v>
      </c>
      <c r="DL11" s="203">
        <v>9</v>
      </c>
      <c r="DM11" s="203">
        <v>6</v>
      </c>
      <c r="DN11" s="203">
        <v>8</v>
      </c>
      <c r="DO11" s="203">
        <v>1</v>
      </c>
      <c r="DP11" s="203">
        <v>1</v>
      </c>
      <c r="DQ11" s="203">
        <v>0</v>
      </c>
      <c r="DR11" s="203">
        <v>1</v>
      </c>
      <c r="DS11" s="203">
        <v>0</v>
      </c>
      <c r="DT11" s="203">
        <v>0</v>
      </c>
      <c r="DU11" s="203">
        <v>0</v>
      </c>
      <c r="DV11" s="203">
        <v>0</v>
      </c>
      <c r="DW11" s="203">
        <v>0</v>
      </c>
      <c r="DX11" s="203">
        <v>0</v>
      </c>
      <c r="DY11" s="203">
        <v>0</v>
      </c>
      <c r="DZ11" s="203">
        <v>0</v>
      </c>
      <c r="EA11" s="203">
        <v>0</v>
      </c>
    </row>
    <row r="12" spans="1:131">
      <c r="A12" s="13">
        <v>1400</v>
      </c>
      <c r="B12" s="13" t="s">
        <v>175</v>
      </c>
      <c r="C12" s="15">
        <f t="shared" si="0"/>
        <v>350</v>
      </c>
      <c r="D12" s="204">
        <f t="shared" si="1"/>
        <v>1.1789672247111531</v>
      </c>
      <c r="E12" s="15">
        <f t="shared" si="2"/>
        <v>1839</v>
      </c>
      <c r="F12" s="204">
        <f t="shared" si="3"/>
        <v>6.1946306464108867</v>
      </c>
      <c r="G12" s="15">
        <f t="shared" si="4"/>
        <v>4260</v>
      </c>
      <c r="H12" s="204">
        <f t="shared" si="5"/>
        <v>14.349715363627178</v>
      </c>
      <c r="I12" s="15">
        <f t="shared" si="6"/>
        <v>4073</v>
      </c>
      <c r="J12" s="204">
        <f t="shared" si="7"/>
        <v>13.719810017852932</v>
      </c>
      <c r="K12" s="15">
        <f t="shared" si="8"/>
        <v>15865</v>
      </c>
      <c r="L12" s="204">
        <f t="shared" si="9"/>
        <v>53.440900057264116</v>
      </c>
      <c r="M12" s="15">
        <f t="shared" si="10"/>
        <v>2416</v>
      </c>
      <c r="N12" s="204">
        <f t="shared" si="11"/>
        <v>8.1382423282918452</v>
      </c>
      <c r="O12" s="15">
        <f t="shared" si="12"/>
        <v>884</v>
      </c>
      <c r="P12" s="204">
        <f t="shared" si="13"/>
        <v>2.9777343618418839</v>
      </c>
      <c r="Q12" s="15">
        <f t="shared" si="14"/>
        <v>29687</v>
      </c>
      <c r="S12">
        <v>1400</v>
      </c>
      <c r="T12" t="s">
        <v>175</v>
      </c>
      <c r="U12" s="203">
        <v>29687</v>
      </c>
      <c r="V12" s="203">
        <v>350</v>
      </c>
      <c r="W12" s="203">
        <v>376</v>
      </c>
      <c r="X12" s="203">
        <v>394</v>
      </c>
      <c r="Y12" s="203">
        <v>355</v>
      </c>
      <c r="Z12" s="203">
        <v>349</v>
      </c>
      <c r="AA12" s="203">
        <v>365</v>
      </c>
      <c r="AB12" s="203">
        <v>387</v>
      </c>
      <c r="AC12" s="203">
        <v>380</v>
      </c>
      <c r="AD12" s="203">
        <v>424</v>
      </c>
      <c r="AE12" s="203">
        <v>427</v>
      </c>
      <c r="AF12" s="203">
        <v>462</v>
      </c>
      <c r="AG12" s="203">
        <v>469</v>
      </c>
      <c r="AH12" s="203">
        <v>468</v>
      </c>
      <c r="AI12" s="203">
        <v>413</v>
      </c>
      <c r="AJ12" s="203">
        <v>437</v>
      </c>
      <c r="AK12" s="203">
        <v>393</v>
      </c>
      <c r="AL12" s="203">
        <v>425</v>
      </c>
      <c r="AM12" s="203">
        <v>392</v>
      </c>
      <c r="AN12" s="203">
        <v>387</v>
      </c>
      <c r="AO12" s="203">
        <v>404</v>
      </c>
      <c r="AP12" s="203">
        <v>430</v>
      </c>
      <c r="AQ12" s="203">
        <v>383</v>
      </c>
      <c r="AR12" s="203">
        <v>414</v>
      </c>
      <c r="AS12" s="203">
        <v>438</v>
      </c>
      <c r="AT12" s="203">
        <v>364</v>
      </c>
      <c r="AU12" s="203">
        <v>436</v>
      </c>
      <c r="AV12" s="203">
        <v>438</v>
      </c>
      <c r="AW12" s="203">
        <v>453</v>
      </c>
      <c r="AX12" s="203">
        <v>452</v>
      </c>
      <c r="AY12" s="203">
        <v>453</v>
      </c>
      <c r="AZ12" s="203">
        <v>456</v>
      </c>
      <c r="BA12" s="203">
        <v>448</v>
      </c>
      <c r="BB12" s="203">
        <v>436</v>
      </c>
      <c r="BC12" s="203">
        <v>399</v>
      </c>
      <c r="BD12" s="203">
        <v>363</v>
      </c>
      <c r="BE12" s="203">
        <v>409</v>
      </c>
      <c r="BF12" s="203">
        <v>421</v>
      </c>
      <c r="BG12" s="203">
        <v>425</v>
      </c>
      <c r="BH12" s="203">
        <v>426</v>
      </c>
      <c r="BI12" s="203">
        <v>412</v>
      </c>
      <c r="BJ12" s="203">
        <v>435</v>
      </c>
      <c r="BK12" s="203">
        <v>468</v>
      </c>
      <c r="BL12" s="203">
        <v>420</v>
      </c>
      <c r="BM12" s="203">
        <v>388</v>
      </c>
      <c r="BN12" s="203">
        <v>428</v>
      </c>
      <c r="BO12" s="203">
        <v>411</v>
      </c>
      <c r="BP12" s="203">
        <v>395</v>
      </c>
      <c r="BQ12" s="203">
        <v>463</v>
      </c>
      <c r="BR12" s="203">
        <v>463</v>
      </c>
      <c r="BS12" s="203">
        <v>390</v>
      </c>
      <c r="BT12" s="203">
        <v>359</v>
      </c>
      <c r="BU12" s="203">
        <v>335</v>
      </c>
      <c r="BV12" s="203">
        <v>320</v>
      </c>
      <c r="BW12" s="203">
        <v>365</v>
      </c>
      <c r="BX12" s="203">
        <v>387</v>
      </c>
      <c r="BY12" s="203">
        <v>322</v>
      </c>
      <c r="BZ12" s="203">
        <v>365</v>
      </c>
      <c r="CA12" s="203">
        <v>360</v>
      </c>
      <c r="CB12" s="203">
        <v>377</v>
      </c>
      <c r="CC12" s="203">
        <v>334</v>
      </c>
      <c r="CD12" s="203">
        <v>339</v>
      </c>
      <c r="CE12" s="203">
        <v>319</v>
      </c>
      <c r="CF12" s="203">
        <v>316</v>
      </c>
      <c r="CG12" s="203">
        <v>306</v>
      </c>
      <c r="CH12" s="203">
        <v>295</v>
      </c>
      <c r="CI12" s="203">
        <v>268</v>
      </c>
      <c r="CJ12" s="203">
        <v>246</v>
      </c>
      <c r="CK12" s="203">
        <v>247</v>
      </c>
      <c r="CL12" s="203">
        <v>204</v>
      </c>
      <c r="CM12" s="203">
        <v>223</v>
      </c>
      <c r="CN12" s="203">
        <v>242</v>
      </c>
      <c r="CO12" s="203">
        <v>198</v>
      </c>
      <c r="CP12" s="203">
        <v>220</v>
      </c>
      <c r="CQ12" s="203">
        <v>186</v>
      </c>
      <c r="CR12" s="203">
        <v>197</v>
      </c>
      <c r="CS12" s="203">
        <v>170</v>
      </c>
      <c r="CT12" s="203">
        <v>149</v>
      </c>
      <c r="CU12" s="203">
        <v>123</v>
      </c>
      <c r="CV12" s="203">
        <v>140</v>
      </c>
      <c r="CW12" s="203">
        <v>117</v>
      </c>
      <c r="CX12" s="203">
        <v>109</v>
      </c>
      <c r="CY12" s="203">
        <v>83</v>
      </c>
      <c r="CZ12" s="203">
        <v>104</v>
      </c>
      <c r="DA12" s="203">
        <v>85</v>
      </c>
      <c r="DB12" s="203">
        <v>87</v>
      </c>
      <c r="DC12" s="203">
        <v>57</v>
      </c>
      <c r="DD12" s="203">
        <v>57</v>
      </c>
      <c r="DE12" s="203">
        <v>50</v>
      </c>
      <c r="DF12" s="203">
        <v>46</v>
      </c>
      <c r="DG12" s="203">
        <v>42</v>
      </c>
      <c r="DH12" s="203">
        <v>44</v>
      </c>
      <c r="DI12" s="203">
        <v>31</v>
      </c>
      <c r="DJ12" s="203">
        <v>22</v>
      </c>
      <c r="DK12" s="203">
        <v>16</v>
      </c>
      <c r="DL12" s="203">
        <v>16</v>
      </c>
      <c r="DM12" s="203">
        <v>12</v>
      </c>
      <c r="DN12" s="203">
        <v>11</v>
      </c>
      <c r="DO12" s="203">
        <v>6</v>
      </c>
      <c r="DP12" s="203">
        <v>3</v>
      </c>
      <c r="DQ12" s="203">
        <v>2</v>
      </c>
      <c r="DR12" s="203">
        <v>0</v>
      </c>
      <c r="DS12" s="203">
        <v>1</v>
      </c>
      <c r="DT12" s="203">
        <v>0</v>
      </c>
      <c r="DU12" s="203">
        <v>0</v>
      </c>
      <c r="DV12" s="203">
        <v>0</v>
      </c>
      <c r="DW12" s="203">
        <v>0</v>
      </c>
      <c r="DX12" s="203">
        <v>0</v>
      </c>
      <c r="DY12" s="203">
        <v>0</v>
      </c>
      <c r="DZ12" s="203">
        <v>0</v>
      </c>
      <c r="EA12" s="203">
        <v>0</v>
      </c>
    </row>
    <row r="13" spans="1:131">
      <c r="A13">
        <v>1604</v>
      </c>
      <c r="B13" t="s">
        <v>176</v>
      </c>
      <c r="C13" s="16">
        <f t="shared" si="0"/>
        <v>174</v>
      </c>
      <c r="D13" s="205">
        <f t="shared" si="1"/>
        <v>1.382159027722615</v>
      </c>
      <c r="E13" s="16">
        <f t="shared" si="2"/>
        <v>850</v>
      </c>
      <c r="F13" s="205">
        <f t="shared" si="3"/>
        <v>6.7519262848518542</v>
      </c>
      <c r="G13" s="16">
        <f t="shared" si="4"/>
        <v>1906</v>
      </c>
      <c r="H13" s="205">
        <f t="shared" si="5"/>
        <v>15.140201763444278</v>
      </c>
      <c r="I13" s="16">
        <f t="shared" si="6"/>
        <v>1702</v>
      </c>
      <c r="J13" s="205">
        <f t="shared" si="7"/>
        <v>13.519739455079833</v>
      </c>
      <c r="K13" s="16">
        <f t="shared" si="8"/>
        <v>6703</v>
      </c>
      <c r="L13" s="205">
        <f t="shared" si="9"/>
        <v>53.24489633807292</v>
      </c>
      <c r="M13" s="16">
        <f t="shared" si="10"/>
        <v>1026</v>
      </c>
      <c r="N13" s="205">
        <f t="shared" si="11"/>
        <v>8.149972197950591</v>
      </c>
      <c r="O13" s="16">
        <f t="shared" si="12"/>
        <v>228</v>
      </c>
      <c r="P13" s="205">
        <f t="shared" si="13"/>
        <v>1.8111049328779092</v>
      </c>
      <c r="Q13" s="16">
        <f t="shared" si="14"/>
        <v>12589</v>
      </c>
      <c r="S13">
        <v>1604</v>
      </c>
      <c r="T13" t="s">
        <v>176</v>
      </c>
      <c r="U13" s="203">
        <v>12589</v>
      </c>
      <c r="V13" s="203">
        <v>174</v>
      </c>
      <c r="W13" s="203">
        <v>180</v>
      </c>
      <c r="X13" s="203">
        <v>178</v>
      </c>
      <c r="Y13" s="203">
        <v>172</v>
      </c>
      <c r="Z13" s="203">
        <v>165</v>
      </c>
      <c r="AA13" s="203">
        <v>155</v>
      </c>
      <c r="AB13" s="203">
        <v>192</v>
      </c>
      <c r="AC13" s="203">
        <v>160</v>
      </c>
      <c r="AD13" s="203">
        <v>187</v>
      </c>
      <c r="AE13" s="203">
        <v>198</v>
      </c>
      <c r="AF13" s="203">
        <v>202</v>
      </c>
      <c r="AG13" s="203">
        <v>210</v>
      </c>
      <c r="AH13" s="203">
        <v>189</v>
      </c>
      <c r="AI13" s="203">
        <v>208</v>
      </c>
      <c r="AJ13" s="203">
        <v>186</v>
      </c>
      <c r="AK13" s="203">
        <v>174</v>
      </c>
      <c r="AL13" s="203">
        <v>173</v>
      </c>
      <c r="AM13" s="203">
        <v>176</v>
      </c>
      <c r="AN13" s="203">
        <v>194</v>
      </c>
      <c r="AO13" s="203">
        <v>170</v>
      </c>
      <c r="AP13" s="203">
        <v>184</v>
      </c>
      <c r="AQ13" s="203">
        <v>160</v>
      </c>
      <c r="AR13" s="203">
        <v>168</v>
      </c>
      <c r="AS13" s="203">
        <v>148</v>
      </c>
      <c r="AT13" s="203">
        <v>181</v>
      </c>
      <c r="AU13" s="203">
        <v>148</v>
      </c>
      <c r="AV13" s="203">
        <v>160</v>
      </c>
      <c r="AW13" s="203">
        <v>178</v>
      </c>
      <c r="AX13" s="203">
        <v>197</v>
      </c>
      <c r="AY13" s="203">
        <v>189</v>
      </c>
      <c r="AZ13" s="203">
        <v>177</v>
      </c>
      <c r="BA13" s="203">
        <v>195</v>
      </c>
      <c r="BB13" s="203">
        <v>222</v>
      </c>
      <c r="BC13" s="203">
        <v>163</v>
      </c>
      <c r="BD13" s="203">
        <v>152</v>
      </c>
      <c r="BE13" s="203">
        <v>165</v>
      </c>
      <c r="BF13" s="203">
        <v>164</v>
      </c>
      <c r="BG13" s="203">
        <v>195</v>
      </c>
      <c r="BH13" s="203">
        <v>182</v>
      </c>
      <c r="BI13" s="203">
        <v>171</v>
      </c>
      <c r="BJ13" s="203">
        <v>201</v>
      </c>
      <c r="BK13" s="203">
        <v>175</v>
      </c>
      <c r="BL13" s="203">
        <v>195</v>
      </c>
      <c r="BM13" s="203">
        <v>171</v>
      </c>
      <c r="BN13" s="203">
        <v>195</v>
      </c>
      <c r="BO13" s="203">
        <v>198</v>
      </c>
      <c r="BP13" s="203">
        <v>163</v>
      </c>
      <c r="BQ13" s="203">
        <v>171</v>
      </c>
      <c r="BR13" s="203">
        <v>206</v>
      </c>
      <c r="BS13" s="203">
        <v>172</v>
      </c>
      <c r="BT13" s="203">
        <v>129</v>
      </c>
      <c r="BU13" s="203">
        <v>156</v>
      </c>
      <c r="BV13" s="203">
        <v>171</v>
      </c>
      <c r="BW13" s="203">
        <v>157</v>
      </c>
      <c r="BX13" s="203">
        <v>152</v>
      </c>
      <c r="BY13" s="203">
        <v>160</v>
      </c>
      <c r="BZ13" s="203">
        <v>159</v>
      </c>
      <c r="CA13" s="203">
        <v>128</v>
      </c>
      <c r="CB13" s="203">
        <v>141</v>
      </c>
      <c r="CC13" s="203">
        <v>123</v>
      </c>
      <c r="CD13" s="203">
        <v>141</v>
      </c>
      <c r="CE13" s="203">
        <v>136</v>
      </c>
      <c r="CF13" s="203">
        <v>136</v>
      </c>
      <c r="CG13" s="203">
        <v>120</v>
      </c>
      <c r="CH13" s="203">
        <v>113</v>
      </c>
      <c r="CI13" s="203">
        <v>131</v>
      </c>
      <c r="CJ13" s="203">
        <v>93</v>
      </c>
      <c r="CK13" s="203">
        <v>78</v>
      </c>
      <c r="CL13" s="203">
        <v>99</v>
      </c>
      <c r="CM13" s="203">
        <v>96</v>
      </c>
      <c r="CN13" s="203">
        <v>112</v>
      </c>
      <c r="CO13" s="203">
        <v>93</v>
      </c>
      <c r="CP13" s="203">
        <v>79</v>
      </c>
      <c r="CQ13" s="203">
        <v>101</v>
      </c>
      <c r="CR13" s="203">
        <v>76</v>
      </c>
      <c r="CS13" s="203">
        <v>79</v>
      </c>
      <c r="CT13" s="203">
        <v>54</v>
      </c>
      <c r="CU13" s="203">
        <v>56</v>
      </c>
      <c r="CV13" s="203">
        <v>51</v>
      </c>
      <c r="CW13" s="203">
        <v>52</v>
      </c>
      <c r="CX13" s="203">
        <v>33</v>
      </c>
      <c r="CY13" s="203">
        <v>34</v>
      </c>
      <c r="CZ13" s="203">
        <v>22</v>
      </c>
      <c r="DA13" s="203">
        <v>27</v>
      </c>
      <c r="DB13" s="203">
        <v>26</v>
      </c>
      <c r="DC13" s="203">
        <v>13</v>
      </c>
      <c r="DD13" s="203">
        <v>14</v>
      </c>
      <c r="DE13" s="203">
        <v>9</v>
      </c>
      <c r="DF13" s="203">
        <v>11</v>
      </c>
      <c r="DG13" s="203">
        <v>10</v>
      </c>
      <c r="DH13" s="203">
        <v>7</v>
      </c>
      <c r="DI13" s="203">
        <v>7</v>
      </c>
      <c r="DJ13" s="203">
        <v>4</v>
      </c>
      <c r="DK13" s="203">
        <v>2</v>
      </c>
      <c r="DL13" s="203">
        <v>2</v>
      </c>
      <c r="DM13" s="203">
        <v>3</v>
      </c>
      <c r="DN13" s="203">
        <v>1</v>
      </c>
      <c r="DO13" s="203">
        <v>1</v>
      </c>
      <c r="DP13" s="203">
        <v>1</v>
      </c>
      <c r="DQ13" s="203">
        <v>1</v>
      </c>
      <c r="DR13" s="203">
        <v>0</v>
      </c>
      <c r="DS13" s="203">
        <v>0</v>
      </c>
      <c r="DT13" s="203">
        <v>0</v>
      </c>
      <c r="DU13" s="203">
        <v>0</v>
      </c>
      <c r="DV13" s="203">
        <v>0</v>
      </c>
      <c r="DW13" s="203">
        <v>0</v>
      </c>
      <c r="DX13" s="203">
        <v>0</v>
      </c>
      <c r="DY13" s="203">
        <v>0</v>
      </c>
      <c r="DZ13" s="203">
        <v>0</v>
      </c>
      <c r="EA13" s="203">
        <v>0</v>
      </c>
    </row>
    <row r="14" spans="1:131">
      <c r="A14" s="13">
        <v>1606</v>
      </c>
      <c r="B14" s="13" t="s">
        <v>177</v>
      </c>
      <c r="C14" s="15">
        <f t="shared" si="0"/>
        <v>2</v>
      </c>
      <c r="D14" s="204">
        <f t="shared" si="1"/>
        <v>0.8</v>
      </c>
      <c r="E14" s="15">
        <f t="shared" si="2"/>
        <v>9</v>
      </c>
      <c r="F14" s="204">
        <f t="shared" si="3"/>
        <v>3.5999999999999996</v>
      </c>
      <c r="G14" s="15">
        <f t="shared" si="4"/>
        <v>24</v>
      </c>
      <c r="H14" s="204">
        <f t="shared" si="5"/>
        <v>9.6</v>
      </c>
      <c r="I14" s="15">
        <f t="shared" si="6"/>
        <v>23</v>
      </c>
      <c r="J14" s="204">
        <f t="shared" si="7"/>
        <v>9.1999999999999993</v>
      </c>
      <c r="K14" s="15">
        <f t="shared" si="8"/>
        <v>155</v>
      </c>
      <c r="L14" s="204">
        <f t="shared" si="9"/>
        <v>62</v>
      </c>
      <c r="M14" s="15">
        <f t="shared" si="10"/>
        <v>32</v>
      </c>
      <c r="N14" s="204">
        <f t="shared" si="11"/>
        <v>12.8</v>
      </c>
      <c r="O14" s="15">
        <f t="shared" si="12"/>
        <v>5</v>
      </c>
      <c r="P14" s="204">
        <f t="shared" si="13"/>
        <v>2</v>
      </c>
      <c r="Q14" s="15">
        <f t="shared" si="14"/>
        <v>250</v>
      </c>
      <c r="S14">
        <v>1606</v>
      </c>
      <c r="T14" t="s">
        <v>177</v>
      </c>
      <c r="U14" s="203">
        <v>250</v>
      </c>
      <c r="V14" s="203">
        <v>2</v>
      </c>
      <c r="W14" s="203">
        <v>3</v>
      </c>
      <c r="X14" s="203">
        <v>2</v>
      </c>
      <c r="Y14" s="203">
        <v>2</v>
      </c>
      <c r="Z14" s="203">
        <v>1</v>
      </c>
      <c r="AA14" s="203">
        <v>1</v>
      </c>
      <c r="AB14" s="203">
        <v>1</v>
      </c>
      <c r="AC14" s="203">
        <v>1</v>
      </c>
      <c r="AD14" s="203">
        <v>3</v>
      </c>
      <c r="AE14" s="203">
        <v>0</v>
      </c>
      <c r="AF14" s="203">
        <v>3</v>
      </c>
      <c r="AG14" s="203">
        <v>4</v>
      </c>
      <c r="AH14" s="203">
        <v>2</v>
      </c>
      <c r="AI14" s="203">
        <v>1</v>
      </c>
      <c r="AJ14" s="203">
        <v>4</v>
      </c>
      <c r="AK14" s="203">
        <v>5</v>
      </c>
      <c r="AL14" s="203">
        <v>1</v>
      </c>
      <c r="AM14" s="203">
        <v>3</v>
      </c>
      <c r="AN14" s="203">
        <v>2</v>
      </c>
      <c r="AO14" s="203">
        <v>5</v>
      </c>
      <c r="AP14" s="203">
        <v>1</v>
      </c>
      <c r="AQ14" s="203">
        <v>1</v>
      </c>
      <c r="AR14" s="203">
        <v>1</v>
      </c>
      <c r="AS14" s="203">
        <v>3</v>
      </c>
      <c r="AT14" s="203">
        <v>4</v>
      </c>
      <c r="AU14" s="203">
        <v>2</v>
      </c>
      <c r="AV14" s="203">
        <v>1</v>
      </c>
      <c r="AW14" s="203">
        <v>2</v>
      </c>
      <c r="AX14" s="203">
        <v>2</v>
      </c>
      <c r="AY14" s="203">
        <v>8</v>
      </c>
      <c r="AZ14" s="203">
        <v>5</v>
      </c>
      <c r="BA14" s="203">
        <v>4</v>
      </c>
      <c r="BB14" s="203">
        <v>3</v>
      </c>
      <c r="BC14" s="203">
        <v>1</v>
      </c>
      <c r="BD14" s="203">
        <v>1</v>
      </c>
      <c r="BE14" s="203">
        <v>2</v>
      </c>
      <c r="BF14" s="203">
        <v>4</v>
      </c>
      <c r="BG14" s="203">
        <v>1</v>
      </c>
      <c r="BH14" s="203">
        <v>1</v>
      </c>
      <c r="BI14" s="203">
        <v>1</v>
      </c>
      <c r="BJ14" s="203">
        <v>4</v>
      </c>
      <c r="BK14" s="203">
        <v>4</v>
      </c>
      <c r="BL14" s="203">
        <v>4</v>
      </c>
      <c r="BM14" s="203">
        <v>1</v>
      </c>
      <c r="BN14" s="203">
        <v>1</v>
      </c>
      <c r="BO14" s="203">
        <v>1</v>
      </c>
      <c r="BP14" s="203">
        <v>3</v>
      </c>
      <c r="BQ14" s="203">
        <v>5</v>
      </c>
      <c r="BR14" s="203">
        <v>2</v>
      </c>
      <c r="BS14" s="203">
        <v>5</v>
      </c>
      <c r="BT14" s="203">
        <v>2</v>
      </c>
      <c r="BU14" s="203">
        <v>1</v>
      </c>
      <c r="BV14" s="203">
        <v>4</v>
      </c>
      <c r="BW14" s="203">
        <v>6</v>
      </c>
      <c r="BX14" s="203">
        <v>6</v>
      </c>
      <c r="BY14" s="203">
        <v>4</v>
      </c>
      <c r="BZ14" s="203">
        <v>7</v>
      </c>
      <c r="CA14" s="203">
        <v>11</v>
      </c>
      <c r="CB14" s="203">
        <v>7</v>
      </c>
      <c r="CC14" s="203">
        <v>6</v>
      </c>
      <c r="CD14" s="203">
        <v>7</v>
      </c>
      <c r="CE14" s="203">
        <v>6</v>
      </c>
      <c r="CF14" s="203">
        <v>6</v>
      </c>
      <c r="CG14" s="203">
        <v>4</v>
      </c>
      <c r="CH14" s="203">
        <v>5</v>
      </c>
      <c r="CI14" s="203">
        <v>4</v>
      </c>
      <c r="CJ14" s="203">
        <v>3</v>
      </c>
      <c r="CK14" s="203">
        <v>3</v>
      </c>
      <c r="CL14" s="203">
        <v>2</v>
      </c>
      <c r="CM14" s="203">
        <v>3</v>
      </c>
      <c r="CN14" s="203">
        <v>2</v>
      </c>
      <c r="CO14" s="203">
        <v>2</v>
      </c>
      <c r="CP14" s="203">
        <v>6</v>
      </c>
      <c r="CQ14" s="203">
        <v>0</v>
      </c>
      <c r="CR14" s="203">
        <v>1</v>
      </c>
      <c r="CS14" s="203">
        <v>3</v>
      </c>
      <c r="CT14" s="203">
        <v>4</v>
      </c>
      <c r="CU14" s="203">
        <v>2</v>
      </c>
      <c r="CV14" s="203">
        <v>3</v>
      </c>
      <c r="CW14" s="203">
        <v>1</v>
      </c>
      <c r="CX14" s="203">
        <v>2</v>
      </c>
      <c r="CY14" s="203">
        <v>0</v>
      </c>
      <c r="CZ14" s="203">
        <v>1</v>
      </c>
      <c r="DA14" s="203">
        <v>0</v>
      </c>
      <c r="DB14" s="203">
        <v>1</v>
      </c>
      <c r="DC14" s="203">
        <v>1</v>
      </c>
      <c r="DD14" s="203">
        <v>0</v>
      </c>
      <c r="DE14" s="203">
        <v>0</v>
      </c>
      <c r="DF14" s="203">
        <v>0</v>
      </c>
      <c r="DG14" s="203">
        <v>0</v>
      </c>
      <c r="DH14" s="203">
        <v>0</v>
      </c>
      <c r="DI14" s="203">
        <v>0</v>
      </c>
      <c r="DJ14" s="203">
        <v>0</v>
      </c>
      <c r="DK14" s="203">
        <v>0</v>
      </c>
      <c r="DL14" s="203">
        <v>0</v>
      </c>
      <c r="DM14" s="203">
        <v>0</v>
      </c>
      <c r="DN14" s="203">
        <v>0</v>
      </c>
      <c r="DO14" s="203">
        <v>0</v>
      </c>
      <c r="DP14" s="203">
        <v>0</v>
      </c>
      <c r="DQ14" s="203">
        <v>0</v>
      </c>
      <c r="DR14" s="203">
        <v>0</v>
      </c>
      <c r="DS14" s="203">
        <v>0</v>
      </c>
      <c r="DT14" s="203">
        <v>0</v>
      </c>
      <c r="DU14" s="203">
        <v>0</v>
      </c>
      <c r="DV14" s="203">
        <v>0</v>
      </c>
      <c r="DW14" s="203">
        <v>0</v>
      </c>
      <c r="DX14" s="203">
        <v>0</v>
      </c>
      <c r="DY14" s="203">
        <v>0</v>
      </c>
      <c r="DZ14" s="203">
        <v>0</v>
      </c>
      <c r="EA14" s="203">
        <v>0</v>
      </c>
    </row>
    <row r="15" spans="1:131">
      <c r="C15" s="21">
        <f>SUM(C8:C14)</f>
        <v>2995</v>
      </c>
      <c r="D15" s="206">
        <f t="shared" si="1"/>
        <v>1.2662348643712371</v>
      </c>
      <c r="E15" s="21">
        <f t="shared" ref="E15:Q15" si="15">SUM(E8:E14)</f>
        <v>13806</v>
      </c>
      <c r="F15" s="206">
        <f t="shared" si="3"/>
        <v>5.8369410809713864</v>
      </c>
      <c r="G15" s="21">
        <f t="shared" si="15"/>
        <v>30081</v>
      </c>
      <c r="H15" s="206">
        <f t="shared" si="5"/>
        <v>12.717733207062166</v>
      </c>
      <c r="I15" s="21">
        <f t="shared" si="15"/>
        <v>31164</v>
      </c>
      <c r="J15" s="206">
        <f t="shared" si="7"/>
        <v>13.175607116282215</v>
      </c>
      <c r="K15" s="21">
        <f t="shared" si="15"/>
        <v>129295</v>
      </c>
      <c r="L15" s="206">
        <f t="shared" si="9"/>
        <v>54.663718460393696</v>
      </c>
      <c r="M15" s="21">
        <f t="shared" si="15"/>
        <v>21117</v>
      </c>
      <c r="N15" s="206">
        <f t="shared" si="11"/>
        <v>8.9279070554014748</v>
      </c>
      <c r="O15" s="21">
        <f t="shared" si="15"/>
        <v>8070</v>
      </c>
      <c r="P15" s="206">
        <f t="shared" si="13"/>
        <v>3.4118582155178245</v>
      </c>
      <c r="Q15" s="21">
        <f t="shared" si="15"/>
        <v>236528</v>
      </c>
      <c r="U15" s="203"/>
      <c r="V15" s="203"/>
      <c r="W15" s="203"/>
      <c r="X15" s="203"/>
      <c r="Y15" s="203"/>
      <c r="Z15" s="203"/>
      <c r="AA15" s="203"/>
      <c r="AB15" s="203"/>
      <c r="AC15" s="203"/>
      <c r="AD15" s="203"/>
      <c r="AE15" s="203"/>
      <c r="AF15" s="203"/>
      <c r="AG15" s="203"/>
      <c r="AH15" s="203"/>
      <c r="AI15" s="203"/>
      <c r="AJ15" s="203"/>
      <c r="AK15" s="203"/>
      <c r="AL15" s="203"/>
      <c r="AM15" s="203"/>
      <c r="AN15" s="203"/>
      <c r="AO15" s="203"/>
      <c r="AP15" s="203"/>
      <c r="AQ15" s="203"/>
      <c r="AR15" s="203"/>
      <c r="AS15" s="203"/>
      <c r="AT15" s="203"/>
      <c r="AU15" s="203"/>
      <c r="AV15" s="203"/>
      <c r="AW15" s="203"/>
      <c r="AX15" s="203"/>
      <c r="AY15" s="203"/>
      <c r="AZ15" s="203"/>
      <c r="BA15" s="203"/>
      <c r="BB15" s="203"/>
      <c r="BC15" s="203"/>
      <c r="BD15" s="203"/>
      <c r="BE15" s="203"/>
      <c r="BF15" s="203"/>
      <c r="BG15" s="203"/>
      <c r="BH15" s="203"/>
      <c r="BI15" s="203"/>
      <c r="BJ15" s="203"/>
      <c r="BK15" s="203"/>
      <c r="BL15" s="203"/>
      <c r="BM15" s="203"/>
      <c r="BN15" s="203"/>
      <c r="BO15" s="203"/>
      <c r="BP15" s="203"/>
      <c r="BQ15" s="203"/>
      <c r="BR15" s="203"/>
      <c r="BS15" s="203"/>
      <c r="BT15" s="203"/>
      <c r="BU15" s="203"/>
      <c r="BV15" s="203"/>
      <c r="BW15" s="203"/>
      <c r="BX15" s="203"/>
      <c r="BY15" s="203"/>
      <c r="BZ15" s="203"/>
      <c r="CA15" s="203"/>
      <c r="CB15" s="203"/>
      <c r="CC15" s="203"/>
      <c r="CD15" s="203"/>
      <c r="CE15" s="203"/>
      <c r="CF15" s="203"/>
      <c r="CG15" s="203"/>
      <c r="CH15" s="203"/>
      <c r="CI15" s="203"/>
      <c r="CJ15" s="203"/>
      <c r="CK15" s="203"/>
      <c r="CL15" s="203"/>
      <c r="CM15" s="203"/>
      <c r="CN15" s="203"/>
      <c r="CO15" s="203"/>
      <c r="CP15" s="203"/>
      <c r="CQ15" s="203"/>
      <c r="CR15" s="203"/>
      <c r="CS15" s="203"/>
      <c r="CT15" s="203"/>
      <c r="CU15" s="203"/>
      <c r="CV15" s="203"/>
      <c r="CW15" s="203"/>
      <c r="CX15" s="203"/>
      <c r="CY15" s="203"/>
      <c r="CZ15" s="203"/>
      <c r="DA15" s="203"/>
      <c r="DB15" s="203"/>
      <c r="DC15" s="203"/>
      <c r="DD15" s="203"/>
      <c r="DE15" s="203"/>
      <c r="DF15" s="203"/>
      <c r="DG15" s="203"/>
      <c r="DH15" s="203"/>
      <c r="DI15" s="203"/>
      <c r="DJ15" s="203"/>
      <c r="DK15" s="203"/>
      <c r="DL15" s="203"/>
      <c r="DM15" s="203"/>
      <c r="DN15" s="203"/>
      <c r="DO15" s="203"/>
      <c r="DP15" s="203"/>
      <c r="DQ15" s="203"/>
      <c r="DR15" s="203"/>
      <c r="DS15" s="203"/>
      <c r="DT15" s="203"/>
      <c r="DU15" s="203"/>
      <c r="DV15" s="203"/>
      <c r="DW15" s="203"/>
      <c r="DX15" s="203"/>
      <c r="DY15" s="203"/>
      <c r="DZ15" s="203"/>
      <c r="EA15" s="203"/>
    </row>
    <row r="16" spans="1:131">
      <c r="C16" s="16"/>
      <c r="D16" s="205"/>
      <c r="E16" s="16"/>
      <c r="F16" s="205"/>
      <c r="G16" s="16"/>
      <c r="H16" s="205"/>
      <c r="I16" s="16"/>
      <c r="J16" s="205"/>
      <c r="K16" s="16"/>
      <c r="L16" s="205"/>
      <c r="M16" s="16"/>
      <c r="N16" s="205"/>
      <c r="O16" s="16"/>
      <c r="P16" s="205"/>
      <c r="Q16" s="16"/>
      <c r="U16" s="203"/>
      <c r="V16" s="203"/>
      <c r="W16" s="203"/>
      <c r="X16" s="203"/>
      <c r="Y16" s="203"/>
      <c r="Z16" s="203"/>
      <c r="AA16" s="203"/>
      <c r="AB16" s="203"/>
      <c r="AC16" s="203"/>
      <c r="AD16" s="203"/>
      <c r="AE16" s="203"/>
      <c r="AF16" s="203"/>
      <c r="AG16" s="203"/>
      <c r="AH16" s="203"/>
      <c r="AI16" s="203"/>
      <c r="AJ16" s="203"/>
      <c r="AK16" s="203"/>
      <c r="AL16" s="203"/>
      <c r="AM16" s="203"/>
      <c r="AN16" s="203"/>
      <c r="AO16" s="203"/>
      <c r="AP16" s="203"/>
      <c r="AQ16" s="203"/>
      <c r="AR16" s="203"/>
      <c r="AS16" s="203"/>
      <c r="AT16" s="203"/>
      <c r="AU16" s="203"/>
      <c r="AV16" s="203"/>
      <c r="AW16" s="203"/>
      <c r="AX16" s="203"/>
      <c r="AY16" s="203"/>
      <c r="AZ16" s="203"/>
      <c r="BA16" s="203"/>
      <c r="BB16" s="203"/>
      <c r="BC16" s="203"/>
      <c r="BD16" s="203"/>
      <c r="BE16" s="203"/>
      <c r="BF16" s="203"/>
      <c r="BG16" s="203"/>
      <c r="BH16" s="203"/>
      <c r="BI16" s="203"/>
      <c r="BJ16" s="203"/>
      <c r="BK16" s="203"/>
      <c r="BL16" s="203"/>
      <c r="BM16" s="203"/>
      <c r="BN16" s="203"/>
      <c r="BO16" s="203"/>
      <c r="BP16" s="203"/>
      <c r="BQ16" s="203"/>
      <c r="BR16" s="203"/>
      <c r="BS16" s="203"/>
      <c r="BT16" s="203"/>
      <c r="BU16" s="203"/>
      <c r="BV16" s="203"/>
      <c r="BW16" s="203"/>
      <c r="BX16" s="203"/>
      <c r="BY16" s="203"/>
      <c r="BZ16" s="203"/>
      <c r="CA16" s="203"/>
      <c r="CB16" s="203"/>
      <c r="CC16" s="203"/>
      <c r="CD16" s="203"/>
      <c r="CE16" s="203"/>
      <c r="CF16" s="203"/>
      <c r="CG16" s="203"/>
      <c r="CH16" s="203"/>
      <c r="CI16" s="203"/>
      <c r="CJ16" s="203"/>
      <c r="CK16" s="203"/>
      <c r="CL16" s="203"/>
      <c r="CM16" s="203"/>
      <c r="CN16" s="203"/>
      <c r="CO16" s="203"/>
      <c r="CP16" s="203"/>
      <c r="CQ16" s="203"/>
      <c r="CR16" s="203"/>
      <c r="CS16" s="203"/>
      <c r="CT16" s="203"/>
      <c r="CU16" s="203"/>
      <c r="CV16" s="203"/>
      <c r="CW16" s="203"/>
      <c r="CX16" s="203"/>
      <c r="CY16" s="203"/>
      <c r="CZ16" s="203"/>
      <c r="DA16" s="203"/>
      <c r="DB16" s="203"/>
      <c r="DC16" s="203"/>
      <c r="DD16" s="203"/>
      <c r="DE16" s="203"/>
      <c r="DF16" s="203"/>
      <c r="DG16" s="203"/>
      <c r="DH16" s="203"/>
      <c r="DI16" s="203"/>
      <c r="DJ16" s="203"/>
      <c r="DK16" s="203"/>
      <c r="DL16" s="203"/>
      <c r="DM16" s="203"/>
      <c r="DN16" s="203"/>
      <c r="DO16" s="203"/>
      <c r="DP16" s="203"/>
      <c r="DQ16" s="203"/>
      <c r="DR16" s="203"/>
      <c r="DS16" s="203"/>
      <c r="DT16" s="203"/>
      <c r="DU16" s="203"/>
      <c r="DV16" s="203"/>
      <c r="DW16" s="203"/>
      <c r="DX16" s="203"/>
      <c r="DY16" s="203"/>
      <c r="DZ16" s="203"/>
      <c r="EA16" s="203"/>
    </row>
    <row r="17" spans="1:131">
      <c r="A17" s="13">
        <v>2000</v>
      </c>
      <c r="B17" s="13" t="s">
        <v>178</v>
      </c>
      <c r="C17" s="15">
        <f t="shared" si="0"/>
        <v>288</v>
      </c>
      <c r="D17" s="204">
        <f t="shared" si="1"/>
        <v>1.4637121366131327</v>
      </c>
      <c r="E17" s="15">
        <f t="shared" si="2"/>
        <v>1187</v>
      </c>
      <c r="F17" s="204">
        <f t="shared" si="3"/>
        <v>6.032730229721488</v>
      </c>
      <c r="G17" s="15">
        <f t="shared" si="4"/>
        <v>2522</v>
      </c>
      <c r="H17" s="204">
        <f t="shared" si="5"/>
        <v>12.817645862980282</v>
      </c>
      <c r="I17" s="15">
        <f t="shared" si="6"/>
        <v>2648</v>
      </c>
      <c r="J17" s="204">
        <f t="shared" si="7"/>
        <v>13.458019922748527</v>
      </c>
      <c r="K17" s="15">
        <f t="shared" si="8"/>
        <v>11266</v>
      </c>
      <c r="L17" s="204">
        <f t="shared" si="9"/>
        <v>57.257572677373446</v>
      </c>
      <c r="M17" s="15">
        <f t="shared" si="10"/>
        <v>1320</v>
      </c>
      <c r="N17" s="204">
        <f t="shared" si="11"/>
        <v>6.7086806261435248</v>
      </c>
      <c r="O17" s="15">
        <f t="shared" si="12"/>
        <v>445</v>
      </c>
      <c r="P17" s="204">
        <f t="shared" si="13"/>
        <v>2.2616385444195974</v>
      </c>
      <c r="Q17" s="15">
        <f t="shared" si="14"/>
        <v>19676</v>
      </c>
      <c r="S17">
        <v>2000</v>
      </c>
      <c r="T17" t="s">
        <v>178</v>
      </c>
      <c r="U17" s="203">
        <v>19676</v>
      </c>
      <c r="V17" s="203">
        <v>288</v>
      </c>
      <c r="W17" s="203">
        <v>232</v>
      </c>
      <c r="X17" s="203">
        <v>244</v>
      </c>
      <c r="Y17" s="203">
        <v>254</v>
      </c>
      <c r="Z17" s="203">
        <v>219</v>
      </c>
      <c r="AA17" s="203">
        <v>238</v>
      </c>
      <c r="AB17" s="203">
        <v>247</v>
      </c>
      <c r="AC17" s="203">
        <v>217</v>
      </c>
      <c r="AD17" s="203">
        <v>228</v>
      </c>
      <c r="AE17" s="203">
        <v>292</v>
      </c>
      <c r="AF17" s="203">
        <v>261</v>
      </c>
      <c r="AG17" s="203">
        <v>296</v>
      </c>
      <c r="AH17" s="203">
        <v>254</v>
      </c>
      <c r="AI17" s="203">
        <v>243</v>
      </c>
      <c r="AJ17" s="203">
        <v>240</v>
      </c>
      <c r="AK17" s="203">
        <v>244</v>
      </c>
      <c r="AL17" s="203">
        <v>230</v>
      </c>
      <c r="AM17" s="203">
        <v>234</v>
      </c>
      <c r="AN17" s="203">
        <v>225</v>
      </c>
      <c r="AO17" s="203">
        <v>224</v>
      </c>
      <c r="AP17" s="203">
        <v>256</v>
      </c>
      <c r="AQ17" s="203">
        <v>218</v>
      </c>
      <c r="AR17" s="203">
        <v>274</v>
      </c>
      <c r="AS17" s="203">
        <v>331</v>
      </c>
      <c r="AT17" s="203">
        <v>327</v>
      </c>
      <c r="AU17" s="203">
        <v>329</v>
      </c>
      <c r="AV17" s="203">
        <v>370</v>
      </c>
      <c r="AW17" s="203">
        <v>399</v>
      </c>
      <c r="AX17" s="203">
        <v>419</v>
      </c>
      <c r="AY17" s="203">
        <v>391</v>
      </c>
      <c r="AZ17" s="203">
        <v>361</v>
      </c>
      <c r="BA17" s="203">
        <v>363</v>
      </c>
      <c r="BB17" s="203">
        <v>361</v>
      </c>
      <c r="BC17" s="203">
        <v>367</v>
      </c>
      <c r="BD17" s="203">
        <v>352</v>
      </c>
      <c r="BE17" s="203">
        <v>322</v>
      </c>
      <c r="BF17" s="203">
        <v>344</v>
      </c>
      <c r="BG17" s="203">
        <v>325</v>
      </c>
      <c r="BH17" s="203">
        <v>335</v>
      </c>
      <c r="BI17" s="203">
        <v>317</v>
      </c>
      <c r="BJ17" s="203">
        <v>302</v>
      </c>
      <c r="BK17" s="203">
        <v>330</v>
      </c>
      <c r="BL17" s="203">
        <v>299</v>
      </c>
      <c r="BM17" s="203">
        <v>270</v>
      </c>
      <c r="BN17" s="203">
        <v>281</v>
      </c>
      <c r="BO17" s="203">
        <v>237</v>
      </c>
      <c r="BP17" s="203">
        <v>238</v>
      </c>
      <c r="BQ17" s="203">
        <v>248</v>
      </c>
      <c r="BR17" s="203">
        <v>222</v>
      </c>
      <c r="BS17" s="203">
        <v>224</v>
      </c>
      <c r="BT17" s="203">
        <v>250</v>
      </c>
      <c r="BU17" s="203">
        <v>231</v>
      </c>
      <c r="BV17" s="203">
        <v>239</v>
      </c>
      <c r="BW17" s="203">
        <v>226</v>
      </c>
      <c r="BX17" s="203">
        <v>227</v>
      </c>
      <c r="BY17" s="203">
        <v>196</v>
      </c>
      <c r="BZ17" s="203">
        <v>232</v>
      </c>
      <c r="CA17" s="203">
        <v>229</v>
      </c>
      <c r="CB17" s="203">
        <v>226</v>
      </c>
      <c r="CC17" s="203">
        <v>206</v>
      </c>
      <c r="CD17" s="203">
        <v>183</v>
      </c>
      <c r="CE17" s="203">
        <v>207</v>
      </c>
      <c r="CF17" s="203">
        <v>202</v>
      </c>
      <c r="CG17" s="203">
        <v>221</v>
      </c>
      <c r="CH17" s="203">
        <v>192</v>
      </c>
      <c r="CI17" s="203">
        <v>167</v>
      </c>
      <c r="CJ17" s="203">
        <v>155</v>
      </c>
      <c r="CK17" s="203">
        <v>151</v>
      </c>
      <c r="CL17" s="203">
        <v>122</v>
      </c>
      <c r="CM17" s="203">
        <v>124</v>
      </c>
      <c r="CN17" s="203">
        <v>120</v>
      </c>
      <c r="CO17" s="203">
        <v>131</v>
      </c>
      <c r="CP17" s="203">
        <v>104</v>
      </c>
      <c r="CQ17" s="203">
        <v>110</v>
      </c>
      <c r="CR17" s="203">
        <v>82</v>
      </c>
      <c r="CS17" s="203">
        <v>106</v>
      </c>
      <c r="CT17" s="203">
        <v>81</v>
      </c>
      <c r="CU17" s="203">
        <v>76</v>
      </c>
      <c r="CV17" s="203">
        <v>67</v>
      </c>
      <c r="CW17" s="203">
        <v>46</v>
      </c>
      <c r="CX17" s="203">
        <v>49</v>
      </c>
      <c r="CY17" s="203">
        <v>48</v>
      </c>
      <c r="CZ17" s="203">
        <v>50</v>
      </c>
      <c r="DA17" s="203">
        <v>50</v>
      </c>
      <c r="DB17" s="203">
        <v>32</v>
      </c>
      <c r="DC17" s="203">
        <v>33</v>
      </c>
      <c r="DD17" s="203">
        <v>29</v>
      </c>
      <c r="DE17" s="203">
        <v>30</v>
      </c>
      <c r="DF17" s="203">
        <v>20</v>
      </c>
      <c r="DG17" s="203">
        <v>24</v>
      </c>
      <c r="DH17" s="203">
        <v>29</v>
      </c>
      <c r="DI17" s="203">
        <v>10</v>
      </c>
      <c r="DJ17" s="203">
        <v>8</v>
      </c>
      <c r="DK17" s="203">
        <v>12</v>
      </c>
      <c r="DL17" s="203">
        <v>5</v>
      </c>
      <c r="DM17" s="203">
        <v>8</v>
      </c>
      <c r="DN17" s="203">
        <v>0</v>
      </c>
      <c r="DO17" s="203">
        <v>2</v>
      </c>
      <c r="DP17" s="203">
        <v>5</v>
      </c>
      <c r="DQ17" s="203">
        <v>1</v>
      </c>
      <c r="DR17" s="203">
        <v>0</v>
      </c>
      <c r="DS17" s="203">
        <v>0</v>
      </c>
      <c r="DT17" s="203">
        <v>0</v>
      </c>
      <c r="DU17" s="203">
        <v>0</v>
      </c>
      <c r="DV17" s="203">
        <v>0</v>
      </c>
      <c r="DW17" s="203">
        <v>0</v>
      </c>
      <c r="DX17" s="203">
        <v>0</v>
      </c>
      <c r="DY17" s="203">
        <v>0</v>
      </c>
      <c r="DZ17" s="203">
        <v>0</v>
      </c>
      <c r="EA17" s="203">
        <v>0</v>
      </c>
    </row>
    <row r="18" spans="1:131">
      <c r="A18">
        <v>2300</v>
      </c>
      <c r="B18" t="s">
        <v>179</v>
      </c>
      <c r="C18" s="16">
        <f t="shared" si="0"/>
        <v>44</v>
      </c>
      <c r="D18" s="205">
        <f t="shared" si="1"/>
        <v>1.2432890647075445</v>
      </c>
      <c r="E18" s="16">
        <f t="shared" si="2"/>
        <v>240</v>
      </c>
      <c r="F18" s="205">
        <f t="shared" si="3"/>
        <v>6.7815767165866072</v>
      </c>
      <c r="G18" s="16">
        <f t="shared" si="4"/>
        <v>548</v>
      </c>
      <c r="H18" s="205">
        <f t="shared" si="5"/>
        <v>15.484600169539418</v>
      </c>
      <c r="I18" s="16">
        <f t="shared" si="6"/>
        <v>504</v>
      </c>
      <c r="J18" s="205">
        <f t="shared" si="7"/>
        <v>14.241311104831874</v>
      </c>
      <c r="K18" s="16">
        <f t="shared" si="8"/>
        <v>1878</v>
      </c>
      <c r="L18" s="205">
        <f t="shared" si="9"/>
        <v>53.065837807290194</v>
      </c>
      <c r="M18" s="16">
        <f t="shared" si="10"/>
        <v>239</v>
      </c>
      <c r="N18" s="205">
        <f t="shared" si="11"/>
        <v>6.7533201469341622</v>
      </c>
      <c r="O18" s="16">
        <f t="shared" si="12"/>
        <v>86</v>
      </c>
      <c r="P18" s="205">
        <f t="shared" si="13"/>
        <v>2.4300649901102007</v>
      </c>
      <c r="Q18" s="16">
        <f t="shared" si="14"/>
        <v>3539</v>
      </c>
      <c r="S18">
        <v>2300</v>
      </c>
      <c r="T18" t="s">
        <v>179</v>
      </c>
      <c r="U18" s="203">
        <v>3539</v>
      </c>
      <c r="V18" s="203">
        <v>44</v>
      </c>
      <c r="W18" s="203">
        <v>48</v>
      </c>
      <c r="X18" s="203">
        <v>33</v>
      </c>
      <c r="Y18" s="203">
        <v>55</v>
      </c>
      <c r="Z18" s="203">
        <v>50</v>
      </c>
      <c r="AA18" s="203">
        <v>54</v>
      </c>
      <c r="AB18" s="203">
        <v>56</v>
      </c>
      <c r="AC18" s="203">
        <v>52</v>
      </c>
      <c r="AD18" s="203">
        <v>69</v>
      </c>
      <c r="AE18" s="203">
        <v>66</v>
      </c>
      <c r="AF18" s="203">
        <v>53</v>
      </c>
      <c r="AG18" s="203">
        <v>48</v>
      </c>
      <c r="AH18" s="203">
        <v>61</v>
      </c>
      <c r="AI18" s="203">
        <v>49</v>
      </c>
      <c r="AJ18" s="203">
        <v>48</v>
      </c>
      <c r="AK18" s="203">
        <v>46</v>
      </c>
      <c r="AL18" s="203">
        <v>48</v>
      </c>
      <c r="AM18" s="203">
        <v>48</v>
      </c>
      <c r="AN18" s="203">
        <v>40</v>
      </c>
      <c r="AO18" s="203">
        <v>47</v>
      </c>
      <c r="AP18" s="203">
        <v>62</v>
      </c>
      <c r="AQ18" s="203">
        <v>52</v>
      </c>
      <c r="AR18" s="203">
        <v>42</v>
      </c>
      <c r="AS18" s="203">
        <v>53</v>
      </c>
      <c r="AT18" s="203">
        <v>53</v>
      </c>
      <c r="AU18" s="203">
        <v>59</v>
      </c>
      <c r="AV18" s="203">
        <v>67</v>
      </c>
      <c r="AW18" s="203">
        <v>58</v>
      </c>
      <c r="AX18" s="203">
        <v>65</v>
      </c>
      <c r="AY18" s="203">
        <v>62</v>
      </c>
      <c r="AZ18" s="203">
        <v>44</v>
      </c>
      <c r="BA18" s="203">
        <v>53</v>
      </c>
      <c r="BB18" s="203">
        <v>46</v>
      </c>
      <c r="BC18" s="203">
        <v>48</v>
      </c>
      <c r="BD18" s="203">
        <v>61</v>
      </c>
      <c r="BE18" s="203">
        <v>59</v>
      </c>
      <c r="BF18" s="203">
        <v>38</v>
      </c>
      <c r="BG18" s="203">
        <v>62</v>
      </c>
      <c r="BH18" s="203">
        <v>55</v>
      </c>
      <c r="BI18" s="203">
        <v>57</v>
      </c>
      <c r="BJ18" s="203">
        <v>56</v>
      </c>
      <c r="BK18" s="203">
        <v>45</v>
      </c>
      <c r="BL18" s="203">
        <v>46</v>
      </c>
      <c r="BM18" s="203">
        <v>36</v>
      </c>
      <c r="BN18" s="203">
        <v>48</v>
      </c>
      <c r="BO18" s="203">
        <v>43</v>
      </c>
      <c r="BP18" s="203">
        <v>41</v>
      </c>
      <c r="BQ18" s="203">
        <v>55</v>
      </c>
      <c r="BR18" s="203">
        <v>41</v>
      </c>
      <c r="BS18" s="203">
        <v>40</v>
      </c>
      <c r="BT18" s="203">
        <v>52</v>
      </c>
      <c r="BU18" s="203">
        <v>44</v>
      </c>
      <c r="BV18" s="203">
        <v>45</v>
      </c>
      <c r="BW18" s="203">
        <v>36</v>
      </c>
      <c r="BX18" s="203">
        <v>39</v>
      </c>
      <c r="BY18" s="203">
        <v>45</v>
      </c>
      <c r="BZ18" s="203">
        <v>40</v>
      </c>
      <c r="CA18" s="203">
        <v>39</v>
      </c>
      <c r="CB18" s="203">
        <v>41</v>
      </c>
      <c r="CC18" s="203">
        <v>54</v>
      </c>
      <c r="CD18" s="203">
        <v>43</v>
      </c>
      <c r="CE18" s="203">
        <v>35</v>
      </c>
      <c r="CF18" s="203">
        <v>32</v>
      </c>
      <c r="CG18" s="203">
        <v>30</v>
      </c>
      <c r="CH18" s="203">
        <v>30</v>
      </c>
      <c r="CI18" s="203">
        <v>28</v>
      </c>
      <c r="CJ18" s="203">
        <v>19</v>
      </c>
      <c r="CK18" s="203">
        <v>24</v>
      </c>
      <c r="CL18" s="203">
        <v>23</v>
      </c>
      <c r="CM18" s="203">
        <v>30</v>
      </c>
      <c r="CN18" s="203">
        <v>19</v>
      </c>
      <c r="CO18" s="203">
        <v>19</v>
      </c>
      <c r="CP18" s="203">
        <v>27</v>
      </c>
      <c r="CQ18" s="203">
        <v>17</v>
      </c>
      <c r="CR18" s="203">
        <v>18</v>
      </c>
      <c r="CS18" s="203">
        <v>17</v>
      </c>
      <c r="CT18" s="203">
        <v>13</v>
      </c>
      <c r="CU18" s="203">
        <v>15</v>
      </c>
      <c r="CV18" s="203">
        <v>7</v>
      </c>
      <c r="CW18" s="203">
        <v>10</v>
      </c>
      <c r="CX18" s="203">
        <v>14</v>
      </c>
      <c r="CY18" s="203">
        <v>7</v>
      </c>
      <c r="CZ18" s="203">
        <v>13</v>
      </c>
      <c r="DA18" s="203">
        <v>8</v>
      </c>
      <c r="DB18" s="203">
        <v>8</v>
      </c>
      <c r="DC18" s="203">
        <v>5</v>
      </c>
      <c r="DD18" s="203">
        <v>8</v>
      </c>
      <c r="DE18" s="203">
        <v>4</v>
      </c>
      <c r="DF18" s="203">
        <v>3</v>
      </c>
      <c r="DG18" s="203">
        <v>4</v>
      </c>
      <c r="DH18" s="203">
        <v>4</v>
      </c>
      <c r="DI18" s="203">
        <v>2</v>
      </c>
      <c r="DJ18" s="203">
        <v>2</v>
      </c>
      <c r="DK18" s="203">
        <v>2</v>
      </c>
      <c r="DL18" s="203">
        <v>0</v>
      </c>
      <c r="DM18" s="203">
        <v>1</v>
      </c>
      <c r="DN18" s="203">
        <v>1</v>
      </c>
      <c r="DO18" s="203">
        <v>0</v>
      </c>
      <c r="DP18" s="203">
        <v>0</v>
      </c>
      <c r="DQ18" s="203">
        <v>0</v>
      </c>
      <c r="DR18" s="203">
        <v>0</v>
      </c>
      <c r="DS18" s="203">
        <v>0</v>
      </c>
      <c r="DT18" s="203">
        <v>0</v>
      </c>
      <c r="DU18" s="203">
        <v>0</v>
      </c>
      <c r="DV18" s="203">
        <v>0</v>
      </c>
      <c r="DW18" s="203">
        <v>0</v>
      </c>
      <c r="DX18" s="203">
        <v>0</v>
      </c>
      <c r="DY18" s="203">
        <v>0</v>
      </c>
      <c r="DZ18" s="203">
        <v>0</v>
      </c>
      <c r="EA18" s="203">
        <v>0</v>
      </c>
    </row>
    <row r="19" spans="1:131">
      <c r="A19" s="13">
        <v>2506</v>
      </c>
      <c r="B19" s="13" t="s">
        <v>180</v>
      </c>
      <c r="C19" s="15">
        <f t="shared" si="0"/>
        <v>15</v>
      </c>
      <c r="D19" s="204">
        <f t="shared" si="1"/>
        <v>1.1269722013523666</v>
      </c>
      <c r="E19" s="15">
        <f t="shared" si="2"/>
        <v>67</v>
      </c>
      <c r="F19" s="204">
        <f t="shared" si="3"/>
        <v>5.0338091660405713</v>
      </c>
      <c r="G19" s="15">
        <f t="shared" si="4"/>
        <v>170</v>
      </c>
      <c r="H19" s="204">
        <f t="shared" si="5"/>
        <v>12.772351615326821</v>
      </c>
      <c r="I19" s="15">
        <f t="shared" si="6"/>
        <v>188</v>
      </c>
      <c r="J19" s="204">
        <f t="shared" si="7"/>
        <v>14.124718256949661</v>
      </c>
      <c r="K19" s="15">
        <f t="shared" si="8"/>
        <v>769</v>
      </c>
      <c r="L19" s="204">
        <f t="shared" si="9"/>
        <v>57.776108189331332</v>
      </c>
      <c r="M19" s="15">
        <f t="shared" si="10"/>
        <v>97</v>
      </c>
      <c r="N19" s="204">
        <f t="shared" si="11"/>
        <v>7.2877535687453046</v>
      </c>
      <c r="O19" s="15">
        <f t="shared" si="12"/>
        <v>25</v>
      </c>
      <c r="P19" s="204">
        <f t="shared" si="13"/>
        <v>1.8782870022539442</v>
      </c>
      <c r="Q19" s="15">
        <f t="shared" si="14"/>
        <v>1331</v>
      </c>
      <c r="S19">
        <v>2506</v>
      </c>
      <c r="T19" t="s">
        <v>180</v>
      </c>
      <c r="U19" s="203">
        <v>1331</v>
      </c>
      <c r="V19" s="203">
        <v>15</v>
      </c>
      <c r="W19" s="203">
        <v>14</v>
      </c>
      <c r="X19" s="203">
        <v>9</v>
      </c>
      <c r="Y19" s="203">
        <v>17</v>
      </c>
      <c r="Z19" s="203">
        <v>11</v>
      </c>
      <c r="AA19" s="203">
        <v>16</v>
      </c>
      <c r="AB19" s="203">
        <v>11</v>
      </c>
      <c r="AC19" s="203">
        <v>11</v>
      </c>
      <c r="AD19" s="203">
        <v>16</v>
      </c>
      <c r="AE19" s="203">
        <v>19</v>
      </c>
      <c r="AF19" s="203">
        <v>18</v>
      </c>
      <c r="AG19" s="203">
        <v>19</v>
      </c>
      <c r="AH19" s="203">
        <v>19</v>
      </c>
      <c r="AI19" s="203">
        <v>20</v>
      </c>
      <c r="AJ19" s="203">
        <v>18</v>
      </c>
      <c r="AK19" s="203">
        <v>19</v>
      </c>
      <c r="AL19" s="203">
        <v>15</v>
      </c>
      <c r="AM19" s="203">
        <v>18</v>
      </c>
      <c r="AN19" s="203">
        <v>15</v>
      </c>
      <c r="AO19" s="203">
        <v>22</v>
      </c>
      <c r="AP19" s="203">
        <v>23</v>
      </c>
      <c r="AQ19" s="203">
        <v>24</v>
      </c>
      <c r="AR19" s="203">
        <v>9</v>
      </c>
      <c r="AS19" s="203">
        <v>21</v>
      </c>
      <c r="AT19" s="203">
        <v>19</v>
      </c>
      <c r="AU19" s="203">
        <v>22</v>
      </c>
      <c r="AV19" s="203">
        <v>22</v>
      </c>
      <c r="AW19" s="203">
        <v>19</v>
      </c>
      <c r="AX19" s="203">
        <v>18</v>
      </c>
      <c r="AY19" s="203">
        <v>14</v>
      </c>
      <c r="AZ19" s="203">
        <v>18</v>
      </c>
      <c r="BA19" s="203">
        <v>11</v>
      </c>
      <c r="BB19" s="203">
        <v>14</v>
      </c>
      <c r="BC19" s="203">
        <v>15</v>
      </c>
      <c r="BD19" s="203">
        <v>26</v>
      </c>
      <c r="BE19" s="203">
        <v>19</v>
      </c>
      <c r="BF19" s="203">
        <v>30</v>
      </c>
      <c r="BG19" s="203">
        <v>21</v>
      </c>
      <c r="BH19" s="203">
        <v>14</v>
      </c>
      <c r="BI19" s="203">
        <v>17</v>
      </c>
      <c r="BJ19" s="203">
        <v>25</v>
      </c>
      <c r="BK19" s="203">
        <v>17</v>
      </c>
      <c r="BL19" s="203">
        <v>23</v>
      </c>
      <c r="BM19" s="203">
        <v>14</v>
      </c>
      <c r="BN19" s="203">
        <v>18</v>
      </c>
      <c r="BO19" s="203">
        <v>27</v>
      </c>
      <c r="BP19" s="203">
        <v>20</v>
      </c>
      <c r="BQ19" s="203">
        <v>26</v>
      </c>
      <c r="BR19" s="203">
        <v>21</v>
      </c>
      <c r="BS19" s="203">
        <v>18</v>
      </c>
      <c r="BT19" s="203">
        <v>20</v>
      </c>
      <c r="BU19" s="203">
        <v>10</v>
      </c>
      <c r="BV19" s="203">
        <v>21</v>
      </c>
      <c r="BW19" s="203">
        <v>23</v>
      </c>
      <c r="BX19" s="203">
        <v>20</v>
      </c>
      <c r="BY19" s="203">
        <v>21</v>
      </c>
      <c r="BZ19" s="203">
        <v>17</v>
      </c>
      <c r="CA19" s="203">
        <v>15</v>
      </c>
      <c r="CB19" s="203">
        <v>16</v>
      </c>
      <c r="CC19" s="203">
        <v>11</v>
      </c>
      <c r="CD19" s="203">
        <v>21</v>
      </c>
      <c r="CE19" s="203">
        <v>16</v>
      </c>
      <c r="CF19" s="203">
        <v>24</v>
      </c>
      <c r="CG19" s="203">
        <v>14</v>
      </c>
      <c r="CH19" s="203">
        <v>19</v>
      </c>
      <c r="CI19" s="203">
        <v>16</v>
      </c>
      <c r="CJ19" s="203">
        <v>18</v>
      </c>
      <c r="CK19" s="203">
        <v>16</v>
      </c>
      <c r="CL19" s="203">
        <v>12</v>
      </c>
      <c r="CM19" s="203">
        <v>7</v>
      </c>
      <c r="CN19" s="203">
        <v>7</v>
      </c>
      <c r="CO19" s="203">
        <v>5</v>
      </c>
      <c r="CP19" s="203">
        <v>12</v>
      </c>
      <c r="CQ19" s="203">
        <v>5</v>
      </c>
      <c r="CR19" s="203">
        <v>6</v>
      </c>
      <c r="CS19" s="203">
        <v>7</v>
      </c>
      <c r="CT19" s="203">
        <v>3</v>
      </c>
      <c r="CU19" s="203">
        <v>8</v>
      </c>
      <c r="CV19" s="203">
        <v>4</v>
      </c>
      <c r="CW19" s="203">
        <v>5</v>
      </c>
      <c r="CX19" s="203">
        <v>2</v>
      </c>
      <c r="CY19" s="203">
        <v>0</v>
      </c>
      <c r="CZ19" s="203">
        <v>5</v>
      </c>
      <c r="DA19" s="203">
        <v>2</v>
      </c>
      <c r="DB19" s="203">
        <v>3</v>
      </c>
      <c r="DC19" s="203">
        <v>2</v>
      </c>
      <c r="DD19" s="203">
        <v>4</v>
      </c>
      <c r="DE19" s="203">
        <v>0</v>
      </c>
      <c r="DF19" s="203">
        <v>3</v>
      </c>
      <c r="DG19" s="203">
        <v>0</v>
      </c>
      <c r="DH19" s="203">
        <v>0</v>
      </c>
      <c r="DI19" s="203">
        <v>1</v>
      </c>
      <c r="DJ19" s="203">
        <v>0</v>
      </c>
      <c r="DK19" s="203">
        <v>1</v>
      </c>
      <c r="DL19" s="203">
        <v>0</v>
      </c>
      <c r="DM19" s="203">
        <v>0</v>
      </c>
      <c r="DN19" s="203">
        <v>1</v>
      </c>
      <c r="DO19" s="203">
        <v>0</v>
      </c>
      <c r="DP19" s="203">
        <v>1</v>
      </c>
      <c r="DQ19" s="203">
        <v>0</v>
      </c>
      <c r="DR19" s="203">
        <v>0</v>
      </c>
      <c r="DS19" s="203">
        <v>0</v>
      </c>
      <c r="DT19" s="203">
        <v>0</v>
      </c>
      <c r="DU19" s="203">
        <v>0</v>
      </c>
      <c r="DV19" s="203">
        <v>0</v>
      </c>
      <c r="DW19" s="203">
        <v>0</v>
      </c>
      <c r="DX19" s="203">
        <v>0</v>
      </c>
      <c r="DY19" s="203">
        <v>0</v>
      </c>
      <c r="DZ19" s="203">
        <v>0</v>
      </c>
      <c r="EA19" s="203">
        <v>0</v>
      </c>
    </row>
    <row r="20" spans="1:131">
      <c r="A20">
        <v>2510</v>
      </c>
      <c r="B20" t="s">
        <v>181</v>
      </c>
      <c r="C20" s="16">
        <f t="shared" si="0"/>
        <v>56</v>
      </c>
      <c r="D20" s="205">
        <f t="shared" si="1"/>
        <v>1.5346670320635791</v>
      </c>
      <c r="E20" s="16">
        <f t="shared" si="2"/>
        <v>238</v>
      </c>
      <c r="F20" s="205">
        <f t="shared" si="3"/>
        <v>6.5223348862702109</v>
      </c>
      <c r="G20" s="16">
        <f t="shared" si="4"/>
        <v>532</v>
      </c>
      <c r="H20" s="205">
        <f t="shared" si="5"/>
        <v>14.579336804604001</v>
      </c>
      <c r="I20" s="16">
        <f t="shared" si="6"/>
        <v>459</v>
      </c>
      <c r="J20" s="205">
        <f t="shared" si="7"/>
        <v>12.578788709235406</v>
      </c>
      <c r="K20" s="16">
        <f t="shared" si="8"/>
        <v>1967</v>
      </c>
      <c r="L20" s="205">
        <f t="shared" si="9"/>
        <v>53.905179501233214</v>
      </c>
      <c r="M20" s="16">
        <f t="shared" si="10"/>
        <v>328</v>
      </c>
      <c r="N20" s="205">
        <f t="shared" si="11"/>
        <v>8.9887640449438209</v>
      </c>
      <c r="O20" s="16">
        <f t="shared" si="12"/>
        <v>69</v>
      </c>
      <c r="P20" s="205">
        <f t="shared" si="13"/>
        <v>1.890929021649767</v>
      </c>
      <c r="Q20" s="16">
        <f t="shared" si="14"/>
        <v>3649</v>
      </c>
      <c r="S20">
        <v>2510</v>
      </c>
      <c r="T20" t="s">
        <v>181</v>
      </c>
      <c r="U20" s="203">
        <v>3649</v>
      </c>
      <c r="V20" s="203">
        <v>56</v>
      </c>
      <c r="W20" s="203">
        <v>40</v>
      </c>
      <c r="X20" s="203">
        <v>49</v>
      </c>
      <c r="Y20" s="203">
        <v>46</v>
      </c>
      <c r="Z20" s="203">
        <v>51</v>
      </c>
      <c r="AA20" s="203">
        <v>52</v>
      </c>
      <c r="AB20" s="203">
        <v>49</v>
      </c>
      <c r="AC20" s="203">
        <v>64</v>
      </c>
      <c r="AD20" s="203">
        <v>47</v>
      </c>
      <c r="AE20" s="203">
        <v>48</v>
      </c>
      <c r="AF20" s="203">
        <v>60</v>
      </c>
      <c r="AG20" s="203">
        <v>52</v>
      </c>
      <c r="AH20" s="203">
        <v>58</v>
      </c>
      <c r="AI20" s="203">
        <v>70</v>
      </c>
      <c r="AJ20" s="203">
        <v>42</v>
      </c>
      <c r="AK20" s="203">
        <v>42</v>
      </c>
      <c r="AL20" s="203">
        <v>48</v>
      </c>
      <c r="AM20" s="203">
        <v>31</v>
      </c>
      <c r="AN20" s="203">
        <v>35</v>
      </c>
      <c r="AO20" s="203">
        <v>55</v>
      </c>
      <c r="AP20" s="203">
        <v>47</v>
      </c>
      <c r="AQ20" s="203">
        <v>50</v>
      </c>
      <c r="AR20" s="203">
        <v>46</v>
      </c>
      <c r="AS20" s="203">
        <v>41</v>
      </c>
      <c r="AT20" s="203">
        <v>57</v>
      </c>
      <c r="AU20" s="203">
        <v>49</v>
      </c>
      <c r="AV20" s="203">
        <v>63</v>
      </c>
      <c r="AW20" s="203">
        <v>62</v>
      </c>
      <c r="AX20" s="203">
        <v>60</v>
      </c>
      <c r="AY20" s="203">
        <v>55</v>
      </c>
      <c r="AZ20" s="203">
        <v>53</v>
      </c>
      <c r="BA20" s="203">
        <v>60</v>
      </c>
      <c r="BB20" s="203">
        <v>57</v>
      </c>
      <c r="BC20" s="203">
        <v>56</v>
      </c>
      <c r="BD20" s="203">
        <v>53</v>
      </c>
      <c r="BE20" s="203">
        <v>64</v>
      </c>
      <c r="BF20" s="203">
        <v>59</v>
      </c>
      <c r="BG20" s="203">
        <v>62</v>
      </c>
      <c r="BH20" s="203">
        <v>72</v>
      </c>
      <c r="BI20" s="203">
        <v>56</v>
      </c>
      <c r="BJ20" s="203">
        <v>55</v>
      </c>
      <c r="BK20" s="203">
        <v>48</v>
      </c>
      <c r="BL20" s="203">
        <v>46</v>
      </c>
      <c r="BM20" s="203">
        <v>42</v>
      </c>
      <c r="BN20" s="203">
        <v>42</v>
      </c>
      <c r="BO20" s="203">
        <v>39</v>
      </c>
      <c r="BP20" s="203">
        <v>48</v>
      </c>
      <c r="BQ20" s="203">
        <v>43</v>
      </c>
      <c r="BR20" s="203">
        <v>38</v>
      </c>
      <c r="BS20" s="203">
        <v>43</v>
      </c>
      <c r="BT20" s="203">
        <v>32</v>
      </c>
      <c r="BU20" s="203">
        <v>34</v>
      </c>
      <c r="BV20" s="203">
        <v>33</v>
      </c>
      <c r="BW20" s="203">
        <v>40</v>
      </c>
      <c r="BX20" s="203">
        <v>35</v>
      </c>
      <c r="BY20" s="203">
        <v>48</v>
      </c>
      <c r="BZ20" s="203">
        <v>46</v>
      </c>
      <c r="CA20" s="203">
        <v>47</v>
      </c>
      <c r="CB20" s="203">
        <v>40</v>
      </c>
      <c r="CC20" s="203">
        <v>36</v>
      </c>
      <c r="CD20" s="203">
        <v>49</v>
      </c>
      <c r="CE20" s="203">
        <v>53</v>
      </c>
      <c r="CF20" s="203">
        <v>35</v>
      </c>
      <c r="CG20" s="203">
        <v>45</v>
      </c>
      <c r="CH20" s="203">
        <v>29</v>
      </c>
      <c r="CI20" s="203">
        <v>47</v>
      </c>
      <c r="CJ20" s="203">
        <v>42</v>
      </c>
      <c r="CK20" s="203">
        <v>30</v>
      </c>
      <c r="CL20" s="203">
        <v>51</v>
      </c>
      <c r="CM20" s="203">
        <v>38</v>
      </c>
      <c r="CN20" s="203">
        <v>35</v>
      </c>
      <c r="CO20" s="203">
        <v>15</v>
      </c>
      <c r="CP20" s="203">
        <v>21</v>
      </c>
      <c r="CQ20" s="203">
        <v>25</v>
      </c>
      <c r="CR20" s="203">
        <v>23</v>
      </c>
      <c r="CS20" s="203">
        <v>27</v>
      </c>
      <c r="CT20" s="203">
        <v>21</v>
      </c>
      <c r="CU20" s="203">
        <v>12</v>
      </c>
      <c r="CV20" s="203">
        <v>16</v>
      </c>
      <c r="CW20" s="203">
        <v>14</v>
      </c>
      <c r="CX20" s="203">
        <v>7</v>
      </c>
      <c r="CY20" s="203">
        <v>13</v>
      </c>
      <c r="CZ20" s="203">
        <v>8</v>
      </c>
      <c r="DA20" s="203">
        <v>11</v>
      </c>
      <c r="DB20" s="203">
        <v>5</v>
      </c>
      <c r="DC20" s="203">
        <v>5</v>
      </c>
      <c r="DD20" s="203">
        <v>4</v>
      </c>
      <c r="DE20" s="203">
        <v>1</v>
      </c>
      <c r="DF20" s="203">
        <v>3</v>
      </c>
      <c r="DG20" s="203">
        <v>4</v>
      </c>
      <c r="DH20" s="203">
        <v>3</v>
      </c>
      <c r="DI20" s="203">
        <v>2</v>
      </c>
      <c r="DJ20" s="203">
        <v>2</v>
      </c>
      <c r="DK20" s="203">
        <v>0</v>
      </c>
      <c r="DL20" s="203">
        <v>0</v>
      </c>
      <c r="DM20" s="203">
        <v>0</v>
      </c>
      <c r="DN20" s="203">
        <v>0</v>
      </c>
      <c r="DO20" s="203">
        <v>1</v>
      </c>
      <c r="DP20" s="203">
        <v>0</v>
      </c>
      <c r="DQ20" s="203">
        <v>0</v>
      </c>
      <c r="DR20" s="203">
        <v>0</v>
      </c>
      <c r="DS20" s="203">
        <v>0</v>
      </c>
      <c r="DT20" s="203">
        <v>0</v>
      </c>
      <c r="DU20" s="203">
        <v>0</v>
      </c>
      <c r="DV20" s="203">
        <v>0</v>
      </c>
      <c r="DW20" s="203">
        <v>0</v>
      </c>
      <c r="DX20" s="203">
        <v>0</v>
      </c>
      <c r="DY20" s="203">
        <v>0</v>
      </c>
      <c r="DZ20" s="203">
        <v>0</v>
      </c>
      <c r="EA20" s="203">
        <v>0</v>
      </c>
    </row>
    <row r="21" spans="1:131">
      <c r="C21" s="21">
        <f>SUM(C17:C20)</f>
        <v>403</v>
      </c>
      <c r="D21" s="206">
        <f t="shared" si="1"/>
        <v>1.4293314417449903</v>
      </c>
      <c r="E21" s="21">
        <f t="shared" ref="E21:Q21" si="16">SUM(E17:E20)</f>
        <v>1732</v>
      </c>
      <c r="F21" s="206">
        <f t="shared" si="3"/>
        <v>6.1429331441744992</v>
      </c>
      <c r="G21" s="21">
        <f t="shared" si="16"/>
        <v>3772</v>
      </c>
      <c r="H21" s="206">
        <f t="shared" si="5"/>
        <v>13.378258556481645</v>
      </c>
      <c r="I21" s="21">
        <f t="shared" si="16"/>
        <v>3799</v>
      </c>
      <c r="J21" s="206">
        <f t="shared" si="7"/>
        <v>13.474020216350416</v>
      </c>
      <c r="K21" s="21">
        <f t="shared" si="16"/>
        <v>15880</v>
      </c>
      <c r="L21" s="206">
        <f t="shared" si="9"/>
        <v>56.322042915410528</v>
      </c>
      <c r="M21" s="21">
        <f t="shared" si="16"/>
        <v>1984</v>
      </c>
      <c r="N21" s="206">
        <f t="shared" si="11"/>
        <v>7.0367086362830289</v>
      </c>
      <c r="O21" s="21">
        <f t="shared" si="16"/>
        <v>625</v>
      </c>
      <c r="P21" s="206">
        <f t="shared" si="13"/>
        <v>2.2167050895548854</v>
      </c>
      <c r="Q21" s="21">
        <f t="shared" si="16"/>
        <v>28195</v>
      </c>
      <c r="U21" s="203"/>
      <c r="V21" s="203"/>
      <c r="W21" s="203"/>
      <c r="X21" s="203"/>
      <c r="Y21" s="203"/>
      <c r="Z21" s="203"/>
      <c r="AA21" s="203"/>
      <c r="AB21" s="203"/>
      <c r="AC21" s="203"/>
      <c r="AD21" s="203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  <c r="AO21" s="203"/>
      <c r="AP21" s="203"/>
      <c r="AQ21" s="203"/>
      <c r="AR21" s="203"/>
      <c r="AS21" s="203"/>
      <c r="AT21" s="203"/>
      <c r="AU21" s="203"/>
      <c r="AV21" s="203"/>
      <c r="AW21" s="203"/>
      <c r="AX21" s="203"/>
      <c r="AY21" s="203"/>
      <c r="AZ21" s="203"/>
      <c r="BA21" s="203"/>
      <c r="BB21" s="203"/>
      <c r="BC21" s="203"/>
      <c r="BD21" s="203"/>
      <c r="BE21" s="203"/>
      <c r="BF21" s="203"/>
      <c r="BG21" s="203"/>
      <c r="BH21" s="203"/>
      <c r="BI21" s="203"/>
      <c r="BJ21" s="203"/>
      <c r="BK21" s="203"/>
      <c r="BL21" s="203"/>
      <c r="BM21" s="203"/>
      <c r="BN21" s="203"/>
      <c r="BO21" s="203"/>
      <c r="BP21" s="203"/>
      <c r="BQ21" s="203"/>
      <c r="BR21" s="203"/>
      <c r="BS21" s="203"/>
      <c r="BT21" s="203"/>
      <c r="BU21" s="203"/>
      <c r="BV21" s="203"/>
      <c r="BW21" s="203"/>
      <c r="BX21" s="203"/>
      <c r="BY21" s="203"/>
      <c r="BZ21" s="203"/>
      <c r="CA21" s="203"/>
      <c r="CB21" s="203"/>
      <c r="CC21" s="203"/>
      <c r="CD21" s="203"/>
      <c r="CE21" s="203"/>
      <c r="CF21" s="203"/>
      <c r="CG21" s="203"/>
      <c r="CH21" s="203"/>
      <c r="CI21" s="203"/>
      <c r="CJ21" s="203"/>
      <c r="CK21" s="203"/>
      <c r="CL21" s="203"/>
      <c r="CM21" s="203"/>
      <c r="CN21" s="203"/>
      <c r="CO21" s="203"/>
      <c r="CP21" s="203"/>
      <c r="CQ21" s="203"/>
      <c r="CR21" s="203"/>
      <c r="CS21" s="203"/>
      <c r="CT21" s="203"/>
      <c r="CU21" s="203"/>
      <c r="CV21" s="203"/>
      <c r="CW21" s="203"/>
      <c r="CX21" s="203"/>
      <c r="CY21" s="203"/>
      <c r="CZ21" s="203"/>
      <c r="DA21" s="203"/>
      <c r="DB21" s="203"/>
      <c r="DC21" s="203"/>
      <c r="DD21" s="203"/>
      <c r="DE21" s="203"/>
      <c r="DF21" s="203"/>
      <c r="DG21" s="203"/>
      <c r="DH21" s="203"/>
      <c r="DI21" s="203"/>
      <c r="DJ21" s="203"/>
      <c r="DK21" s="203"/>
      <c r="DL21" s="203"/>
      <c r="DM21" s="203"/>
      <c r="DN21" s="203"/>
      <c r="DO21" s="203"/>
      <c r="DP21" s="203"/>
      <c r="DQ21" s="203"/>
      <c r="DR21" s="203"/>
      <c r="DS21" s="203"/>
      <c r="DT21" s="203"/>
      <c r="DU21" s="203"/>
      <c r="DV21" s="203"/>
      <c r="DW21" s="203"/>
      <c r="DX21" s="203"/>
      <c r="DY21" s="203"/>
      <c r="DZ21" s="203"/>
      <c r="EA21" s="203"/>
    </row>
    <row r="22" spans="1:131">
      <c r="C22" s="16"/>
      <c r="D22" s="205"/>
      <c r="E22" s="16"/>
      <c r="F22" s="205"/>
      <c r="G22" s="16"/>
      <c r="H22" s="205"/>
      <c r="I22" s="16"/>
      <c r="J22" s="205"/>
      <c r="K22" s="16"/>
      <c r="L22" s="205"/>
      <c r="M22" s="16"/>
      <c r="N22" s="205"/>
      <c r="O22" s="16"/>
      <c r="P22" s="205"/>
      <c r="Q22" s="16"/>
      <c r="U22" s="203"/>
      <c r="V22" s="203"/>
      <c r="W22" s="203"/>
      <c r="X22" s="203"/>
      <c r="Y22" s="203"/>
      <c r="Z22" s="203"/>
      <c r="AA22" s="203"/>
      <c r="AB22" s="203"/>
      <c r="AC22" s="203"/>
      <c r="AD22" s="203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  <c r="AO22" s="203"/>
      <c r="AP22" s="203"/>
      <c r="AQ22" s="203"/>
      <c r="AR22" s="203"/>
      <c r="AS22" s="203"/>
      <c r="AT22" s="203"/>
      <c r="AU22" s="203"/>
      <c r="AV22" s="203"/>
      <c r="AW22" s="203"/>
      <c r="AX22" s="203"/>
      <c r="AY22" s="203"/>
      <c r="AZ22" s="203"/>
      <c r="BA22" s="203"/>
      <c r="BB22" s="203"/>
      <c r="BC22" s="203"/>
      <c r="BD22" s="203"/>
      <c r="BE22" s="203"/>
      <c r="BF22" s="203"/>
      <c r="BG22" s="203"/>
      <c r="BH22" s="203"/>
      <c r="BI22" s="203"/>
      <c r="BJ22" s="203"/>
      <c r="BK22" s="203"/>
      <c r="BL22" s="203"/>
      <c r="BM22" s="203"/>
      <c r="BN22" s="203"/>
      <c r="BO22" s="203"/>
      <c r="BP22" s="203"/>
      <c r="BQ22" s="203"/>
      <c r="BR22" s="203"/>
      <c r="BS22" s="203"/>
      <c r="BT22" s="203"/>
      <c r="BU22" s="203"/>
      <c r="BV22" s="203"/>
      <c r="BW22" s="203"/>
      <c r="BX22" s="203"/>
      <c r="BY22" s="203"/>
      <c r="BZ22" s="203"/>
      <c r="CA22" s="203"/>
      <c r="CB22" s="203"/>
      <c r="CC22" s="203"/>
      <c r="CD22" s="203"/>
      <c r="CE22" s="203"/>
      <c r="CF22" s="203"/>
      <c r="CG22" s="203"/>
      <c r="CH22" s="203"/>
      <c r="CI22" s="203"/>
      <c r="CJ22" s="203"/>
      <c r="CK22" s="203"/>
      <c r="CL22" s="203"/>
      <c r="CM22" s="203"/>
      <c r="CN22" s="203"/>
      <c r="CO22" s="203"/>
      <c r="CP22" s="203"/>
      <c r="CQ22" s="203"/>
      <c r="CR22" s="203"/>
      <c r="CS22" s="203"/>
      <c r="CT22" s="203"/>
      <c r="CU22" s="203"/>
      <c r="CV22" s="203"/>
      <c r="CW22" s="203"/>
      <c r="CX22" s="203"/>
      <c r="CY22" s="203"/>
      <c r="CZ22" s="203"/>
      <c r="DA22" s="203"/>
      <c r="DB22" s="203"/>
      <c r="DC22" s="203"/>
      <c r="DD22" s="203"/>
      <c r="DE22" s="203"/>
      <c r="DF22" s="203"/>
      <c r="DG22" s="203"/>
      <c r="DH22" s="203"/>
      <c r="DI22" s="203"/>
      <c r="DJ22" s="203"/>
      <c r="DK22" s="203"/>
      <c r="DL22" s="203"/>
      <c r="DM22" s="203"/>
      <c r="DN22" s="203"/>
      <c r="DO22" s="203"/>
      <c r="DP22" s="203"/>
      <c r="DQ22" s="203"/>
      <c r="DR22" s="203"/>
      <c r="DS22" s="203"/>
      <c r="DT22" s="203"/>
      <c r="DU22" s="203"/>
      <c r="DV22" s="203"/>
      <c r="DW22" s="203"/>
      <c r="DX22" s="203"/>
      <c r="DY22" s="203"/>
      <c r="DZ22" s="203"/>
      <c r="EA22" s="203"/>
    </row>
    <row r="23" spans="1:131">
      <c r="A23" s="13">
        <v>3000</v>
      </c>
      <c r="B23" s="13" t="s">
        <v>182</v>
      </c>
      <c r="C23" s="15">
        <f t="shared" si="0"/>
        <v>88</v>
      </c>
      <c r="D23" s="204">
        <f t="shared" si="1"/>
        <v>1.143302585422892</v>
      </c>
      <c r="E23" s="15">
        <f t="shared" si="2"/>
        <v>503</v>
      </c>
      <c r="F23" s="204">
        <f t="shared" si="3"/>
        <v>6.5350136416785762</v>
      </c>
      <c r="G23" s="15">
        <f t="shared" si="4"/>
        <v>1146</v>
      </c>
      <c r="H23" s="204">
        <f t="shared" si="5"/>
        <v>14.888917760166297</v>
      </c>
      <c r="I23" s="15">
        <f t="shared" si="6"/>
        <v>999</v>
      </c>
      <c r="J23" s="204">
        <f t="shared" si="7"/>
        <v>12.979082759516695</v>
      </c>
      <c r="K23" s="15">
        <f t="shared" si="8"/>
        <v>3909</v>
      </c>
      <c r="L23" s="204">
        <f t="shared" si="9"/>
        <v>50.786020527478236</v>
      </c>
      <c r="M23" s="15">
        <f t="shared" si="10"/>
        <v>735</v>
      </c>
      <c r="N23" s="204">
        <f t="shared" si="11"/>
        <v>9.5491750032480187</v>
      </c>
      <c r="O23" s="15">
        <f t="shared" si="12"/>
        <v>317</v>
      </c>
      <c r="P23" s="204">
        <f t="shared" si="13"/>
        <v>4.1184877224892817</v>
      </c>
      <c r="Q23" s="15">
        <f t="shared" si="14"/>
        <v>7697</v>
      </c>
      <c r="S23">
        <v>3000</v>
      </c>
      <c r="T23" t="s">
        <v>182</v>
      </c>
      <c r="U23" s="203">
        <v>7697</v>
      </c>
      <c r="V23" s="203">
        <v>88</v>
      </c>
      <c r="W23" s="203">
        <v>99</v>
      </c>
      <c r="X23" s="203">
        <v>103</v>
      </c>
      <c r="Y23" s="203">
        <v>95</v>
      </c>
      <c r="Z23" s="203">
        <v>104</v>
      </c>
      <c r="AA23" s="203">
        <v>102</v>
      </c>
      <c r="AB23" s="203">
        <v>116</v>
      </c>
      <c r="AC23" s="203">
        <v>100</v>
      </c>
      <c r="AD23" s="203">
        <v>115</v>
      </c>
      <c r="AE23" s="203">
        <v>126</v>
      </c>
      <c r="AF23" s="203">
        <v>118</v>
      </c>
      <c r="AG23" s="203">
        <v>126</v>
      </c>
      <c r="AH23" s="203">
        <v>106</v>
      </c>
      <c r="AI23" s="203">
        <v>118</v>
      </c>
      <c r="AJ23" s="203">
        <v>112</v>
      </c>
      <c r="AK23" s="203">
        <v>109</v>
      </c>
      <c r="AL23" s="203">
        <v>103</v>
      </c>
      <c r="AM23" s="203">
        <v>95</v>
      </c>
      <c r="AN23" s="203">
        <v>96</v>
      </c>
      <c r="AO23" s="203">
        <v>110</v>
      </c>
      <c r="AP23" s="203">
        <v>89</v>
      </c>
      <c r="AQ23" s="203">
        <v>104</v>
      </c>
      <c r="AR23" s="203">
        <v>111</v>
      </c>
      <c r="AS23" s="203">
        <v>94</v>
      </c>
      <c r="AT23" s="203">
        <v>100</v>
      </c>
      <c r="AU23" s="203">
        <v>97</v>
      </c>
      <c r="AV23" s="203">
        <v>106</v>
      </c>
      <c r="AW23" s="203">
        <v>114</v>
      </c>
      <c r="AX23" s="203">
        <v>106</v>
      </c>
      <c r="AY23" s="203">
        <v>108</v>
      </c>
      <c r="AZ23" s="203">
        <v>116</v>
      </c>
      <c r="BA23" s="203">
        <v>110</v>
      </c>
      <c r="BB23" s="203">
        <v>98</v>
      </c>
      <c r="BC23" s="203">
        <v>99</v>
      </c>
      <c r="BD23" s="203">
        <v>92</v>
      </c>
      <c r="BE23" s="203">
        <v>117</v>
      </c>
      <c r="BF23" s="203">
        <v>121</v>
      </c>
      <c r="BG23" s="203">
        <v>101</v>
      </c>
      <c r="BH23" s="203">
        <v>111</v>
      </c>
      <c r="BI23" s="203">
        <v>97</v>
      </c>
      <c r="BJ23" s="203">
        <v>136</v>
      </c>
      <c r="BK23" s="203">
        <v>94</v>
      </c>
      <c r="BL23" s="203">
        <v>111</v>
      </c>
      <c r="BM23" s="203">
        <v>81</v>
      </c>
      <c r="BN23" s="203">
        <v>81</v>
      </c>
      <c r="BO23" s="203">
        <v>110</v>
      </c>
      <c r="BP23" s="203">
        <v>97</v>
      </c>
      <c r="BQ23" s="203">
        <v>117</v>
      </c>
      <c r="BR23" s="203">
        <v>104</v>
      </c>
      <c r="BS23" s="203">
        <v>89</v>
      </c>
      <c r="BT23" s="203">
        <v>98</v>
      </c>
      <c r="BU23" s="203">
        <v>89</v>
      </c>
      <c r="BV23" s="203">
        <v>79</v>
      </c>
      <c r="BW23" s="203">
        <v>58</v>
      </c>
      <c r="BX23" s="203">
        <v>75</v>
      </c>
      <c r="BY23" s="203">
        <v>69</v>
      </c>
      <c r="BZ23" s="203">
        <v>82</v>
      </c>
      <c r="CA23" s="203">
        <v>65</v>
      </c>
      <c r="CB23" s="203">
        <v>90</v>
      </c>
      <c r="CC23" s="203">
        <v>76</v>
      </c>
      <c r="CD23" s="203">
        <v>103</v>
      </c>
      <c r="CE23" s="203">
        <v>91</v>
      </c>
      <c r="CF23" s="203">
        <v>70</v>
      </c>
      <c r="CG23" s="203">
        <v>94</v>
      </c>
      <c r="CH23" s="203">
        <v>90</v>
      </c>
      <c r="CI23" s="203">
        <v>87</v>
      </c>
      <c r="CJ23" s="203">
        <v>77</v>
      </c>
      <c r="CK23" s="203">
        <v>69</v>
      </c>
      <c r="CL23" s="203">
        <v>79</v>
      </c>
      <c r="CM23" s="203">
        <v>80</v>
      </c>
      <c r="CN23" s="203">
        <v>56</v>
      </c>
      <c r="CO23" s="203">
        <v>68</v>
      </c>
      <c r="CP23" s="203">
        <v>50</v>
      </c>
      <c r="CQ23" s="203">
        <v>50</v>
      </c>
      <c r="CR23" s="203">
        <v>73</v>
      </c>
      <c r="CS23" s="203">
        <v>54</v>
      </c>
      <c r="CT23" s="203">
        <v>52</v>
      </c>
      <c r="CU23" s="203">
        <v>30</v>
      </c>
      <c r="CV23" s="203">
        <v>43</v>
      </c>
      <c r="CW23" s="203">
        <v>31</v>
      </c>
      <c r="CX23" s="203">
        <v>28</v>
      </c>
      <c r="CY23" s="203">
        <v>35</v>
      </c>
      <c r="CZ23" s="203">
        <v>36</v>
      </c>
      <c r="DA23" s="203">
        <v>29</v>
      </c>
      <c r="DB23" s="203">
        <v>30</v>
      </c>
      <c r="DC23" s="203">
        <v>28</v>
      </c>
      <c r="DD23" s="203">
        <v>20</v>
      </c>
      <c r="DE23" s="203">
        <v>18</v>
      </c>
      <c r="DF23" s="203">
        <v>18</v>
      </c>
      <c r="DG23" s="203">
        <v>28</v>
      </c>
      <c r="DH23" s="203">
        <v>14</v>
      </c>
      <c r="DI23" s="203">
        <v>13</v>
      </c>
      <c r="DJ23" s="203">
        <v>6</v>
      </c>
      <c r="DK23" s="203">
        <v>4</v>
      </c>
      <c r="DL23" s="203">
        <v>4</v>
      </c>
      <c r="DM23" s="203">
        <v>4</v>
      </c>
      <c r="DN23" s="203">
        <v>0</v>
      </c>
      <c r="DO23" s="203">
        <v>1</v>
      </c>
      <c r="DP23" s="203">
        <v>0</v>
      </c>
      <c r="DQ23" s="203">
        <v>0</v>
      </c>
      <c r="DR23" s="203">
        <v>0</v>
      </c>
      <c r="DS23" s="203">
        <v>0</v>
      </c>
      <c r="DT23" s="203">
        <v>1</v>
      </c>
      <c r="DU23" s="203">
        <v>0</v>
      </c>
      <c r="DV23" s="203">
        <v>0</v>
      </c>
      <c r="DW23" s="203">
        <v>0</v>
      </c>
      <c r="DX23" s="203">
        <v>0</v>
      </c>
      <c r="DY23" s="203">
        <v>0</v>
      </c>
      <c r="DZ23" s="203">
        <v>0</v>
      </c>
      <c r="EA23" s="203">
        <v>0</v>
      </c>
    </row>
    <row r="24" spans="1:131">
      <c r="A24">
        <v>3506</v>
      </c>
      <c r="B24" t="s">
        <v>183</v>
      </c>
      <c r="C24" s="16">
        <f t="shared" si="0"/>
        <v>1</v>
      </c>
      <c r="D24" s="205">
        <f t="shared" si="1"/>
        <v>1.5151515151515151</v>
      </c>
      <c r="E24" s="16">
        <f t="shared" si="2"/>
        <v>3</v>
      </c>
      <c r="F24" s="205">
        <f t="shared" si="3"/>
        <v>4.5454545454545459</v>
      </c>
      <c r="G24" s="16">
        <f t="shared" si="4"/>
        <v>6</v>
      </c>
      <c r="H24" s="205">
        <f t="shared" si="5"/>
        <v>9.0909090909090917</v>
      </c>
      <c r="I24" s="16">
        <f t="shared" si="6"/>
        <v>9</v>
      </c>
      <c r="J24" s="205">
        <f t="shared" si="7"/>
        <v>13.636363636363635</v>
      </c>
      <c r="K24" s="16">
        <f t="shared" si="8"/>
        <v>31</v>
      </c>
      <c r="L24" s="205">
        <f t="shared" si="9"/>
        <v>46.969696969696969</v>
      </c>
      <c r="M24" s="16">
        <f t="shared" si="10"/>
        <v>12</v>
      </c>
      <c r="N24" s="205">
        <f t="shared" si="11"/>
        <v>18.181818181818183</v>
      </c>
      <c r="O24" s="16">
        <f t="shared" si="12"/>
        <v>4</v>
      </c>
      <c r="P24" s="205">
        <f t="shared" si="13"/>
        <v>6.0606060606060606</v>
      </c>
      <c r="Q24" s="16">
        <f t="shared" si="14"/>
        <v>66</v>
      </c>
      <c r="S24">
        <v>3506</v>
      </c>
      <c r="T24" t="s">
        <v>183</v>
      </c>
      <c r="U24" s="203">
        <v>66</v>
      </c>
      <c r="V24" s="203">
        <v>1</v>
      </c>
      <c r="W24" s="203">
        <v>1</v>
      </c>
      <c r="X24" s="203">
        <v>0</v>
      </c>
      <c r="Y24" s="203">
        <v>1</v>
      </c>
      <c r="Z24" s="203">
        <v>0</v>
      </c>
      <c r="AA24" s="203">
        <v>1</v>
      </c>
      <c r="AB24" s="203">
        <v>0</v>
      </c>
      <c r="AC24" s="203">
        <v>0</v>
      </c>
      <c r="AD24" s="203">
        <v>0</v>
      </c>
      <c r="AE24" s="203">
        <v>0</v>
      </c>
      <c r="AF24" s="203">
        <v>0</v>
      </c>
      <c r="AG24" s="203">
        <v>2</v>
      </c>
      <c r="AH24" s="203">
        <v>1</v>
      </c>
      <c r="AI24" s="203">
        <v>1</v>
      </c>
      <c r="AJ24" s="203">
        <v>0</v>
      </c>
      <c r="AK24" s="203">
        <v>2</v>
      </c>
      <c r="AL24" s="203">
        <v>0</v>
      </c>
      <c r="AM24" s="203">
        <v>1</v>
      </c>
      <c r="AN24" s="203">
        <v>0</v>
      </c>
      <c r="AO24" s="203">
        <v>2</v>
      </c>
      <c r="AP24" s="203">
        <v>1</v>
      </c>
      <c r="AQ24" s="203">
        <v>1</v>
      </c>
      <c r="AR24" s="203">
        <v>3</v>
      </c>
      <c r="AS24" s="203">
        <v>0</v>
      </c>
      <c r="AT24" s="203">
        <v>1</v>
      </c>
      <c r="AU24" s="203">
        <v>0</v>
      </c>
      <c r="AV24" s="203">
        <v>0</v>
      </c>
      <c r="AW24" s="203">
        <v>1</v>
      </c>
      <c r="AX24" s="203">
        <v>1</v>
      </c>
      <c r="AY24" s="203">
        <v>1</v>
      </c>
      <c r="AZ24" s="203">
        <v>1</v>
      </c>
      <c r="BA24" s="203">
        <v>0</v>
      </c>
      <c r="BB24" s="203">
        <v>0</v>
      </c>
      <c r="BC24" s="203">
        <v>1</v>
      </c>
      <c r="BD24" s="203">
        <v>2</v>
      </c>
      <c r="BE24" s="203">
        <v>0</v>
      </c>
      <c r="BF24" s="203">
        <v>1</v>
      </c>
      <c r="BG24" s="203">
        <v>0</v>
      </c>
      <c r="BH24" s="203">
        <v>2</v>
      </c>
      <c r="BI24" s="203">
        <v>0</v>
      </c>
      <c r="BJ24" s="203">
        <v>0</v>
      </c>
      <c r="BK24" s="203">
        <v>0</v>
      </c>
      <c r="BL24" s="203">
        <v>0</v>
      </c>
      <c r="BM24" s="203">
        <v>0</v>
      </c>
      <c r="BN24" s="203">
        <v>1</v>
      </c>
      <c r="BO24" s="203">
        <v>0</v>
      </c>
      <c r="BP24" s="203">
        <v>1</v>
      </c>
      <c r="BQ24" s="203">
        <v>2</v>
      </c>
      <c r="BR24" s="203">
        <v>1</v>
      </c>
      <c r="BS24" s="203">
        <v>2</v>
      </c>
      <c r="BT24" s="203">
        <v>0</v>
      </c>
      <c r="BU24" s="203">
        <v>0</v>
      </c>
      <c r="BV24" s="203">
        <v>1</v>
      </c>
      <c r="BW24" s="203">
        <v>0</v>
      </c>
      <c r="BX24" s="203">
        <v>0</v>
      </c>
      <c r="BY24" s="203">
        <v>1</v>
      </c>
      <c r="BZ24" s="203">
        <v>0</v>
      </c>
      <c r="CA24" s="203">
        <v>0</v>
      </c>
      <c r="CB24" s="203">
        <v>0</v>
      </c>
      <c r="CC24" s="203">
        <v>3</v>
      </c>
      <c r="CD24" s="203">
        <v>1</v>
      </c>
      <c r="CE24" s="203">
        <v>3</v>
      </c>
      <c r="CF24" s="203">
        <v>0</v>
      </c>
      <c r="CG24" s="203">
        <v>2</v>
      </c>
      <c r="CH24" s="203">
        <v>2</v>
      </c>
      <c r="CI24" s="203">
        <v>1</v>
      </c>
      <c r="CJ24" s="203">
        <v>0</v>
      </c>
      <c r="CK24" s="203">
        <v>3</v>
      </c>
      <c r="CL24" s="203">
        <v>2</v>
      </c>
      <c r="CM24" s="203">
        <v>0</v>
      </c>
      <c r="CN24" s="203">
        <v>1</v>
      </c>
      <c r="CO24" s="203">
        <v>1</v>
      </c>
      <c r="CP24" s="203">
        <v>0</v>
      </c>
      <c r="CQ24" s="203">
        <v>1</v>
      </c>
      <c r="CR24" s="203">
        <v>1</v>
      </c>
      <c r="CS24" s="203">
        <v>1</v>
      </c>
      <c r="CT24" s="203">
        <v>0</v>
      </c>
      <c r="CU24" s="203">
        <v>0</v>
      </c>
      <c r="CV24" s="203">
        <v>1</v>
      </c>
      <c r="CW24" s="203">
        <v>1</v>
      </c>
      <c r="CX24" s="203">
        <v>0</v>
      </c>
      <c r="CY24" s="203">
        <v>1</v>
      </c>
      <c r="CZ24" s="203">
        <v>1</v>
      </c>
      <c r="DA24" s="203">
        <v>0</v>
      </c>
      <c r="DB24" s="203">
        <v>0</v>
      </c>
      <c r="DC24" s="203">
        <v>0</v>
      </c>
      <c r="DD24" s="203">
        <v>0</v>
      </c>
      <c r="DE24" s="203">
        <v>0</v>
      </c>
      <c r="DF24" s="203">
        <v>0</v>
      </c>
      <c r="DG24" s="203">
        <v>0</v>
      </c>
      <c r="DH24" s="203">
        <v>2</v>
      </c>
      <c r="DI24" s="203">
        <v>0</v>
      </c>
      <c r="DJ24" s="203">
        <v>0</v>
      </c>
      <c r="DK24" s="203">
        <v>0</v>
      </c>
      <c r="DL24" s="203">
        <v>0</v>
      </c>
      <c r="DM24" s="203">
        <v>0</v>
      </c>
      <c r="DN24" s="203">
        <v>0</v>
      </c>
      <c r="DO24" s="203">
        <v>0</v>
      </c>
      <c r="DP24" s="203">
        <v>0</v>
      </c>
      <c r="DQ24" s="203">
        <v>0</v>
      </c>
      <c r="DR24" s="203">
        <v>0</v>
      </c>
      <c r="DS24" s="203">
        <v>0</v>
      </c>
      <c r="DT24" s="203">
        <v>0</v>
      </c>
      <c r="DU24" s="203">
        <v>0</v>
      </c>
      <c r="DV24" s="203">
        <v>0</v>
      </c>
      <c r="DW24" s="203">
        <v>0</v>
      </c>
      <c r="DX24" s="203">
        <v>0</v>
      </c>
      <c r="DY24" s="203">
        <v>0</v>
      </c>
      <c r="DZ24" s="203">
        <v>0</v>
      </c>
      <c r="EA24" s="203">
        <v>0</v>
      </c>
    </row>
    <row r="25" spans="1:131">
      <c r="A25" s="13">
        <v>3511</v>
      </c>
      <c r="B25" s="13" t="s">
        <v>184</v>
      </c>
      <c r="C25" s="15">
        <f t="shared" si="0"/>
        <v>9</v>
      </c>
      <c r="D25" s="204">
        <f t="shared" si="1"/>
        <v>1.3910355486862442</v>
      </c>
      <c r="E25" s="15">
        <f t="shared" si="2"/>
        <v>34</v>
      </c>
      <c r="F25" s="204">
        <f t="shared" si="3"/>
        <v>5.2550231839258119</v>
      </c>
      <c r="G25" s="15">
        <f t="shared" si="4"/>
        <v>86</v>
      </c>
      <c r="H25" s="204">
        <f t="shared" si="5"/>
        <v>13.292117465224113</v>
      </c>
      <c r="I25" s="15">
        <f t="shared" si="6"/>
        <v>71</v>
      </c>
      <c r="J25" s="204">
        <f t="shared" si="7"/>
        <v>10.973724884080372</v>
      </c>
      <c r="K25" s="15">
        <f t="shared" si="8"/>
        <v>361</v>
      </c>
      <c r="L25" s="204">
        <f t="shared" si="9"/>
        <v>55.795981452859358</v>
      </c>
      <c r="M25" s="15">
        <f t="shared" si="10"/>
        <v>68</v>
      </c>
      <c r="N25" s="204">
        <f t="shared" si="11"/>
        <v>10.510046367851624</v>
      </c>
      <c r="O25" s="15">
        <f t="shared" si="12"/>
        <v>18</v>
      </c>
      <c r="P25" s="204">
        <f t="shared" si="13"/>
        <v>2.7820710973724885</v>
      </c>
      <c r="Q25" s="15">
        <f t="shared" si="14"/>
        <v>647</v>
      </c>
      <c r="S25">
        <v>3511</v>
      </c>
      <c r="T25" t="s">
        <v>184</v>
      </c>
      <c r="U25" s="203">
        <v>647</v>
      </c>
      <c r="V25" s="203">
        <v>9</v>
      </c>
      <c r="W25" s="203">
        <v>6</v>
      </c>
      <c r="X25" s="203">
        <v>5</v>
      </c>
      <c r="Y25" s="203">
        <v>11</v>
      </c>
      <c r="Z25" s="203">
        <v>6</v>
      </c>
      <c r="AA25" s="203">
        <v>6</v>
      </c>
      <c r="AB25" s="203">
        <v>12</v>
      </c>
      <c r="AC25" s="203">
        <v>8</v>
      </c>
      <c r="AD25" s="203">
        <v>5</v>
      </c>
      <c r="AE25" s="203">
        <v>7</v>
      </c>
      <c r="AF25" s="203">
        <v>10</v>
      </c>
      <c r="AG25" s="203">
        <v>8</v>
      </c>
      <c r="AH25" s="203">
        <v>11</v>
      </c>
      <c r="AI25" s="203">
        <v>11</v>
      </c>
      <c r="AJ25" s="203">
        <v>6</v>
      </c>
      <c r="AK25" s="203">
        <v>8</v>
      </c>
      <c r="AL25" s="203">
        <v>8</v>
      </c>
      <c r="AM25" s="203">
        <v>11</v>
      </c>
      <c r="AN25" s="203">
        <v>5</v>
      </c>
      <c r="AO25" s="203">
        <v>9</v>
      </c>
      <c r="AP25" s="203">
        <v>7</v>
      </c>
      <c r="AQ25" s="203">
        <v>7</v>
      </c>
      <c r="AR25" s="203">
        <v>7</v>
      </c>
      <c r="AS25" s="203">
        <v>4</v>
      </c>
      <c r="AT25" s="203">
        <v>4</v>
      </c>
      <c r="AU25" s="203">
        <v>9</v>
      </c>
      <c r="AV25" s="203">
        <v>6</v>
      </c>
      <c r="AW25" s="203">
        <v>12</v>
      </c>
      <c r="AX25" s="203">
        <v>8</v>
      </c>
      <c r="AY25" s="203">
        <v>6</v>
      </c>
      <c r="AZ25" s="203">
        <v>9</v>
      </c>
      <c r="BA25" s="203">
        <v>4</v>
      </c>
      <c r="BB25" s="203">
        <v>5</v>
      </c>
      <c r="BC25" s="203">
        <v>13</v>
      </c>
      <c r="BD25" s="203">
        <v>4</v>
      </c>
      <c r="BE25" s="203">
        <v>8</v>
      </c>
      <c r="BF25" s="203">
        <v>7</v>
      </c>
      <c r="BG25" s="203">
        <v>5</v>
      </c>
      <c r="BH25" s="203">
        <v>12</v>
      </c>
      <c r="BI25" s="203">
        <v>5</v>
      </c>
      <c r="BJ25" s="203">
        <v>6</v>
      </c>
      <c r="BK25" s="203">
        <v>4</v>
      </c>
      <c r="BL25" s="203">
        <v>4</v>
      </c>
      <c r="BM25" s="203">
        <v>9</v>
      </c>
      <c r="BN25" s="203">
        <v>11</v>
      </c>
      <c r="BO25" s="203">
        <v>8</v>
      </c>
      <c r="BP25" s="203">
        <v>7</v>
      </c>
      <c r="BQ25" s="203">
        <v>9</v>
      </c>
      <c r="BR25" s="203">
        <v>10</v>
      </c>
      <c r="BS25" s="203">
        <v>4</v>
      </c>
      <c r="BT25" s="203">
        <v>13</v>
      </c>
      <c r="BU25" s="203">
        <v>8</v>
      </c>
      <c r="BV25" s="203">
        <v>8</v>
      </c>
      <c r="BW25" s="203">
        <v>11</v>
      </c>
      <c r="BX25" s="203">
        <v>10</v>
      </c>
      <c r="BY25" s="203">
        <v>12</v>
      </c>
      <c r="BZ25" s="203">
        <v>10</v>
      </c>
      <c r="CA25" s="203">
        <v>9</v>
      </c>
      <c r="CB25" s="203">
        <v>10</v>
      </c>
      <c r="CC25" s="203">
        <v>18</v>
      </c>
      <c r="CD25" s="203">
        <v>10</v>
      </c>
      <c r="CE25" s="203">
        <v>16</v>
      </c>
      <c r="CF25" s="203">
        <v>8</v>
      </c>
      <c r="CG25" s="203">
        <v>8</v>
      </c>
      <c r="CH25" s="203">
        <v>12</v>
      </c>
      <c r="CI25" s="203">
        <v>10</v>
      </c>
      <c r="CJ25" s="203">
        <v>12</v>
      </c>
      <c r="CK25" s="203">
        <v>13</v>
      </c>
      <c r="CL25" s="203">
        <v>6</v>
      </c>
      <c r="CM25" s="203">
        <v>6</v>
      </c>
      <c r="CN25" s="203">
        <v>6</v>
      </c>
      <c r="CO25" s="203">
        <v>5</v>
      </c>
      <c r="CP25" s="203">
        <v>9</v>
      </c>
      <c r="CQ25" s="203">
        <v>3</v>
      </c>
      <c r="CR25" s="203">
        <v>7</v>
      </c>
      <c r="CS25" s="203">
        <v>3</v>
      </c>
      <c r="CT25" s="203">
        <v>5</v>
      </c>
      <c r="CU25" s="203">
        <v>1</v>
      </c>
      <c r="CV25" s="203">
        <v>4</v>
      </c>
      <c r="CW25" s="203">
        <v>0</v>
      </c>
      <c r="CX25" s="203">
        <v>0</v>
      </c>
      <c r="CY25" s="203">
        <v>1</v>
      </c>
      <c r="CZ25" s="203">
        <v>2</v>
      </c>
      <c r="DA25" s="203">
        <v>2</v>
      </c>
      <c r="DB25" s="203">
        <v>1</v>
      </c>
      <c r="DC25" s="203">
        <v>3</v>
      </c>
      <c r="DD25" s="203">
        <v>3</v>
      </c>
      <c r="DE25" s="203">
        <v>0</v>
      </c>
      <c r="DF25" s="203">
        <v>0</v>
      </c>
      <c r="DG25" s="203">
        <v>0</v>
      </c>
      <c r="DH25" s="203">
        <v>1</v>
      </c>
      <c r="DI25" s="203">
        <v>1</v>
      </c>
      <c r="DJ25" s="203">
        <v>1</v>
      </c>
      <c r="DK25" s="203">
        <v>1</v>
      </c>
      <c r="DL25" s="203">
        <v>0</v>
      </c>
      <c r="DM25" s="203">
        <v>1</v>
      </c>
      <c r="DN25" s="203">
        <v>0</v>
      </c>
      <c r="DO25" s="203">
        <v>0</v>
      </c>
      <c r="DP25" s="203">
        <v>0</v>
      </c>
      <c r="DQ25" s="203">
        <v>0</v>
      </c>
      <c r="DR25" s="203">
        <v>0</v>
      </c>
      <c r="DS25" s="203">
        <v>0</v>
      </c>
      <c r="DT25" s="203">
        <v>0</v>
      </c>
      <c r="DU25" s="203">
        <v>0</v>
      </c>
      <c r="DV25" s="203">
        <v>0</v>
      </c>
      <c r="DW25" s="203">
        <v>0</v>
      </c>
      <c r="DX25" s="203">
        <v>0</v>
      </c>
      <c r="DY25" s="203">
        <v>0</v>
      </c>
      <c r="DZ25" s="203">
        <v>1</v>
      </c>
      <c r="EA25" s="203">
        <v>0</v>
      </c>
    </row>
    <row r="26" spans="1:131">
      <c r="A26">
        <v>3609</v>
      </c>
      <c r="B26" t="s">
        <v>185</v>
      </c>
      <c r="C26" s="16">
        <f t="shared" si="0"/>
        <v>35</v>
      </c>
      <c r="D26" s="205">
        <f t="shared" si="1"/>
        <v>0.93134646088344863</v>
      </c>
      <c r="E26" s="16">
        <f t="shared" si="2"/>
        <v>231</v>
      </c>
      <c r="F26" s="205">
        <f t="shared" si="3"/>
        <v>6.1468866418307604</v>
      </c>
      <c r="G26" s="16">
        <f t="shared" si="4"/>
        <v>470</v>
      </c>
      <c r="H26" s="205">
        <f t="shared" si="5"/>
        <v>12.506652474720594</v>
      </c>
      <c r="I26" s="16">
        <f t="shared" si="6"/>
        <v>456</v>
      </c>
      <c r="J26" s="205">
        <f t="shared" si="7"/>
        <v>12.134113890367217</v>
      </c>
      <c r="K26" s="16">
        <f t="shared" si="8"/>
        <v>1962</v>
      </c>
      <c r="L26" s="205">
        <f t="shared" si="9"/>
        <v>52.208621607237895</v>
      </c>
      <c r="M26" s="16">
        <f t="shared" si="10"/>
        <v>458</v>
      </c>
      <c r="N26" s="205">
        <f t="shared" si="11"/>
        <v>12.187333688131986</v>
      </c>
      <c r="O26" s="16">
        <f t="shared" si="12"/>
        <v>146</v>
      </c>
      <c r="P26" s="205">
        <f t="shared" si="13"/>
        <v>3.8850452368281005</v>
      </c>
      <c r="Q26" s="16">
        <f t="shared" si="14"/>
        <v>3758</v>
      </c>
      <c r="S26">
        <v>3609</v>
      </c>
      <c r="T26" t="s">
        <v>185</v>
      </c>
      <c r="U26" s="203">
        <v>3758</v>
      </c>
      <c r="V26" s="203">
        <v>35</v>
      </c>
      <c r="W26" s="203">
        <v>44</v>
      </c>
      <c r="X26" s="203">
        <v>47</v>
      </c>
      <c r="Y26" s="203">
        <v>49</v>
      </c>
      <c r="Z26" s="203">
        <v>42</v>
      </c>
      <c r="AA26" s="203">
        <v>49</v>
      </c>
      <c r="AB26" s="203">
        <v>40</v>
      </c>
      <c r="AC26" s="203">
        <v>44</v>
      </c>
      <c r="AD26" s="203">
        <v>52</v>
      </c>
      <c r="AE26" s="203">
        <v>44</v>
      </c>
      <c r="AF26" s="203">
        <v>46</v>
      </c>
      <c r="AG26" s="203">
        <v>39</v>
      </c>
      <c r="AH26" s="203">
        <v>62</v>
      </c>
      <c r="AI26" s="203">
        <v>44</v>
      </c>
      <c r="AJ26" s="203">
        <v>60</v>
      </c>
      <c r="AK26" s="203">
        <v>39</v>
      </c>
      <c r="AL26" s="203">
        <v>41</v>
      </c>
      <c r="AM26" s="203">
        <v>48</v>
      </c>
      <c r="AN26" s="203">
        <v>33</v>
      </c>
      <c r="AO26" s="203">
        <v>47</v>
      </c>
      <c r="AP26" s="203">
        <v>36</v>
      </c>
      <c r="AQ26" s="203">
        <v>47</v>
      </c>
      <c r="AR26" s="203">
        <v>46</v>
      </c>
      <c r="AS26" s="203">
        <v>49</v>
      </c>
      <c r="AT26" s="203">
        <v>53</v>
      </c>
      <c r="AU26" s="203">
        <v>56</v>
      </c>
      <c r="AV26" s="203">
        <v>65</v>
      </c>
      <c r="AW26" s="203">
        <v>65</v>
      </c>
      <c r="AX26" s="203">
        <v>60</v>
      </c>
      <c r="AY26" s="203">
        <v>57</v>
      </c>
      <c r="AZ26" s="203">
        <v>59</v>
      </c>
      <c r="BA26" s="203">
        <v>56</v>
      </c>
      <c r="BB26" s="203">
        <v>60</v>
      </c>
      <c r="BC26" s="203">
        <v>39</v>
      </c>
      <c r="BD26" s="203">
        <v>54</v>
      </c>
      <c r="BE26" s="203">
        <v>47</v>
      </c>
      <c r="BF26" s="203">
        <v>36</v>
      </c>
      <c r="BG26" s="203">
        <v>48</v>
      </c>
      <c r="BH26" s="203">
        <v>37</v>
      </c>
      <c r="BI26" s="203">
        <v>49</v>
      </c>
      <c r="BJ26" s="203">
        <v>53</v>
      </c>
      <c r="BK26" s="203">
        <v>53</v>
      </c>
      <c r="BL26" s="203">
        <v>38</v>
      </c>
      <c r="BM26" s="203">
        <v>36</v>
      </c>
      <c r="BN26" s="203">
        <v>43</v>
      </c>
      <c r="BO26" s="203">
        <v>44</v>
      </c>
      <c r="BP26" s="203">
        <v>35</v>
      </c>
      <c r="BQ26" s="203">
        <v>52</v>
      </c>
      <c r="BR26" s="203">
        <v>61</v>
      </c>
      <c r="BS26" s="203">
        <v>37</v>
      </c>
      <c r="BT26" s="203">
        <v>36</v>
      </c>
      <c r="BU26" s="203">
        <v>44</v>
      </c>
      <c r="BV26" s="203">
        <v>33</v>
      </c>
      <c r="BW26" s="203">
        <v>43</v>
      </c>
      <c r="BX26" s="203">
        <v>53</v>
      </c>
      <c r="BY26" s="203">
        <v>50</v>
      </c>
      <c r="BZ26" s="203">
        <v>47</v>
      </c>
      <c r="CA26" s="203">
        <v>56</v>
      </c>
      <c r="CB26" s="203">
        <v>46</v>
      </c>
      <c r="CC26" s="203">
        <v>47</v>
      </c>
      <c r="CD26" s="203">
        <v>43</v>
      </c>
      <c r="CE26" s="203">
        <v>55</v>
      </c>
      <c r="CF26" s="203">
        <v>48</v>
      </c>
      <c r="CG26" s="203">
        <v>47</v>
      </c>
      <c r="CH26" s="203">
        <v>39</v>
      </c>
      <c r="CI26" s="203">
        <v>57</v>
      </c>
      <c r="CJ26" s="203">
        <v>34</v>
      </c>
      <c r="CK26" s="203">
        <v>54</v>
      </c>
      <c r="CL26" s="203">
        <v>53</v>
      </c>
      <c r="CM26" s="203">
        <v>44</v>
      </c>
      <c r="CN26" s="203">
        <v>44</v>
      </c>
      <c r="CO26" s="203">
        <v>47</v>
      </c>
      <c r="CP26" s="203">
        <v>37</v>
      </c>
      <c r="CQ26" s="203">
        <v>23</v>
      </c>
      <c r="CR26" s="203">
        <v>36</v>
      </c>
      <c r="CS26" s="203">
        <v>32</v>
      </c>
      <c r="CT26" s="203">
        <v>25</v>
      </c>
      <c r="CU26" s="203">
        <v>31</v>
      </c>
      <c r="CV26" s="203">
        <v>17</v>
      </c>
      <c r="CW26" s="203">
        <v>15</v>
      </c>
      <c r="CX26" s="203">
        <v>23</v>
      </c>
      <c r="CY26" s="203">
        <v>21</v>
      </c>
      <c r="CZ26" s="203">
        <v>13</v>
      </c>
      <c r="DA26" s="203">
        <v>7</v>
      </c>
      <c r="DB26" s="203">
        <v>12</v>
      </c>
      <c r="DC26" s="203">
        <v>16</v>
      </c>
      <c r="DD26" s="203">
        <v>11</v>
      </c>
      <c r="DE26" s="203">
        <v>6</v>
      </c>
      <c r="DF26" s="203">
        <v>10</v>
      </c>
      <c r="DG26" s="203">
        <v>5</v>
      </c>
      <c r="DH26" s="203">
        <v>7</v>
      </c>
      <c r="DI26" s="203">
        <v>2</v>
      </c>
      <c r="DJ26" s="203">
        <v>2</v>
      </c>
      <c r="DK26" s="203">
        <v>3</v>
      </c>
      <c r="DL26" s="203">
        <v>5</v>
      </c>
      <c r="DM26" s="203">
        <v>3</v>
      </c>
      <c r="DN26" s="203">
        <v>0</v>
      </c>
      <c r="DO26" s="203">
        <v>0</v>
      </c>
      <c r="DP26" s="203">
        <v>0</v>
      </c>
      <c r="DQ26" s="203">
        <v>0</v>
      </c>
      <c r="DR26" s="203">
        <v>0</v>
      </c>
      <c r="DS26" s="203">
        <v>0</v>
      </c>
      <c r="DT26" s="203">
        <v>0</v>
      </c>
      <c r="DU26" s="203">
        <v>0</v>
      </c>
      <c r="DV26" s="203">
        <v>0</v>
      </c>
      <c r="DW26" s="203">
        <v>0</v>
      </c>
      <c r="DX26" s="203">
        <v>0</v>
      </c>
      <c r="DY26" s="203">
        <v>0</v>
      </c>
      <c r="DZ26" s="203">
        <v>0</v>
      </c>
      <c r="EA26" s="203">
        <v>0</v>
      </c>
    </row>
    <row r="27" spans="1:131">
      <c r="A27" s="13">
        <v>3709</v>
      </c>
      <c r="B27" s="13" t="s">
        <v>186</v>
      </c>
      <c r="C27" s="15">
        <f t="shared" si="0"/>
        <v>4</v>
      </c>
      <c r="D27" s="204">
        <f t="shared" si="1"/>
        <v>0.46403712296983757</v>
      </c>
      <c r="E27" s="15">
        <f t="shared" si="2"/>
        <v>56</v>
      </c>
      <c r="F27" s="204">
        <f t="shared" si="3"/>
        <v>6.4965197215777257</v>
      </c>
      <c r="G27" s="15">
        <f t="shared" si="4"/>
        <v>104</v>
      </c>
      <c r="H27" s="204">
        <f t="shared" si="5"/>
        <v>12.064965197215777</v>
      </c>
      <c r="I27" s="15">
        <f t="shared" si="6"/>
        <v>99</v>
      </c>
      <c r="J27" s="204">
        <f t="shared" si="7"/>
        <v>11.48491879350348</v>
      </c>
      <c r="K27" s="15">
        <f t="shared" si="8"/>
        <v>507</v>
      </c>
      <c r="L27" s="204">
        <f t="shared" si="9"/>
        <v>58.816705336426914</v>
      </c>
      <c r="M27" s="15">
        <f t="shared" si="10"/>
        <v>55</v>
      </c>
      <c r="N27" s="204">
        <f t="shared" si="11"/>
        <v>6.3805104408352671</v>
      </c>
      <c r="O27" s="15">
        <f t="shared" si="12"/>
        <v>37</v>
      </c>
      <c r="P27" s="204">
        <f t="shared" si="13"/>
        <v>4.2923433874709973</v>
      </c>
      <c r="Q27" s="15">
        <f t="shared" si="14"/>
        <v>862</v>
      </c>
      <c r="S27">
        <v>3709</v>
      </c>
      <c r="T27" t="s">
        <v>186</v>
      </c>
      <c r="U27" s="203">
        <v>862</v>
      </c>
      <c r="V27" s="203">
        <v>4</v>
      </c>
      <c r="W27" s="203">
        <v>17</v>
      </c>
      <c r="X27" s="203">
        <v>14</v>
      </c>
      <c r="Y27" s="203">
        <v>7</v>
      </c>
      <c r="Z27" s="203">
        <v>9</v>
      </c>
      <c r="AA27" s="203">
        <v>9</v>
      </c>
      <c r="AB27" s="203">
        <v>18</v>
      </c>
      <c r="AC27" s="203">
        <v>13</v>
      </c>
      <c r="AD27" s="203">
        <v>11</v>
      </c>
      <c r="AE27" s="203">
        <v>15</v>
      </c>
      <c r="AF27" s="203">
        <v>8</v>
      </c>
      <c r="AG27" s="203">
        <v>9</v>
      </c>
      <c r="AH27" s="203">
        <v>7</v>
      </c>
      <c r="AI27" s="203">
        <v>7</v>
      </c>
      <c r="AJ27" s="203">
        <v>7</v>
      </c>
      <c r="AK27" s="203">
        <v>9</v>
      </c>
      <c r="AL27" s="203">
        <v>6</v>
      </c>
      <c r="AM27" s="203">
        <v>12</v>
      </c>
      <c r="AN27" s="203">
        <v>8</v>
      </c>
      <c r="AO27" s="203">
        <v>6</v>
      </c>
      <c r="AP27" s="203">
        <v>16</v>
      </c>
      <c r="AQ27" s="203">
        <v>10</v>
      </c>
      <c r="AR27" s="203">
        <v>8</v>
      </c>
      <c r="AS27" s="203">
        <v>9</v>
      </c>
      <c r="AT27" s="203">
        <v>9</v>
      </c>
      <c r="AU27" s="203">
        <v>15</v>
      </c>
      <c r="AV27" s="203">
        <v>14</v>
      </c>
      <c r="AW27" s="203">
        <v>15</v>
      </c>
      <c r="AX27" s="203">
        <v>17</v>
      </c>
      <c r="AY27" s="203">
        <v>17</v>
      </c>
      <c r="AZ27" s="203">
        <v>10</v>
      </c>
      <c r="BA27" s="203">
        <v>11</v>
      </c>
      <c r="BB27" s="203">
        <v>21</v>
      </c>
      <c r="BC27" s="203">
        <v>10</v>
      </c>
      <c r="BD27" s="203">
        <v>21</v>
      </c>
      <c r="BE27" s="203">
        <v>21</v>
      </c>
      <c r="BF27" s="203">
        <v>11</v>
      </c>
      <c r="BG27" s="203">
        <v>11</v>
      </c>
      <c r="BH27" s="203">
        <v>10</v>
      </c>
      <c r="BI27" s="203">
        <v>8</v>
      </c>
      <c r="BJ27" s="203">
        <v>11</v>
      </c>
      <c r="BK27" s="203">
        <v>13</v>
      </c>
      <c r="BL27" s="203">
        <v>11</v>
      </c>
      <c r="BM27" s="203">
        <v>9</v>
      </c>
      <c r="BN27" s="203">
        <v>4</v>
      </c>
      <c r="BO27" s="203">
        <v>10</v>
      </c>
      <c r="BP27" s="203">
        <v>8</v>
      </c>
      <c r="BQ27" s="203">
        <v>13</v>
      </c>
      <c r="BR27" s="203">
        <v>8</v>
      </c>
      <c r="BS27" s="203">
        <v>8</v>
      </c>
      <c r="BT27" s="203">
        <v>9</v>
      </c>
      <c r="BU27" s="203">
        <v>10</v>
      </c>
      <c r="BV27" s="203">
        <v>11</v>
      </c>
      <c r="BW27" s="203">
        <v>17</v>
      </c>
      <c r="BX27" s="203">
        <v>16</v>
      </c>
      <c r="BY27" s="203">
        <v>16</v>
      </c>
      <c r="BZ27" s="203">
        <v>15</v>
      </c>
      <c r="CA27" s="203">
        <v>17</v>
      </c>
      <c r="CB27" s="203">
        <v>11</v>
      </c>
      <c r="CC27" s="203">
        <v>11</v>
      </c>
      <c r="CD27" s="203">
        <v>17</v>
      </c>
      <c r="CE27" s="203">
        <v>10</v>
      </c>
      <c r="CF27" s="203">
        <v>9</v>
      </c>
      <c r="CG27" s="203">
        <v>13</v>
      </c>
      <c r="CH27" s="203">
        <v>12</v>
      </c>
      <c r="CI27" s="203">
        <v>15</v>
      </c>
      <c r="CJ27" s="203">
        <v>6</v>
      </c>
      <c r="CK27" s="203">
        <v>6</v>
      </c>
      <c r="CL27" s="203">
        <v>5</v>
      </c>
      <c r="CM27" s="203">
        <v>3</v>
      </c>
      <c r="CN27" s="203">
        <v>5</v>
      </c>
      <c r="CO27" s="203">
        <v>3</v>
      </c>
      <c r="CP27" s="203">
        <v>8</v>
      </c>
      <c r="CQ27" s="203">
        <v>6</v>
      </c>
      <c r="CR27" s="203">
        <v>3</v>
      </c>
      <c r="CS27" s="203">
        <v>3</v>
      </c>
      <c r="CT27" s="203">
        <v>3</v>
      </c>
      <c r="CU27" s="203">
        <v>6</v>
      </c>
      <c r="CV27" s="203">
        <v>4</v>
      </c>
      <c r="CW27" s="203">
        <v>0</v>
      </c>
      <c r="CX27" s="203">
        <v>4</v>
      </c>
      <c r="CY27" s="203">
        <v>6</v>
      </c>
      <c r="CZ27" s="203">
        <v>1</v>
      </c>
      <c r="DA27" s="203">
        <v>4</v>
      </c>
      <c r="DB27" s="203">
        <v>2</v>
      </c>
      <c r="DC27" s="203">
        <v>5</v>
      </c>
      <c r="DD27" s="203">
        <v>3</v>
      </c>
      <c r="DE27" s="203">
        <v>0</v>
      </c>
      <c r="DF27" s="203">
        <v>2</v>
      </c>
      <c r="DG27" s="203">
        <v>5</v>
      </c>
      <c r="DH27" s="203">
        <v>3</v>
      </c>
      <c r="DI27" s="203">
        <v>2</v>
      </c>
      <c r="DJ27" s="203">
        <v>0</v>
      </c>
      <c r="DK27" s="203">
        <v>0</v>
      </c>
      <c r="DL27" s="203">
        <v>0</v>
      </c>
      <c r="DM27" s="203">
        <v>0</v>
      </c>
      <c r="DN27" s="203">
        <v>0</v>
      </c>
      <c r="DO27" s="203">
        <v>0</v>
      </c>
      <c r="DP27" s="203">
        <v>0</v>
      </c>
      <c r="DQ27" s="203">
        <v>0</v>
      </c>
      <c r="DR27" s="203">
        <v>0</v>
      </c>
      <c r="DS27" s="203">
        <v>0</v>
      </c>
      <c r="DT27" s="203">
        <v>0</v>
      </c>
      <c r="DU27" s="203">
        <v>0</v>
      </c>
      <c r="DV27" s="203">
        <v>0</v>
      </c>
      <c r="DW27" s="203">
        <v>0</v>
      </c>
      <c r="DX27" s="203">
        <v>0</v>
      </c>
      <c r="DY27" s="203">
        <v>0</v>
      </c>
      <c r="DZ27" s="203">
        <v>0</v>
      </c>
      <c r="EA27" s="203">
        <v>0</v>
      </c>
    </row>
    <row r="28" spans="1:131">
      <c r="A28">
        <v>3710</v>
      </c>
      <c r="B28" t="s">
        <v>187</v>
      </c>
      <c r="C28" s="16">
        <f t="shared" si="0"/>
        <v>1</v>
      </c>
      <c r="D28" s="205">
        <f t="shared" si="1"/>
        <v>1.5151515151515151</v>
      </c>
      <c r="E28" s="16">
        <f t="shared" si="2"/>
        <v>4</v>
      </c>
      <c r="F28" s="205">
        <f t="shared" si="3"/>
        <v>6.0606060606060606</v>
      </c>
      <c r="G28" s="16">
        <f t="shared" si="4"/>
        <v>8</v>
      </c>
      <c r="H28" s="205">
        <f t="shared" si="5"/>
        <v>12.121212121212121</v>
      </c>
      <c r="I28" s="16">
        <f t="shared" si="6"/>
        <v>5</v>
      </c>
      <c r="J28" s="205">
        <f t="shared" si="7"/>
        <v>7.5757575757575761</v>
      </c>
      <c r="K28" s="16">
        <f t="shared" si="8"/>
        <v>38</v>
      </c>
      <c r="L28" s="205">
        <f t="shared" si="9"/>
        <v>57.575757575757578</v>
      </c>
      <c r="M28" s="16">
        <f t="shared" si="10"/>
        <v>7</v>
      </c>
      <c r="N28" s="205">
        <f t="shared" si="11"/>
        <v>10.606060606060606</v>
      </c>
      <c r="O28" s="16">
        <f t="shared" si="12"/>
        <v>3</v>
      </c>
      <c r="P28" s="205">
        <f t="shared" si="13"/>
        <v>4.5454545454545459</v>
      </c>
      <c r="Q28" s="16">
        <f t="shared" si="14"/>
        <v>66</v>
      </c>
      <c r="S28">
        <v>3710</v>
      </c>
      <c r="T28" t="s">
        <v>187</v>
      </c>
      <c r="U28" s="203">
        <v>66</v>
      </c>
      <c r="V28" s="203">
        <v>1</v>
      </c>
      <c r="W28" s="203">
        <v>1</v>
      </c>
      <c r="X28" s="203">
        <v>0</v>
      </c>
      <c r="Y28" s="203">
        <v>1</v>
      </c>
      <c r="Z28" s="203">
        <v>1</v>
      </c>
      <c r="AA28" s="203">
        <v>1</v>
      </c>
      <c r="AB28" s="203">
        <v>0</v>
      </c>
      <c r="AC28" s="203">
        <v>0</v>
      </c>
      <c r="AD28" s="203">
        <v>0</v>
      </c>
      <c r="AE28" s="203">
        <v>1</v>
      </c>
      <c r="AF28" s="203">
        <v>1</v>
      </c>
      <c r="AG28" s="203">
        <v>2</v>
      </c>
      <c r="AH28" s="203">
        <v>2</v>
      </c>
      <c r="AI28" s="203">
        <v>1</v>
      </c>
      <c r="AJ28" s="203">
        <v>0</v>
      </c>
      <c r="AK28" s="203">
        <v>1</v>
      </c>
      <c r="AL28" s="203">
        <v>2</v>
      </c>
      <c r="AM28" s="203">
        <v>0</v>
      </c>
      <c r="AN28" s="203">
        <v>1</v>
      </c>
      <c r="AO28" s="203">
        <v>1</v>
      </c>
      <c r="AP28" s="203">
        <v>0</v>
      </c>
      <c r="AQ28" s="203">
        <v>1</v>
      </c>
      <c r="AR28" s="203">
        <v>0</v>
      </c>
      <c r="AS28" s="203">
        <v>0</v>
      </c>
      <c r="AT28" s="203">
        <v>0</v>
      </c>
      <c r="AU28" s="203">
        <v>0</v>
      </c>
      <c r="AV28" s="203">
        <v>2</v>
      </c>
      <c r="AW28" s="203">
        <v>0</v>
      </c>
      <c r="AX28" s="203">
        <v>0</v>
      </c>
      <c r="AY28" s="203">
        <v>0</v>
      </c>
      <c r="AZ28" s="203">
        <v>3</v>
      </c>
      <c r="BA28" s="203">
        <v>1</v>
      </c>
      <c r="BB28" s="203">
        <v>2</v>
      </c>
      <c r="BC28" s="203">
        <v>2</v>
      </c>
      <c r="BD28" s="203">
        <v>0</v>
      </c>
      <c r="BE28" s="203">
        <v>0</v>
      </c>
      <c r="BF28" s="203">
        <v>1</v>
      </c>
      <c r="BG28" s="203">
        <v>0</v>
      </c>
      <c r="BH28" s="203">
        <v>2</v>
      </c>
      <c r="BI28" s="203">
        <v>0</v>
      </c>
      <c r="BJ28" s="203">
        <v>4</v>
      </c>
      <c r="BK28" s="203">
        <v>1</v>
      </c>
      <c r="BL28" s="203">
        <v>1</v>
      </c>
      <c r="BM28" s="203">
        <v>0</v>
      </c>
      <c r="BN28" s="203">
        <v>0</v>
      </c>
      <c r="BO28" s="203">
        <v>0</v>
      </c>
      <c r="BP28" s="203">
        <v>0</v>
      </c>
      <c r="BQ28" s="203">
        <v>2</v>
      </c>
      <c r="BR28" s="203">
        <v>1</v>
      </c>
      <c r="BS28" s="203">
        <v>1</v>
      </c>
      <c r="BT28" s="203">
        <v>0</v>
      </c>
      <c r="BU28" s="203">
        <v>0</v>
      </c>
      <c r="BV28" s="203">
        <v>0</v>
      </c>
      <c r="BW28" s="203">
        <v>0</v>
      </c>
      <c r="BX28" s="203">
        <v>1</v>
      </c>
      <c r="BY28" s="203">
        <v>1</v>
      </c>
      <c r="BZ28" s="203">
        <v>0</v>
      </c>
      <c r="CA28" s="203">
        <v>2</v>
      </c>
      <c r="CB28" s="203">
        <v>1</v>
      </c>
      <c r="CC28" s="203">
        <v>0</v>
      </c>
      <c r="CD28" s="203">
        <v>1</v>
      </c>
      <c r="CE28" s="203">
        <v>1</v>
      </c>
      <c r="CF28" s="203">
        <v>0</v>
      </c>
      <c r="CG28" s="203">
        <v>3</v>
      </c>
      <c r="CH28" s="203">
        <v>1</v>
      </c>
      <c r="CI28" s="203">
        <v>1</v>
      </c>
      <c r="CJ28" s="203">
        <v>3</v>
      </c>
      <c r="CK28" s="203">
        <v>1</v>
      </c>
      <c r="CL28" s="203">
        <v>1</v>
      </c>
      <c r="CM28" s="203">
        <v>2</v>
      </c>
      <c r="CN28" s="203">
        <v>1</v>
      </c>
      <c r="CO28" s="203">
        <v>0</v>
      </c>
      <c r="CP28" s="203">
        <v>0</v>
      </c>
      <c r="CQ28" s="203">
        <v>0</v>
      </c>
      <c r="CR28" s="203">
        <v>0</v>
      </c>
      <c r="CS28" s="203">
        <v>0</v>
      </c>
      <c r="CT28" s="203">
        <v>1</v>
      </c>
      <c r="CU28" s="203">
        <v>0</v>
      </c>
      <c r="CV28" s="203">
        <v>1</v>
      </c>
      <c r="CW28" s="203">
        <v>0</v>
      </c>
      <c r="CX28" s="203">
        <v>0</v>
      </c>
      <c r="CY28" s="203">
        <v>0</v>
      </c>
      <c r="CZ28" s="203">
        <v>1</v>
      </c>
      <c r="DA28" s="203">
        <v>0</v>
      </c>
      <c r="DB28" s="203">
        <v>0</v>
      </c>
      <c r="DC28" s="203">
        <v>1</v>
      </c>
      <c r="DD28" s="203">
        <v>0</v>
      </c>
      <c r="DE28" s="203">
        <v>0</v>
      </c>
      <c r="DF28" s="203">
        <v>0</v>
      </c>
      <c r="DG28" s="203">
        <v>1</v>
      </c>
      <c r="DH28" s="203">
        <v>0</v>
      </c>
      <c r="DI28" s="203">
        <v>0</v>
      </c>
      <c r="DJ28" s="203">
        <v>0</v>
      </c>
      <c r="DK28" s="203">
        <v>0</v>
      </c>
      <c r="DL28" s="203">
        <v>0</v>
      </c>
      <c r="DM28" s="203">
        <v>0</v>
      </c>
      <c r="DN28" s="203">
        <v>0</v>
      </c>
      <c r="DO28" s="203">
        <v>0</v>
      </c>
      <c r="DP28" s="203">
        <v>0</v>
      </c>
      <c r="DQ28" s="203">
        <v>0</v>
      </c>
      <c r="DR28" s="203">
        <v>0</v>
      </c>
      <c r="DS28" s="203">
        <v>0</v>
      </c>
      <c r="DT28" s="203">
        <v>0</v>
      </c>
      <c r="DU28" s="203">
        <v>0</v>
      </c>
      <c r="DV28" s="203">
        <v>0</v>
      </c>
      <c r="DW28" s="203">
        <v>0</v>
      </c>
      <c r="DX28" s="203">
        <v>0</v>
      </c>
      <c r="DY28" s="203">
        <v>0</v>
      </c>
      <c r="DZ28" s="203">
        <v>0</v>
      </c>
      <c r="EA28" s="203">
        <v>0</v>
      </c>
    </row>
    <row r="29" spans="1:131">
      <c r="A29" s="13">
        <v>3711</v>
      </c>
      <c r="B29" s="13" t="s">
        <v>188</v>
      </c>
      <c r="C29" s="15">
        <f t="shared" si="0"/>
        <v>15</v>
      </c>
      <c r="D29" s="204">
        <f t="shared" si="1"/>
        <v>1.254180602006689</v>
      </c>
      <c r="E29" s="15">
        <f t="shared" si="2"/>
        <v>85</v>
      </c>
      <c r="F29" s="204">
        <f t="shared" si="3"/>
        <v>7.1070234113712365</v>
      </c>
      <c r="G29" s="15">
        <f t="shared" si="4"/>
        <v>141</v>
      </c>
      <c r="H29" s="204">
        <f t="shared" si="5"/>
        <v>11.789297658862877</v>
      </c>
      <c r="I29" s="15">
        <f t="shared" si="6"/>
        <v>155</v>
      </c>
      <c r="J29" s="204">
        <f t="shared" si="7"/>
        <v>12.959866220735785</v>
      </c>
      <c r="K29" s="15">
        <f t="shared" si="8"/>
        <v>621</v>
      </c>
      <c r="L29" s="204">
        <f t="shared" si="9"/>
        <v>51.923076923076927</v>
      </c>
      <c r="M29" s="15">
        <f t="shared" si="10"/>
        <v>123</v>
      </c>
      <c r="N29" s="204">
        <f t="shared" si="11"/>
        <v>10.28428093645485</v>
      </c>
      <c r="O29" s="15">
        <f t="shared" si="12"/>
        <v>56</v>
      </c>
      <c r="P29" s="204">
        <f t="shared" si="13"/>
        <v>4.6822742474916383</v>
      </c>
      <c r="Q29" s="15">
        <f t="shared" si="14"/>
        <v>1196</v>
      </c>
      <c r="S29">
        <v>3711</v>
      </c>
      <c r="T29" t="s">
        <v>188</v>
      </c>
      <c r="U29" s="203">
        <v>1196</v>
      </c>
      <c r="V29" s="203">
        <v>15</v>
      </c>
      <c r="W29" s="203">
        <v>18</v>
      </c>
      <c r="X29" s="203">
        <v>19</v>
      </c>
      <c r="Y29" s="203">
        <v>15</v>
      </c>
      <c r="Z29" s="203">
        <v>16</v>
      </c>
      <c r="AA29" s="203">
        <v>17</v>
      </c>
      <c r="AB29" s="203">
        <v>18</v>
      </c>
      <c r="AC29" s="203">
        <v>13</v>
      </c>
      <c r="AD29" s="203">
        <v>16</v>
      </c>
      <c r="AE29" s="203">
        <v>17</v>
      </c>
      <c r="AF29" s="203">
        <v>19</v>
      </c>
      <c r="AG29" s="203">
        <v>10</v>
      </c>
      <c r="AH29" s="203">
        <v>20</v>
      </c>
      <c r="AI29" s="203">
        <v>11</v>
      </c>
      <c r="AJ29" s="203">
        <v>7</v>
      </c>
      <c r="AK29" s="203">
        <v>10</v>
      </c>
      <c r="AL29" s="203">
        <v>13</v>
      </c>
      <c r="AM29" s="203">
        <v>20</v>
      </c>
      <c r="AN29" s="203">
        <v>15</v>
      </c>
      <c r="AO29" s="203">
        <v>16</v>
      </c>
      <c r="AP29" s="203">
        <v>19</v>
      </c>
      <c r="AQ29" s="203">
        <v>11</v>
      </c>
      <c r="AR29" s="203">
        <v>12</v>
      </c>
      <c r="AS29" s="203">
        <v>17</v>
      </c>
      <c r="AT29" s="203">
        <v>18</v>
      </c>
      <c r="AU29" s="203">
        <v>14</v>
      </c>
      <c r="AV29" s="203">
        <v>18</v>
      </c>
      <c r="AW29" s="203">
        <v>15</v>
      </c>
      <c r="AX29" s="203">
        <v>16</v>
      </c>
      <c r="AY29" s="203">
        <v>20</v>
      </c>
      <c r="AZ29" s="203">
        <v>16</v>
      </c>
      <c r="BA29" s="203">
        <v>23</v>
      </c>
      <c r="BB29" s="203">
        <v>19</v>
      </c>
      <c r="BC29" s="203">
        <v>18</v>
      </c>
      <c r="BD29" s="203">
        <v>17</v>
      </c>
      <c r="BE29" s="203">
        <v>16</v>
      </c>
      <c r="BF29" s="203">
        <v>18</v>
      </c>
      <c r="BG29" s="203">
        <v>23</v>
      </c>
      <c r="BH29" s="203">
        <v>21</v>
      </c>
      <c r="BI29" s="203">
        <v>16</v>
      </c>
      <c r="BJ29" s="203">
        <v>11</v>
      </c>
      <c r="BK29" s="203">
        <v>10</v>
      </c>
      <c r="BL29" s="203">
        <v>14</v>
      </c>
      <c r="BM29" s="203">
        <v>11</v>
      </c>
      <c r="BN29" s="203">
        <v>12</v>
      </c>
      <c r="BO29" s="203">
        <v>16</v>
      </c>
      <c r="BP29" s="203">
        <v>13</v>
      </c>
      <c r="BQ29" s="203">
        <v>8</v>
      </c>
      <c r="BR29" s="203">
        <v>14</v>
      </c>
      <c r="BS29" s="203">
        <v>8</v>
      </c>
      <c r="BT29" s="203">
        <v>16</v>
      </c>
      <c r="BU29" s="203">
        <v>6</v>
      </c>
      <c r="BV29" s="203">
        <v>11</v>
      </c>
      <c r="BW29" s="203">
        <v>15</v>
      </c>
      <c r="BX29" s="203">
        <v>14</v>
      </c>
      <c r="BY29" s="203">
        <v>14</v>
      </c>
      <c r="BZ29" s="203">
        <v>16</v>
      </c>
      <c r="CA29" s="203">
        <v>16</v>
      </c>
      <c r="CB29" s="203">
        <v>16</v>
      </c>
      <c r="CC29" s="203">
        <v>19</v>
      </c>
      <c r="CD29" s="203">
        <v>14</v>
      </c>
      <c r="CE29" s="203">
        <v>14</v>
      </c>
      <c r="CF29" s="203">
        <v>16</v>
      </c>
      <c r="CG29" s="203">
        <v>17</v>
      </c>
      <c r="CH29" s="203">
        <v>16</v>
      </c>
      <c r="CI29" s="203">
        <v>13</v>
      </c>
      <c r="CJ29" s="203">
        <v>15</v>
      </c>
      <c r="CK29" s="203">
        <v>12</v>
      </c>
      <c r="CL29" s="203">
        <v>10</v>
      </c>
      <c r="CM29" s="203">
        <v>10</v>
      </c>
      <c r="CN29" s="203">
        <v>8</v>
      </c>
      <c r="CO29" s="203">
        <v>13</v>
      </c>
      <c r="CP29" s="203">
        <v>11</v>
      </c>
      <c r="CQ29" s="203">
        <v>10</v>
      </c>
      <c r="CR29" s="203">
        <v>10</v>
      </c>
      <c r="CS29" s="203">
        <v>7</v>
      </c>
      <c r="CT29" s="203">
        <v>8</v>
      </c>
      <c r="CU29" s="203">
        <v>12</v>
      </c>
      <c r="CV29" s="203">
        <v>7</v>
      </c>
      <c r="CW29" s="203">
        <v>5</v>
      </c>
      <c r="CX29" s="203">
        <v>10</v>
      </c>
      <c r="CY29" s="203">
        <v>5</v>
      </c>
      <c r="CZ29" s="203">
        <v>5</v>
      </c>
      <c r="DA29" s="203">
        <v>6</v>
      </c>
      <c r="DB29" s="203">
        <v>11</v>
      </c>
      <c r="DC29" s="203">
        <v>4</v>
      </c>
      <c r="DD29" s="203">
        <v>2</v>
      </c>
      <c r="DE29" s="203">
        <v>3</v>
      </c>
      <c r="DF29" s="203">
        <v>3</v>
      </c>
      <c r="DG29" s="203">
        <v>0</v>
      </c>
      <c r="DH29" s="203">
        <v>3</v>
      </c>
      <c r="DI29" s="203">
        <v>0</v>
      </c>
      <c r="DJ29" s="203">
        <v>1</v>
      </c>
      <c r="DK29" s="203">
        <v>0</v>
      </c>
      <c r="DL29" s="203">
        <v>0</v>
      </c>
      <c r="DM29" s="203">
        <v>1</v>
      </c>
      <c r="DN29" s="203">
        <v>1</v>
      </c>
      <c r="DO29" s="203">
        <v>0</v>
      </c>
      <c r="DP29" s="203">
        <v>0</v>
      </c>
      <c r="DQ29" s="203">
        <v>0</v>
      </c>
      <c r="DR29" s="203">
        <v>0</v>
      </c>
      <c r="DS29" s="203">
        <v>0</v>
      </c>
      <c r="DT29" s="203">
        <v>1</v>
      </c>
      <c r="DU29" s="203">
        <v>0</v>
      </c>
      <c r="DV29" s="203">
        <v>0</v>
      </c>
      <c r="DW29" s="203">
        <v>0</v>
      </c>
      <c r="DX29" s="203">
        <v>0</v>
      </c>
      <c r="DY29" s="203">
        <v>0</v>
      </c>
      <c r="DZ29" s="203">
        <v>0</v>
      </c>
      <c r="EA29" s="203">
        <v>0</v>
      </c>
    </row>
    <row r="30" spans="1:131">
      <c r="A30">
        <v>3713</v>
      </c>
      <c r="B30" t="s">
        <v>189</v>
      </c>
      <c r="C30" s="16">
        <f t="shared" si="0"/>
        <v>1</v>
      </c>
      <c r="D30" s="205">
        <f t="shared" si="1"/>
        <v>0.84033613445378152</v>
      </c>
      <c r="E30" s="16">
        <f t="shared" si="2"/>
        <v>5</v>
      </c>
      <c r="F30" s="205">
        <f t="shared" si="3"/>
        <v>4.2016806722689077</v>
      </c>
      <c r="G30" s="16">
        <f t="shared" si="4"/>
        <v>10</v>
      </c>
      <c r="H30" s="205">
        <f t="shared" si="5"/>
        <v>8.4033613445378155</v>
      </c>
      <c r="I30" s="16">
        <f t="shared" si="6"/>
        <v>12</v>
      </c>
      <c r="J30" s="205">
        <f t="shared" si="7"/>
        <v>10.084033613445378</v>
      </c>
      <c r="K30" s="16">
        <f t="shared" si="8"/>
        <v>69</v>
      </c>
      <c r="L30" s="205">
        <f t="shared" si="9"/>
        <v>57.983193277310932</v>
      </c>
      <c r="M30" s="16">
        <f t="shared" si="10"/>
        <v>16</v>
      </c>
      <c r="N30" s="205">
        <f t="shared" si="11"/>
        <v>13.445378151260504</v>
      </c>
      <c r="O30" s="16">
        <f t="shared" si="12"/>
        <v>6</v>
      </c>
      <c r="P30" s="205">
        <f t="shared" si="13"/>
        <v>5.0420168067226889</v>
      </c>
      <c r="Q30" s="16">
        <f t="shared" si="14"/>
        <v>119</v>
      </c>
      <c r="S30">
        <v>3713</v>
      </c>
      <c r="T30" t="s">
        <v>189</v>
      </c>
      <c r="U30" s="203">
        <v>119</v>
      </c>
      <c r="V30" s="203">
        <v>1</v>
      </c>
      <c r="W30" s="203">
        <v>0</v>
      </c>
      <c r="X30" s="203">
        <v>0</v>
      </c>
      <c r="Y30" s="203">
        <v>2</v>
      </c>
      <c r="Z30" s="203">
        <v>1</v>
      </c>
      <c r="AA30" s="203">
        <v>2</v>
      </c>
      <c r="AB30" s="203">
        <v>1</v>
      </c>
      <c r="AC30" s="203">
        <v>0</v>
      </c>
      <c r="AD30" s="203">
        <v>1</v>
      </c>
      <c r="AE30" s="203">
        <v>3</v>
      </c>
      <c r="AF30" s="203">
        <v>0</v>
      </c>
      <c r="AG30" s="203">
        <v>0</v>
      </c>
      <c r="AH30" s="203">
        <v>3</v>
      </c>
      <c r="AI30" s="203">
        <v>0</v>
      </c>
      <c r="AJ30" s="203">
        <v>2</v>
      </c>
      <c r="AK30" s="203">
        <v>0</v>
      </c>
      <c r="AL30" s="203">
        <v>2</v>
      </c>
      <c r="AM30" s="203">
        <v>0</v>
      </c>
      <c r="AN30" s="203">
        <v>2</v>
      </c>
      <c r="AO30" s="203">
        <v>0</v>
      </c>
      <c r="AP30" s="203">
        <v>1</v>
      </c>
      <c r="AQ30" s="203">
        <v>3</v>
      </c>
      <c r="AR30" s="203">
        <v>0</v>
      </c>
      <c r="AS30" s="203">
        <v>1</v>
      </c>
      <c r="AT30" s="203">
        <v>3</v>
      </c>
      <c r="AU30" s="203">
        <v>0</v>
      </c>
      <c r="AV30" s="203">
        <v>6</v>
      </c>
      <c r="AW30" s="203">
        <v>0</v>
      </c>
      <c r="AX30" s="203">
        <v>3</v>
      </c>
      <c r="AY30" s="203">
        <v>2</v>
      </c>
      <c r="AZ30" s="203">
        <v>0</v>
      </c>
      <c r="BA30" s="203">
        <v>3</v>
      </c>
      <c r="BB30" s="203">
        <v>1</v>
      </c>
      <c r="BC30" s="203">
        <v>2</v>
      </c>
      <c r="BD30" s="203">
        <v>1</v>
      </c>
      <c r="BE30" s="203">
        <v>0</v>
      </c>
      <c r="BF30" s="203">
        <v>1</v>
      </c>
      <c r="BG30" s="203">
        <v>0</v>
      </c>
      <c r="BH30" s="203">
        <v>2</v>
      </c>
      <c r="BI30" s="203">
        <v>2</v>
      </c>
      <c r="BJ30" s="203">
        <v>2</v>
      </c>
      <c r="BK30" s="203">
        <v>2</v>
      </c>
      <c r="BL30" s="203">
        <v>2</v>
      </c>
      <c r="BM30" s="203">
        <v>2</v>
      </c>
      <c r="BN30" s="203">
        <v>0</v>
      </c>
      <c r="BO30" s="203">
        <v>1</v>
      </c>
      <c r="BP30" s="203">
        <v>0</v>
      </c>
      <c r="BQ30" s="203">
        <v>0</v>
      </c>
      <c r="BR30" s="203">
        <v>1</v>
      </c>
      <c r="BS30" s="203">
        <v>0</v>
      </c>
      <c r="BT30" s="203">
        <v>0</v>
      </c>
      <c r="BU30" s="203">
        <v>1</v>
      </c>
      <c r="BV30" s="203">
        <v>2</v>
      </c>
      <c r="BW30" s="203">
        <v>3</v>
      </c>
      <c r="BX30" s="203">
        <v>2</v>
      </c>
      <c r="BY30" s="203">
        <v>3</v>
      </c>
      <c r="BZ30" s="203">
        <v>5</v>
      </c>
      <c r="CA30" s="203">
        <v>3</v>
      </c>
      <c r="CB30" s="203">
        <v>4</v>
      </c>
      <c r="CC30" s="203">
        <v>2</v>
      </c>
      <c r="CD30" s="203">
        <v>2</v>
      </c>
      <c r="CE30" s="203">
        <v>0</v>
      </c>
      <c r="CF30" s="203">
        <v>3</v>
      </c>
      <c r="CG30" s="203">
        <v>1</v>
      </c>
      <c r="CH30" s="203">
        <v>0</v>
      </c>
      <c r="CI30" s="203">
        <v>2</v>
      </c>
      <c r="CJ30" s="203">
        <v>3</v>
      </c>
      <c r="CK30" s="203">
        <v>0</v>
      </c>
      <c r="CL30" s="203">
        <v>3</v>
      </c>
      <c r="CM30" s="203">
        <v>0</v>
      </c>
      <c r="CN30" s="203">
        <v>2</v>
      </c>
      <c r="CO30" s="203">
        <v>1</v>
      </c>
      <c r="CP30" s="203">
        <v>1</v>
      </c>
      <c r="CQ30" s="203">
        <v>1</v>
      </c>
      <c r="CR30" s="203">
        <v>2</v>
      </c>
      <c r="CS30" s="203">
        <v>1</v>
      </c>
      <c r="CT30" s="203">
        <v>3</v>
      </c>
      <c r="CU30" s="203">
        <v>1</v>
      </c>
      <c r="CV30" s="203">
        <v>1</v>
      </c>
      <c r="CW30" s="203">
        <v>0</v>
      </c>
      <c r="CX30" s="203">
        <v>0</v>
      </c>
      <c r="CY30" s="203">
        <v>1</v>
      </c>
      <c r="CZ30" s="203">
        <v>1</v>
      </c>
      <c r="DA30" s="203">
        <v>0</v>
      </c>
      <c r="DB30" s="203">
        <v>1</v>
      </c>
      <c r="DC30" s="203">
        <v>1</v>
      </c>
      <c r="DD30" s="203">
        <v>0</v>
      </c>
      <c r="DE30" s="203">
        <v>0</v>
      </c>
      <c r="DF30" s="203">
        <v>1</v>
      </c>
      <c r="DG30" s="203">
        <v>1</v>
      </c>
      <c r="DH30" s="203">
        <v>0</v>
      </c>
      <c r="DI30" s="203">
        <v>0</v>
      </c>
      <c r="DJ30" s="203">
        <v>0</v>
      </c>
      <c r="DK30" s="203">
        <v>0</v>
      </c>
      <c r="DL30" s="203">
        <v>0</v>
      </c>
      <c r="DM30" s="203">
        <v>0</v>
      </c>
      <c r="DN30" s="203">
        <v>0</v>
      </c>
      <c r="DO30" s="203">
        <v>0</v>
      </c>
      <c r="DP30" s="203">
        <v>0</v>
      </c>
      <c r="DQ30" s="203">
        <v>0</v>
      </c>
      <c r="DR30" s="203">
        <v>0</v>
      </c>
      <c r="DS30" s="203">
        <v>0</v>
      </c>
      <c r="DT30" s="203">
        <v>0</v>
      </c>
      <c r="DU30" s="203">
        <v>0</v>
      </c>
      <c r="DV30" s="203">
        <v>0</v>
      </c>
      <c r="DW30" s="203">
        <v>0</v>
      </c>
      <c r="DX30" s="203">
        <v>0</v>
      </c>
      <c r="DY30" s="203">
        <v>0</v>
      </c>
      <c r="DZ30" s="203">
        <v>0</v>
      </c>
      <c r="EA30" s="203">
        <v>0</v>
      </c>
    </row>
    <row r="31" spans="1:131">
      <c r="A31" s="13">
        <v>3714</v>
      </c>
      <c r="B31" s="13" t="s">
        <v>190</v>
      </c>
      <c r="C31" s="15">
        <f t="shared" si="0"/>
        <v>20</v>
      </c>
      <c r="D31" s="204">
        <f t="shared" si="1"/>
        <v>1.1911852293031566</v>
      </c>
      <c r="E31" s="15">
        <f t="shared" si="2"/>
        <v>83</v>
      </c>
      <c r="F31" s="204">
        <f t="shared" si="3"/>
        <v>4.9434187016080999</v>
      </c>
      <c r="G31" s="15">
        <f t="shared" si="4"/>
        <v>220</v>
      </c>
      <c r="H31" s="204">
        <f t="shared" si="5"/>
        <v>13.103037522334724</v>
      </c>
      <c r="I31" s="15">
        <f t="shared" si="6"/>
        <v>238</v>
      </c>
      <c r="J31" s="204">
        <f t="shared" si="7"/>
        <v>14.175104228707564</v>
      </c>
      <c r="K31" s="15">
        <f t="shared" si="8"/>
        <v>914</v>
      </c>
      <c r="L31" s="204">
        <f t="shared" si="9"/>
        <v>54.437164979154261</v>
      </c>
      <c r="M31" s="15">
        <f t="shared" si="10"/>
        <v>152</v>
      </c>
      <c r="N31" s="204">
        <f t="shared" si="11"/>
        <v>9.0530077427039899</v>
      </c>
      <c r="O31" s="15">
        <f t="shared" si="12"/>
        <v>52</v>
      </c>
      <c r="P31" s="204">
        <f t="shared" si="13"/>
        <v>3.0970815961882074</v>
      </c>
      <c r="Q31" s="15">
        <f t="shared" si="14"/>
        <v>1679</v>
      </c>
      <c r="S31">
        <v>3714</v>
      </c>
      <c r="T31" t="s">
        <v>190</v>
      </c>
      <c r="U31" s="203">
        <v>1679</v>
      </c>
      <c r="V31" s="203">
        <v>20</v>
      </c>
      <c r="W31" s="203">
        <v>17</v>
      </c>
      <c r="X31" s="203">
        <v>18</v>
      </c>
      <c r="Y31" s="203">
        <v>16</v>
      </c>
      <c r="Z31" s="203">
        <v>17</v>
      </c>
      <c r="AA31" s="203">
        <v>15</v>
      </c>
      <c r="AB31" s="203">
        <v>18</v>
      </c>
      <c r="AC31" s="203">
        <v>16</v>
      </c>
      <c r="AD31" s="203">
        <v>27</v>
      </c>
      <c r="AE31" s="203">
        <v>26</v>
      </c>
      <c r="AF31" s="203">
        <v>29</v>
      </c>
      <c r="AG31" s="203">
        <v>23</v>
      </c>
      <c r="AH31" s="203">
        <v>15</v>
      </c>
      <c r="AI31" s="203">
        <v>21</v>
      </c>
      <c r="AJ31" s="203">
        <v>15</v>
      </c>
      <c r="AK31" s="203">
        <v>30</v>
      </c>
      <c r="AL31" s="203">
        <v>25</v>
      </c>
      <c r="AM31" s="203">
        <v>26</v>
      </c>
      <c r="AN31" s="203">
        <v>23</v>
      </c>
      <c r="AO31" s="203">
        <v>31</v>
      </c>
      <c r="AP31" s="203">
        <v>24</v>
      </c>
      <c r="AQ31" s="203">
        <v>23</v>
      </c>
      <c r="AR31" s="203">
        <v>19</v>
      </c>
      <c r="AS31" s="203">
        <v>24</v>
      </c>
      <c r="AT31" s="203">
        <v>22</v>
      </c>
      <c r="AU31" s="203">
        <v>21</v>
      </c>
      <c r="AV31" s="203">
        <v>32</v>
      </c>
      <c r="AW31" s="203">
        <v>28</v>
      </c>
      <c r="AX31" s="203">
        <v>24</v>
      </c>
      <c r="AY31" s="203">
        <v>23</v>
      </c>
      <c r="AZ31" s="203">
        <v>28</v>
      </c>
      <c r="BA31" s="203">
        <v>24</v>
      </c>
      <c r="BB31" s="203">
        <v>29</v>
      </c>
      <c r="BC31" s="203">
        <v>19</v>
      </c>
      <c r="BD31" s="203">
        <v>28</v>
      </c>
      <c r="BE31" s="203">
        <v>25</v>
      </c>
      <c r="BF31" s="203">
        <v>31</v>
      </c>
      <c r="BG31" s="203">
        <v>16</v>
      </c>
      <c r="BH31" s="203">
        <v>21</v>
      </c>
      <c r="BI31" s="203">
        <v>22</v>
      </c>
      <c r="BJ31" s="203">
        <v>17</v>
      </c>
      <c r="BK31" s="203">
        <v>14</v>
      </c>
      <c r="BL31" s="203">
        <v>22</v>
      </c>
      <c r="BM31" s="203">
        <v>25</v>
      </c>
      <c r="BN31" s="203">
        <v>24</v>
      </c>
      <c r="BO31" s="203">
        <v>21</v>
      </c>
      <c r="BP31" s="203">
        <v>26</v>
      </c>
      <c r="BQ31" s="203">
        <v>20</v>
      </c>
      <c r="BR31" s="203">
        <v>17</v>
      </c>
      <c r="BS31" s="203">
        <v>14</v>
      </c>
      <c r="BT31" s="203">
        <v>27</v>
      </c>
      <c r="BU31" s="203">
        <v>20</v>
      </c>
      <c r="BV31" s="203">
        <v>19</v>
      </c>
      <c r="BW31" s="203">
        <v>27</v>
      </c>
      <c r="BX31" s="203">
        <v>21</v>
      </c>
      <c r="BY31" s="203">
        <v>17</v>
      </c>
      <c r="BZ31" s="203">
        <v>21</v>
      </c>
      <c r="CA31" s="203">
        <v>21</v>
      </c>
      <c r="CB31" s="203">
        <v>31</v>
      </c>
      <c r="CC31" s="203">
        <v>20</v>
      </c>
      <c r="CD31" s="203">
        <v>29</v>
      </c>
      <c r="CE31" s="203">
        <v>24</v>
      </c>
      <c r="CF31" s="203">
        <v>14</v>
      </c>
      <c r="CG31" s="203">
        <v>16</v>
      </c>
      <c r="CH31" s="203">
        <v>22</v>
      </c>
      <c r="CI31" s="203">
        <v>15</v>
      </c>
      <c r="CJ31" s="203">
        <v>20</v>
      </c>
      <c r="CK31" s="203">
        <v>25</v>
      </c>
      <c r="CL31" s="203">
        <v>12</v>
      </c>
      <c r="CM31" s="203">
        <v>12</v>
      </c>
      <c r="CN31" s="203">
        <v>12</v>
      </c>
      <c r="CO31" s="203">
        <v>21</v>
      </c>
      <c r="CP31" s="203">
        <v>9</v>
      </c>
      <c r="CQ31" s="203">
        <v>10</v>
      </c>
      <c r="CR31" s="203">
        <v>10</v>
      </c>
      <c r="CS31" s="203">
        <v>7</v>
      </c>
      <c r="CT31" s="203">
        <v>11</v>
      </c>
      <c r="CU31" s="203">
        <v>8</v>
      </c>
      <c r="CV31" s="203">
        <v>8</v>
      </c>
      <c r="CW31" s="203">
        <v>7</v>
      </c>
      <c r="CX31" s="203">
        <v>12</v>
      </c>
      <c r="CY31" s="203">
        <v>6</v>
      </c>
      <c r="CZ31" s="203">
        <v>5</v>
      </c>
      <c r="DA31" s="203">
        <v>2</v>
      </c>
      <c r="DB31" s="203">
        <v>3</v>
      </c>
      <c r="DC31" s="203">
        <v>6</v>
      </c>
      <c r="DD31" s="203">
        <v>3</v>
      </c>
      <c r="DE31" s="203">
        <v>3</v>
      </c>
      <c r="DF31" s="203">
        <v>3</v>
      </c>
      <c r="DG31" s="203">
        <v>1</v>
      </c>
      <c r="DH31" s="203">
        <v>2</v>
      </c>
      <c r="DI31" s="203">
        <v>2</v>
      </c>
      <c r="DJ31" s="203">
        <v>1</v>
      </c>
      <c r="DK31" s="203">
        <v>1</v>
      </c>
      <c r="DL31" s="203">
        <v>1</v>
      </c>
      <c r="DM31" s="203">
        <v>0</v>
      </c>
      <c r="DN31" s="203">
        <v>1</v>
      </c>
      <c r="DO31" s="203">
        <v>0</v>
      </c>
      <c r="DP31" s="203">
        <v>0</v>
      </c>
      <c r="DQ31" s="203">
        <v>0</v>
      </c>
      <c r="DR31" s="203">
        <v>0</v>
      </c>
      <c r="DS31" s="203">
        <v>0</v>
      </c>
      <c r="DT31" s="203">
        <v>0</v>
      </c>
      <c r="DU31" s="203">
        <v>0</v>
      </c>
      <c r="DV31" s="203">
        <v>0</v>
      </c>
      <c r="DW31" s="203">
        <v>0</v>
      </c>
      <c r="DX31" s="203">
        <v>0</v>
      </c>
      <c r="DY31" s="203">
        <v>0</v>
      </c>
      <c r="DZ31" s="203">
        <v>0</v>
      </c>
      <c r="EA31" s="203">
        <v>0</v>
      </c>
    </row>
    <row r="32" spans="1:131">
      <c r="A32">
        <v>3811</v>
      </c>
      <c r="B32" t="s">
        <v>191</v>
      </c>
      <c r="C32" s="16">
        <f t="shared" si="0"/>
        <v>5</v>
      </c>
      <c r="D32" s="205">
        <f t="shared" si="1"/>
        <v>0.80645161290322576</v>
      </c>
      <c r="E32" s="16">
        <f t="shared" si="2"/>
        <v>20</v>
      </c>
      <c r="F32" s="205">
        <f t="shared" si="3"/>
        <v>3.225806451612903</v>
      </c>
      <c r="G32" s="16">
        <f t="shared" si="4"/>
        <v>81</v>
      </c>
      <c r="H32" s="205">
        <f t="shared" si="5"/>
        <v>13.064516129032258</v>
      </c>
      <c r="I32" s="16">
        <f t="shared" si="6"/>
        <v>80</v>
      </c>
      <c r="J32" s="205">
        <f t="shared" si="7"/>
        <v>12.903225806451612</v>
      </c>
      <c r="K32" s="16">
        <f t="shared" si="8"/>
        <v>312</v>
      </c>
      <c r="L32" s="205">
        <f t="shared" si="9"/>
        <v>50.322580645161288</v>
      </c>
      <c r="M32" s="16">
        <f t="shared" si="10"/>
        <v>76</v>
      </c>
      <c r="N32" s="205">
        <f t="shared" si="11"/>
        <v>12.258064516129032</v>
      </c>
      <c r="O32" s="16">
        <f t="shared" si="12"/>
        <v>46</v>
      </c>
      <c r="P32" s="205">
        <f t="shared" si="13"/>
        <v>7.419354838709677</v>
      </c>
      <c r="Q32" s="16">
        <f t="shared" si="14"/>
        <v>620</v>
      </c>
      <c r="S32">
        <v>3811</v>
      </c>
      <c r="T32" t="s">
        <v>191</v>
      </c>
      <c r="U32" s="203">
        <v>620</v>
      </c>
      <c r="V32" s="203">
        <v>5</v>
      </c>
      <c r="W32" s="203">
        <v>3</v>
      </c>
      <c r="X32" s="203">
        <v>3</v>
      </c>
      <c r="Y32" s="203">
        <v>2</v>
      </c>
      <c r="Z32" s="203">
        <v>7</v>
      </c>
      <c r="AA32" s="203">
        <v>5</v>
      </c>
      <c r="AB32" s="203">
        <v>5</v>
      </c>
      <c r="AC32" s="203">
        <v>6</v>
      </c>
      <c r="AD32" s="203">
        <v>10</v>
      </c>
      <c r="AE32" s="203">
        <v>5</v>
      </c>
      <c r="AF32" s="203">
        <v>4</v>
      </c>
      <c r="AG32" s="203">
        <v>9</v>
      </c>
      <c r="AH32" s="203">
        <v>11</v>
      </c>
      <c r="AI32" s="203">
        <v>14</v>
      </c>
      <c r="AJ32" s="203">
        <v>10</v>
      </c>
      <c r="AK32" s="203">
        <v>7</v>
      </c>
      <c r="AL32" s="203">
        <v>7</v>
      </c>
      <c r="AM32" s="203">
        <v>9</v>
      </c>
      <c r="AN32" s="203">
        <v>9</v>
      </c>
      <c r="AO32" s="203">
        <v>4</v>
      </c>
      <c r="AP32" s="203">
        <v>12</v>
      </c>
      <c r="AQ32" s="203">
        <v>13</v>
      </c>
      <c r="AR32" s="203">
        <v>7</v>
      </c>
      <c r="AS32" s="203">
        <v>4</v>
      </c>
      <c r="AT32" s="203">
        <v>10</v>
      </c>
      <c r="AU32" s="203">
        <v>5</v>
      </c>
      <c r="AV32" s="203">
        <v>8</v>
      </c>
      <c r="AW32" s="203">
        <v>13</v>
      </c>
      <c r="AX32" s="203">
        <v>5</v>
      </c>
      <c r="AY32" s="203">
        <v>5</v>
      </c>
      <c r="AZ32" s="203">
        <v>3</v>
      </c>
      <c r="BA32" s="203">
        <v>8</v>
      </c>
      <c r="BB32" s="203">
        <v>7</v>
      </c>
      <c r="BC32" s="203">
        <v>6</v>
      </c>
      <c r="BD32" s="203">
        <v>4</v>
      </c>
      <c r="BE32" s="203">
        <v>2</v>
      </c>
      <c r="BF32" s="203">
        <v>6</v>
      </c>
      <c r="BG32" s="203">
        <v>7</v>
      </c>
      <c r="BH32" s="203">
        <v>4</v>
      </c>
      <c r="BI32" s="203">
        <v>3</v>
      </c>
      <c r="BJ32" s="203">
        <v>8</v>
      </c>
      <c r="BK32" s="203">
        <v>10</v>
      </c>
      <c r="BL32" s="203">
        <v>6</v>
      </c>
      <c r="BM32" s="203">
        <v>2</v>
      </c>
      <c r="BN32" s="203">
        <v>8</v>
      </c>
      <c r="BO32" s="203">
        <v>8</v>
      </c>
      <c r="BP32" s="203">
        <v>7</v>
      </c>
      <c r="BQ32" s="203">
        <v>9</v>
      </c>
      <c r="BR32" s="203">
        <v>5</v>
      </c>
      <c r="BS32" s="203">
        <v>3</v>
      </c>
      <c r="BT32" s="203">
        <v>16</v>
      </c>
      <c r="BU32" s="203">
        <v>9</v>
      </c>
      <c r="BV32" s="203">
        <v>9</v>
      </c>
      <c r="BW32" s="203">
        <v>10</v>
      </c>
      <c r="BX32" s="203">
        <v>6</v>
      </c>
      <c r="BY32" s="203">
        <v>12</v>
      </c>
      <c r="BZ32" s="203">
        <v>8</v>
      </c>
      <c r="CA32" s="203">
        <v>6</v>
      </c>
      <c r="CB32" s="203">
        <v>9</v>
      </c>
      <c r="CC32" s="203">
        <v>10</v>
      </c>
      <c r="CD32" s="203">
        <v>10</v>
      </c>
      <c r="CE32" s="203">
        <v>16</v>
      </c>
      <c r="CF32" s="203">
        <v>16</v>
      </c>
      <c r="CG32" s="203">
        <v>8</v>
      </c>
      <c r="CH32" s="203">
        <v>7</v>
      </c>
      <c r="CI32" s="203">
        <v>5</v>
      </c>
      <c r="CJ32" s="203">
        <v>8</v>
      </c>
      <c r="CK32" s="203">
        <v>5</v>
      </c>
      <c r="CL32" s="203">
        <v>8</v>
      </c>
      <c r="CM32" s="203">
        <v>6</v>
      </c>
      <c r="CN32" s="203">
        <v>9</v>
      </c>
      <c r="CO32" s="203">
        <v>5</v>
      </c>
      <c r="CP32" s="203">
        <v>6</v>
      </c>
      <c r="CQ32" s="203">
        <v>12</v>
      </c>
      <c r="CR32" s="203">
        <v>7</v>
      </c>
      <c r="CS32" s="203">
        <v>6</v>
      </c>
      <c r="CT32" s="203">
        <v>5</v>
      </c>
      <c r="CU32" s="203">
        <v>2</v>
      </c>
      <c r="CV32" s="203">
        <v>1</v>
      </c>
      <c r="CW32" s="203">
        <v>4</v>
      </c>
      <c r="CX32" s="203">
        <v>2</v>
      </c>
      <c r="CY32" s="203">
        <v>6</v>
      </c>
      <c r="CZ32" s="203">
        <v>9</v>
      </c>
      <c r="DA32" s="203">
        <v>3</v>
      </c>
      <c r="DB32" s="203">
        <v>4</v>
      </c>
      <c r="DC32" s="203">
        <v>1</v>
      </c>
      <c r="DD32" s="203">
        <v>2</v>
      </c>
      <c r="DE32" s="203">
        <v>5</v>
      </c>
      <c r="DF32" s="203">
        <v>4</v>
      </c>
      <c r="DG32" s="203">
        <v>0</v>
      </c>
      <c r="DH32" s="203">
        <v>4</v>
      </c>
      <c r="DI32" s="203">
        <v>4</v>
      </c>
      <c r="DJ32" s="203">
        <v>1</v>
      </c>
      <c r="DK32" s="203">
        <v>0</v>
      </c>
      <c r="DL32" s="203">
        <v>1</v>
      </c>
      <c r="DM32" s="203">
        <v>0</v>
      </c>
      <c r="DN32" s="203">
        <v>0</v>
      </c>
      <c r="DO32" s="203">
        <v>0</v>
      </c>
      <c r="DP32" s="203">
        <v>0</v>
      </c>
      <c r="DQ32" s="203">
        <v>0</v>
      </c>
      <c r="DR32" s="203">
        <v>0</v>
      </c>
      <c r="DS32" s="203">
        <v>0</v>
      </c>
      <c r="DT32" s="203">
        <v>0</v>
      </c>
      <c r="DU32" s="203">
        <v>0</v>
      </c>
      <c r="DV32" s="203">
        <v>0</v>
      </c>
      <c r="DW32" s="203">
        <v>0</v>
      </c>
      <c r="DX32" s="203">
        <v>0</v>
      </c>
      <c r="DY32" s="203">
        <v>0</v>
      </c>
      <c r="DZ32" s="203">
        <v>0</v>
      </c>
      <c r="EA32" s="203">
        <v>0</v>
      </c>
    </row>
    <row r="33" spans="1:131">
      <c r="C33" s="21">
        <f>SUM(C23:C32)</f>
        <v>179</v>
      </c>
      <c r="D33" s="206">
        <f t="shared" si="1"/>
        <v>1.0712148414123279</v>
      </c>
      <c r="E33" s="21">
        <f t="shared" ref="E33:Q33" si="17">SUM(E23:E32)</f>
        <v>1024</v>
      </c>
      <c r="F33" s="206">
        <f t="shared" si="3"/>
        <v>6.1280670257330936</v>
      </c>
      <c r="G33" s="21">
        <f t="shared" si="17"/>
        <v>2272</v>
      </c>
      <c r="H33" s="206">
        <f t="shared" si="5"/>
        <v>13.596648713345303</v>
      </c>
      <c r="I33" s="21">
        <f t="shared" si="17"/>
        <v>2124</v>
      </c>
      <c r="J33" s="206">
        <f t="shared" si="7"/>
        <v>12.710951526032316</v>
      </c>
      <c r="K33" s="21">
        <f t="shared" si="17"/>
        <v>8724</v>
      </c>
      <c r="L33" s="206">
        <f t="shared" si="9"/>
        <v>52.208258527827645</v>
      </c>
      <c r="M33" s="21">
        <f t="shared" si="17"/>
        <v>1702</v>
      </c>
      <c r="N33" s="206">
        <f t="shared" si="11"/>
        <v>10.185517654099343</v>
      </c>
      <c r="O33" s="21">
        <f t="shared" si="17"/>
        <v>685</v>
      </c>
      <c r="P33" s="206">
        <f t="shared" si="13"/>
        <v>4.09934171154997</v>
      </c>
      <c r="Q33" s="21">
        <f t="shared" si="17"/>
        <v>16710</v>
      </c>
      <c r="U33" s="203"/>
      <c r="V33" s="203"/>
      <c r="W33" s="203"/>
      <c r="X33" s="203"/>
      <c r="Y33" s="203"/>
      <c r="Z33" s="203"/>
      <c r="AA33" s="203"/>
      <c r="AB33" s="203"/>
      <c r="AC33" s="203"/>
      <c r="AD33" s="203"/>
      <c r="AE33" s="203"/>
      <c r="AF33" s="203"/>
      <c r="AG33" s="203"/>
      <c r="AH33" s="203"/>
      <c r="AI33" s="203"/>
      <c r="AJ33" s="203"/>
      <c r="AK33" s="203"/>
      <c r="AL33" s="203"/>
      <c r="AM33" s="203"/>
      <c r="AN33" s="203"/>
      <c r="AO33" s="203"/>
      <c r="AP33" s="203"/>
      <c r="AQ33" s="203"/>
      <c r="AR33" s="203"/>
      <c r="AS33" s="203"/>
      <c r="AT33" s="203"/>
      <c r="AU33" s="203"/>
      <c r="AV33" s="203"/>
      <c r="AW33" s="203"/>
      <c r="AX33" s="203"/>
      <c r="AY33" s="203"/>
      <c r="AZ33" s="203"/>
      <c r="BA33" s="203"/>
      <c r="BB33" s="203"/>
      <c r="BC33" s="203"/>
      <c r="BD33" s="203"/>
      <c r="BE33" s="203"/>
      <c r="BF33" s="203"/>
      <c r="BG33" s="203"/>
      <c r="BH33" s="203"/>
      <c r="BI33" s="203"/>
      <c r="BJ33" s="203"/>
      <c r="BK33" s="203"/>
      <c r="BL33" s="203"/>
      <c r="BM33" s="203"/>
      <c r="BN33" s="203"/>
      <c r="BO33" s="203"/>
      <c r="BP33" s="203"/>
      <c r="BQ33" s="203"/>
      <c r="BR33" s="203"/>
      <c r="BS33" s="203"/>
      <c r="BT33" s="203"/>
      <c r="BU33" s="203"/>
      <c r="BV33" s="203"/>
      <c r="BW33" s="203"/>
      <c r="BX33" s="203"/>
      <c r="BY33" s="203"/>
      <c r="BZ33" s="203"/>
      <c r="CA33" s="203"/>
      <c r="CB33" s="203"/>
      <c r="CC33" s="203"/>
      <c r="CD33" s="203"/>
      <c r="CE33" s="203"/>
      <c r="CF33" s="203"/>
      <c r="CG33" s="203"/>
      <c r="CH33" s="203"/>
      <c r="CI33" s="203"/>
      <c r="CJ33" s="203"/>
      <c r="CK33" s="203"/>
      <c r="CL33" s="203"/>
      <c r="CM33" s="203"/>
      <c r="CN33" s="203"/>
      <c r="CO33" s="203"/>
      <c r="CP33" s="203"/>
      <c r="CQ33" s="203"/>
      <c r="CR33" s="203"/>
      <c r="CS33" s="203"/>
      <c r="CT33" s="203"/>
      <c r="CU33" s="203"/>
      <c r="CV33" s="203"/>
      <c r="CW33" s="203"/>
      <c r="CX33" s="203"/>
      <c r="CY33" s="203"/>
      <c r="CZ33" s="203"/>
      <c r="DA33" s="203"/>
      <c r="DB33" s="203"/>
      <c r="DC33" s="203"/>
      <c r="DD33" s="203"/>
      <c r="DE33" s="203"/>
      <c r="DF33" s="203"/>
      <c r="DG33" s="203"/>
      <c r="DH33" s="203"/>
      <c r="DI33" s="203"/>
      <c r="DJ33" s="203"/>
      <c r="DK33" s="203"/>
      <c r="DL33" s="203"/>
      <c r="DM33" s="203"/>
      <c r="DN33" s="203"/>
      <c r="DO33" s="203"/>
      <c r="DP33" s="203"/>
      <c r="DQ33" s="203"/>
      <c r="DR33" s="203"/>
      <c r="DS33" s="203"/>
      <c r="DT33" s="203"/>
      <c r="DU33" s="203"/>
      <c r="DV33" s="203"/>
      <c r="DW33" s="203"/>
      <c r="DX33" s="203"/>
      <c r="DY33" s="203"/>
      <c r="DZ33" s="203"/>
      <c r="EA33" s="203"/>
    </row>
    <row r="34" spans="1:131">
      <c r="C34" s="16"/>
      <c r="D34" s="205"/>
      <c r="E34" s="16"/>
      <c r="F34" s="205"/>
      <c r="G34" s="16"/>
      <c r="H34" s="205"/>
      <c r="I34" s="16"/>
      <c r="J34" s="205"/>
      <c r="K34" s="16"/>
      <c r="L34" s="205"/>
      <c r="M34" s="16"/>
      <c r="N34" s="205"/>
      <c r="O34" s="16"/>
      <c r="P34" s="205"/>
      <c r="Q34" s="16"/>
      <c r="U34" s="203"/>
      <c r="V34" s="203"/>
      <c r="W34" s="203"/>
      <c r="X34" s="203"/>
      <c r="Y34" s="203"/>
      <c r="Z34" s="203"/>
      <c r="AA34" s="203"/>
      <c r="AB34" s="203"/>
      <c r="AC34" s="203"/>
      <c r="AD34" s="203"/>
      <c r="AE34" s="203"/>
      <c r="AF34" s="203"/>
      <c r="AG34" s="203"/>
      <c r="AH34" s="203"/>
      <c r="AI34" s="203"/>
      <c r="AJ34" s="203"/>
      <c r="AK34" s="203"/>
      <c r="AL34" s="203"/>
      <c r="AM34" s="203"/>
      <c r="AN34" s="203"/>
      <c r="AO34" s="203"/>
      <c r="AP34" s="203"/>
      <c r="AQ34" s="203"/>
      <c r="AR34" s="203"/>
      <c r="AS34" s="203"/>
      <c r="AT34" s="203"/>
      <c r="AU34" s="203"/>
      <c r="AV34" s="203"/>
      <c r="AW34" s="203"/>
      <c r="AX34" s="203"/>
      <c r="AY34" s="203"/>
      <c r="AZ34" s="203"/>
      <c r="BA34" s="203"/>
      <c r="BB34" s="203"/>
      <c r="BC34" s="203"/>
      <c r="BD34" s="203"/>
      <c r="BE34" s="203"/>
      <c r="BF34" s="203"/>
      <c r="BG34" s="203"/>
      <c r="BH34" s="203"/>
      <c r="BI34" s="203"/>
      <c r="BJ34" s="203"/>
      <c r="BK34" s="203"/>
      <c r="BL34" s="203"/>
      <c r="BM34" s="203"/>
      <c r="BN34" s="203"/>
      <c r="BO34" s="203"/>
      <c r="BP34" s="203"/>
      <c r="BQ34" s="203"/>
      <c r="BR34" s="203"/>
      <c r="BS34" s="203"/>
      <c r="BT34" s="203"/>
      <c r="BU34" s="203"/>
      <c r="BV34" s="203"/>
      <c r="BW34" s="203"/>
      <c r="BX34" s="203"/>
      <c r="BY34" s="203"/>
      <c r="BZ34" s="203"/>
      <c r="CA34" s="203"/>
      <c r="CB34" s="203"/>
      <c r="CC34" s="203"/>
      <c r="CD34" s="203"/>
      <c r="CE34" s="203"/>
      <c r="CF34" s="203"/>
      <c r="CG34" s="203"/>
      <c r="CH34" s="203"/>
      <c r="CI34" s="203"/>
      <c r="CJ34" s="203"/>
      <c r="CK34" s="203"/>
      <c r="CL34" s="203"/>
      <c r="CM34" s="203"/>
      <c r="CN34" s="203"/>
      <c r="CO34" s="203"/>
      <c r="CP34" s="203"/>
      <c r="CQ34" s="203"/>
      <c r="CR34" s="203"/>
      <c r="CS34" s="203"/>
      <c r="CT34" s="203"/>
      <c r="CU34" s="203"/>
      <c r="CV34" s="203"/>
      <c r="CW34" s="203"/>
      <c r="CX34" s="203"/>
      <c r="CY34" s="203"/>
      <c r="CZ34" s="203"/>
      <c r="DA34" s="203"/>
      <c r="DB34" s="203"/>
      <c r="DC34" s="203"/>
      <c r="DD34" s="203"/>
      <c r="DE34" s="203"/>
      <c r="DF34" s="203"/>
      <c r="DG34" s="203"/>
      <c r="DH34" s="203"/>
      <c r="DI34" s="203"/>
      <c r="DJ34" s="203"/>
      <c r="DK34" s="203"/>
      <c r="DL34" s="203"/>
      <c r="DM34" s="203"/>
      <c r="DN34" s="203"/>
      <c r="DO34" s="203"/>
      <c r="DP34" s="203"/>
      <c r="DQ34" s="203"/>
      <c r="DR34" s="203"/>
      <c r="DS34" s="203"/>
      <c r="DT34" s="203"/>
      <c r="DU34" s="203"/>
      <c r="DV34" s="203"/>
      <c r="DW34" s="203"/>
      <c r="DX34" s="203"/>
      <c r="DY34" s="203"/>
      <c r="DZ34" s="203"/>
      <c r="EA34" s="203"/>
    </row>
    <row r="35" spans="1:131">
      <c r="A35" s="13">
        <v>4100</v>
      </c>
      <c r="B35" s="13" t="s">
        <v>192</v>
      </c>
      <c r="C35" s="15">
        <f t="shared" si="0"/>
        <v>13</v>
      </c>
      <c r="D35" s="204">
        <f t="shared" si="1"/>
        <v>1.3569937369519833</v>
      </c>
      <c r="E35" s="15">
        <f t="shared" si="2"/>
        <v>57</v>
      </c>
      <c r="F35" s="204">
        <f t="shared" si="3"/>
        <v>5.9498956158663887</v>
      </c>
      <c r="G35" s="15">
        <f t="shared" si="4"/>
        <v>123</v>
      </c>
      <c r="H35" s="204">
        <f t="shared" si="5"/>
        <v>12.839248434237996</v>
      </c>
      <c r="I35" s="15">
        <f t="shared" si="6"/>
        <v>124</v>
      </c>
      <c r="J35" s="204">
        <f t="shared" si="7"/>
        <v>12.943632567849686</v>
      </c>
      <c r="K35" s="15">
        <f t="shared" si="8"/>
        <v>508</v>
      </c>
      <c r="L35" s="204">
        <f t="shared" si="9"/>
        <v>53.027139874739035</v>
      </c>
      <c r="M35" s="15">
        <f t="shared" si="10"/>
        <v>103</v>
      </c>
      <c r="N35" s="204">
        <f t="shared" si="11"/>
        <v>10.751565762004175</v>
      </c>
      <c r="O35" s="15">
        <f t="shared" si="12"/>
        <v>30</v>
      </c>
      <c r="P35" s="204">
        <f t="shared" si="13"/>
        <v>3.1315240083507305</v>
      </c>
      <c r="Q35" s="15">
        <f t="shared" si="14"/>
        <v>958</v>
      </c>
      <c r="S35">
        <v>4100</v>
      </c>
      <c r="T35" t="s">
        <v>192</v>
      </c>
      <c r="U35" s="203">
        <v>958</v>
      </c>
      <c r="V35" s="203">
        <v>13</v>
      </c>
      <c r="W35" s="203">
        <v>14</v>
      </c>
      <c r="X35" s="203">
        <v>12</v>
      </c>
      <c r="Y35" s="203">
        <v>7</v>
      </c>
      <c r="Z35" s="203">
        <v>9</v>
      </c>
      <c r="AA35" s="203">
        <v>15</v>
      </c>
      <c r="AB35" s="203">
        <v>10</v>
      </c>
      <c r="AC35" s="203">
        <v>8</v>
      </c>
      <c r="AD35" s="203">
        <v>13</v>
      </c>
      <c r="AE35" s="203">
        <v>16</v>
      </c>
      <c r="AF35" s="203">
        <v>11</v>
      </c>
      <c r="AG35" s="203">
        <v>12</v>
      </c>
      <c r="AH35" s="203">
        <v>16</v>
      </c>
      <c r="AI35" s="203">
        <v>19</v>
      </c>
      <c r="AJ35" s="203">
        <v>7</v>
      </c>
      <c r="AK35" s="203">
        <v>11</v>
      </c>
      <c r="AL35" s="203">
        <v>14</v>
      </c>
      <c r="AM35" s="203">
        <v>12</v>
      </c>
      <c r="AN35" s="203">
        <v>13</v>
      </c>
      <c r="AO35" s="203">
        <v>9</v>
      </c>
      <c r="AP35" s="203">
        <v>10</v>
      </c>
      <c r="AQ35" s="203">
        <v>17</v>
      </c>
      <c r="AR35" s="203">
        <v>18</v>
      </c>
      <c r="AS35" s="203">
        <v>10</v>
      </c>
      <c r="AT35" s="203">
        <v>11</v>
      </c>
      <c r="AU35" s="203">
        <v>10</v>
      </c>
      <c r="AV35" s="203">
        <v>11</v>
      </c>
      <c r="AW35" s="203">
        <v>6</v>
      </c>
      <c r="AX35" s="203">
        <v>15</v>
      </c>
      <c r="AY35" s="203">
        <v>10</v>
      </c>
      <c r="AZ35" s="203">
        <v>11</v>
      </c>
      <c r="BA35" s="203">
        <v>14</v>
      </c>
      <c r="BB35" s="203">
        <v>7</v>
      </c>
      <c r="BC35" s="203">
        <v>12</v>
      </c>
      <c r="BD35" s="203">
        <v>8</v>
      </c>
      <c r="BE35" s="203">
        <v>18</v>
      </c>
      <c r="BF35" s="203">
        <v>14</v>
      </c>
      <c r="BG35" s="203">
        <v>11</v>
      </c>
      <c r="BH35" s="203">
        <v>15</v>
      </c>
      <c r="BI35" s="203">
        <v>13</v>
      </c>
      <c r="BJ35" s="203">
        <v>21</v>
      </c>
      <c r="BK35" s="203">
        <v>9</v>
      </c>
      <c r="BL35" s="203">
        <v>10</v>
      </c>
      <c r="BM35" s="203">
        <v>7</v>
      </c>
      <c r="BN35" s="203">
        <v>15</v>
      </c>
      <c r="BO35" s="203">
        <v>12</v>
      </c>
      <c r="BP35" s="203">
        <v>12</v>
      </c>
      <c r="BQ35" s="203">
        <v>14</v>
      </c>
      <c r="BR35" s="203">
        <v>16</v>
      </c>
      <c r="BS35" s="203">
        <v>7</v>
      </c>
      <c r="BT35" s="203">
        <v>11</v>
      </c>
      <c r="BU35" s="203">
        <v>7</v>
      </c>
      <c r="BV35" s="203">
        <v>7</v>
      </c>
      <c r="BW35" s="203">
        <v>12</v>
      </c>
      <c r="BX35" s="203">
        <v>12</v>
      </c>
      <c r="BY35" s="203">
        <v>7</v>
      </c>
      <c r="BZ35" s="203">
        <v>12</v>
      </c>
      <c r="CA35" s="203">
        <v>15</v>
      </c>
      <c r="CB35" s="203">
        <v>19</v>
      </c>
      <c r="CC35" s="203">
        <v>12</v>
      </c>
      <c r="CD35" s="203">
        <v>14</v>
      </c>
      <c r="CE35" s="203">
        <v>13</v>
      </c>
      <c r="CF35" s="203">
        <v>16</v>
      </c>
      <c r="CG35" s="203">
        <v>13</v>
      </c>
      <c r="CH35" s="203">
        <v>20</v>
      </c>
      <c r="CI35" s="203">
        <v>15</v>
      </c>
      <c r="CJ35" s="203">
        <v>15</v>
      </c>
      <c r="CK35" s="203">
        <v>17</v>
      </c>
      <c r="CL35" s="203">
        <v>7</v>
      </c>
      <c r="CM35" s="203">
        <v>11</v>
      </c>
      <c r="CN35" s="203">
        <v>11</v>
      </c>
      <c r="CO35" s="203">
        <v>12</v>
      </c>
      <c r="CP35" s="203">
        <v>8</v>
      </c>
      <c r="CQ35" s="203">
        <v>9</v>
      </c>
      <c r="CR35" s="203">
        <v>4</v>
      </c>
      <c r="CS35" s="203">
        <v>4</v>
      </c>
      <c r="CT35" s="203">
        <v>5</v>
      </c>
      <c r="CU35" s="203">
        <v>3</v>
      </c>
      <c r="CV35" s="203">
        <v>4</v>
      </c>
      <c r="CW35" s="203">
        <v>8</v>
      </c>
      <c r="CX35" s="203">
        <v>3</v>
      </c>
      <c r="CY35" s="203">
        <v>4</v>
      </c>
      <c r="CZ35" s="203">
        <v>2</v>
      </c>
      <c r="DA35" s="203">
        <v>4</v>
      </c>
      <c r="DB35" s="203">
        <v>2</v>
      </c>
      <c r="DC35" s="203">
        <v>4</v>
      </c>
      <c r="DD35" s="203">
        <v>1</v>
      </c>
      <c r="DE35" s="203">
        <v>5</v>
      </c>
      <c r="DF35" s="203">
        <v>1</v>
      </c>
      <c r="DG35" s="203">
        <v>0</v>
      </c>
      <c r="DH35" s="203">
        <v>2</v>
      </c>
      <c r="DI35" s="203">
        <v>0</v>
      </c>
      <c r="DJ35" s="203">
        <v>1</v>
      </c>
      <c r="DK35" s="203">
        <v>0</v>
      </c>
      <c r="DL35" s="203">
        <v>0</v>
      </c>
      <c r="DM35" s="203">
        <v>0</v>
      </c>
      <c r="DN35" s="203">
        <v>0</v>
      </c>
      <c r="DO35" s="203">
        <v>0</v>
      </c>
      <c r="DP35" s="203">
        <v>0</v>
      </c>
      <c r="DQ35" s="203">
        <v>0</v>
      </c>
      <c r="DR35" s="203">
        <v>0</v>
      </c>
      <c r="DS35" s="203">
        <v>0</v>
      </c>
      <c r="DT35" s="203">
        <v>0</v>
      </c>
      <c r="DU35" s="203">
        <v>1</v>
      </c>
      <c r="DV35" s="203">
        <v>0</v>
      </c>
      <c r="DW35" s="203">
        <v>0</v>
      </c>
      <c r="DX35" s="203">
        <v>0</v>
      </c>
      <c r="DY35" s="203">
        <v>0</v>
      </c>
      <c r="DZ35" s="203">
        <v>0</v>
      </c>
      <c r="EA35" s="203">
        <v>0</v>
      </c>
    </row>
    <row r="36" spans="1:131">
      <c r="A36">
        <v>4200</v>
      </c>
      <c r="B36" t="s">
        <v>193</v>
      </c>
      <c r="C36" s="16">
        <f t="shared" si="0"/>
        <v>42</v>
      </c>
      <c r="D36" s="205">
        <f t="shared" si="1"/>
        <v>1.107011070110701</v>
      </c>
      <c r="E36" s="16">
        <f t="shared" si="2"/>
        <v>229</v>
      </c>
      <c r="F36" s="205">
        <f t="shared" si="3"/>
        <v>6.035846072746442</v>
      </c>
      <c r="G36" s="16">
        <f t="shared" si="4"/>
        <v>460</v>
      </c>
      <c r="H36" s="205">
        <f t="shared" si="5"/>
        <v>12.124406958355298</v>
      </c>
      <c r="I36" s="16">
        <f t="shared" si="6"/>
        <v>493</v>
      </c>
      <c r="J36" s="205">
        <f t="shared" si="7"/>
        <v>12.994201370585134</v>
      </c>
      <c r="K36" s="16">
        <f t="shared" si="8"/>
        <v>2035</v>
      </c>
      <c r="L36" s="205">
        <f t="shared" si="9"/>
        <v>53.63732208750659</v>
      </c>
      <c r="M36" s="16">
        <f t="shared" si="10"/>
        <v>346</v>
      </c>
      <c r="N36" s="205">
        <f t="shared" si="11"/>
        <v>9.1196626251976802</v>
      </c>
      <c r="O36" s="16">
        <f t="shared" si="12"/>
        <v>189</v>
      </c>
      <c r="P36" s="205">
        <f t="shared" si="13"/>
        <v>4.9815498154981546</v>
      </c>
      <c r="Q36" s="16">
        <f t="shared" si="14"/>
        <v>3794</v>
      </c>
      <c r="S36">
        <v>4200</v>
      </c>
      <c r="T36" t="s">
        <v>193</v>
      </c>
      <c r="U36" s="203">
        <v>3794</v>
      </c>
      <c r="V36" s="203">
        <v>42</v>
      </c>
      <c r="W36" s="203">
        <v>43</v>
      </c>
      <c r="X36" s="203">
        <v>43</v>
      </c>
      <c r="Y36" s="203">
        <v>37</v>
      </c>
      <c r="Z36" s="203">
        <v>54</v>
      </c>
      <c r="AA36" s="203">
        <v>52</v>
      </c>
      <c r="AB36" s="203">
        <v>39</v>
      </c>
      <c r="AC36" s="203">
        <v>36</v>
      </c>
      <c r="AD36" s="203">
        <v>51</v>
      </c>
      <c r="AE36" s="203">
        <v>55</v>
      </c>
      <c r="AF36" s="203">
        <v>52</v>
      </c>
      <c r="AG36" s="203">
        <v>48</v>
      </c>
      <c r="AH36" s="203">
        <v>52</v>
      </c>
      <c r="AI36" s="203">
        <v>32</v>
      </c>
      <c r="AJ36" s="203">
        <v>49</v>
      </c>
      <c r="AK36" s="203">
        <v>46</v>
      </c>
      <c r="AL36" s="203">
        <v>40</v>
      </c>
      <c r="AM36" s="203">
        <v>34</v>
      </c>
      <c r="AN36" s="203">
        <v>57</v>
      </c>
      <c r="AO36" s="203">
        <v>45</v>
      </c>
      <c r="AP36" s="203">
        <v>45</v>
      </c>
      <c r="AQ36" s="203">
        <v>38</v>
      </c>
      <c r="AR36" s="203">
        <v>50</v>
      </c>
      <c r="AS36" s="203">
        <v>54</v>
      </c>
      <c r="AT36" s="203">
        <v>74</v>
      </c>
      <c r="AU36" s="203">
        <v>56</v>
      </c>
      <c r="AV36" s="203">
        <v>57</v>
      </c>
      <c r="AW36" s="203">
        <v>49</v>
      </c>
      <c r="AX36" s="203">
        <v>63</v>
      </c>
      <c r="AY36" s="203">
        <v>65</v>
      </c>
      <c r="AZ36" s="203">
        <v>53</v>
      </c>
      <c r="BA36" s="203">
        <v>58</v>
      </c>
      <c r="BB36" s="203">
        <v>47</v>
      </c>
      <c r="BC36" s="203">
        <v>40</v>
      </c>
      <c r="BD36" s="203">
        <v>44</v>
      </c>
      <c r="BE36" s="203">
        <v>57</v>
      </c>
      <c r="BF36" s="203">
        <v>54</v>
      </c>
      <c r="BG36" s="203">
        <v>56</v>
      </c>
      <c r="BH36" s="203">
        <v>49</v>
      </c>
      <c r="BI36" s="203">
        <v>60</v>
      </c>
      <c r="BJ36" s="203">
        <v>45</v>
      </c>
      <c r="BK36" s="203">
        <v>39</v>
      </c>
      <c r="BL36" s="203">
        <v>43</v>
      </c>
      <c r="BM36" s="203">
        <v>47</v>
      </c>
      <c r="BN36" s="203">
        <v>48</v>
      </c>
      <c r="BO36" s="203">
        <v>40</v>
      </c>
      <c r="BP36" s="203">
        <v>46</v>
      </c>
      <c r="BQ36" s="203">
        <v>44</v>
      </c>
      <c r="BR36" s="203">
        <v>47</v>
      </c>
      <c r="BS36" s="203">
        <v>50</v>
      </c>
      <c r="BT36" s="203">
        <v>46</v>
      </c>
      <c r="BU36" s="203">
        <v>48</v>
      </c>
      <c r="BV36" s="203">
        <v>40</v>
      </c>
      <c r="BW36" s="203">
        <v>40</v>
      </c>
      <c r="BX36" s="203">
        <v>42</v>
      </c>
      <c r="BY36" s="203">
        <v>56</v>
      </c>
      <c r="BZ36" s="203">
        <v>51</v>
      </c>
      <c r="CA36" s="203">
        <v>73</v>
      </c>
      <c r="CB36" s="203">
        <v>55</v>
      </c>
      <c r="CC36" s="203">
        <v>40</v>
      </c>
      <c r="CD36" s="203">
        <v>50</v>
      </c>
      <c r="CE36" s="203">
        <v>58</v>
      </c>
      <c r="CF36" s="203">
        <v>49</v>
      </c>
      <c r="CG36" s="203">
        <v>45</v>
      </c>
      <c r="CH36" s="203">
        <v>52</v>
      </c>
      <c r="CI36" s="203">
        <v>38</v>
      </c>
      <c r="CJ36" s="203">
        <v>51</v>
      </c>
      <c r="CK36" s="203">
        <v>37</v>
      </c>
      <c r="CL36" s="203">
        <v>33</v>
      </c>
      <c r="CM36" s="203">
        <v>23</v>
      </c>
      <c r="CN36" s="203">
        <v>32</v>
      </c>
      <c r="CO36" s="203">
        <v>22</v>
      </c>
      <c r="CP36" s="203">
        <v>28</v>
      </c>
      <c r="CQ36" s="203">
        <v>38</v>
      </c>
      <c r="CR36" s="203">
        <v>26</v>
      </c>
      <c r="CS36" s="203">
        <v>24</v>
      </c>
      <c r="CT36" s="203">
        <v>19</v>
      </c>
      <c r="CU36" s="203">
        <v>16</v>
      </c>
      <c r="CV36" s="203">
        <v>29</v>
      </c>
      <c r="CW36" s="203">
        <v>19</v>
      </c>
      <c r="CX36" s="203">
        <v>25</v>
      </c>
      <c r="CY36" s="203">
        <v>18</v>
      </c>
      <c r="CZ36" s="203">
        <v>16</v>
      </c>
      <c r="DA36" s="203">
        <v>16</v>
      </c>
      <c r="DB36" s="203">
        <v>14</v>
      </c>
      <c r="DC36" s="203">
        <v>15</v>
      </c>
      <c r="DD36" s="203">
        <v>12</v>
      </c>
      <c r="DE36" s="203">
        <v>12</v>
      </c>
      <c r="DF36" s="203">
        <v>13</v>
      </c>
      <c r="DG36" s="203">
        <v>11</v>
      </c>
      <c r="DH36" s="203">
        <v>11</v>
      </c>
      <c r="DI36" s="203">
        <v>5</v>
      </c>
      <c r="DJ36" s="203">
        <v>7</v>
      </c>
      <c r="DK36" s="203">
        <v>7</v>
      </c>
      <c r="DL36" s="203">
        <v>5</v>
      </c>
      <c r="DM36" s="203">
        <v>0</v>
      </c>
      <c r="DN36" s="203">
        <v>0</v>
      </c>
      <c r="DO36" s="203">
        <v>1</v>
      </c>
      <c r="DP36" s="203">
        <v>0</v>
      </c>
      <c r="DQ36" s="203">
        <v>0</v>
      </c>
      <c r="DR36" s="203">
        <v>0</v>
      </c>
      <c r="DS36" s="203">
        <v>0</v>
      </c>
      <c r="DT36" s="203">
        <v>1</v>
      </c>
      <c r="DU36" s="203">
        <v>0</v>
      </c>
      <c r="DV36" s="203">
        <v>0</v>
      </c>
      <c r="DW36" s="203">
        <v>0</v>
      </c>
      <c r="DX36" s="203">
        <v>0</v>
      </c>
      <c r="DY36" s="203">
        <v>0</v>
      </c>
      <c r="DZ36" s="203">
        <v>0</v>
      </c>
      <c r="EA36" s="203">
        <v>0</v>
      </c>
    </row>
    <row r="37" spans="1:131">
      <c r="A37" s="13">
        <v>4502</v>
      </c>
      <c r="B37" s="13" t="s">
        <v>194</v>
      </c>
      <c r="C37" s="15">
        <f t="shared" si="0"/>
        <v>1</v>
      </c>
      <c r="D37" s="204">
        <f t="shared" si="1"/>
        <v>0.42372881355932202</v>
      </c>
      <c r="E37" s="15">
        <f t="shared" si="2"/>
        <v>13</v>
      </c>
      <c r="F37" s="204">
        <f t="shared" si="3"/>
        <v>5.508474576271186</v>
      </c>
      <c r="G37" s="15">
        <f t="shared" si="4"/>
        <v>35</v>
      </c>
      <c r="H37" s="204">
        <f t="shared" si="5"/>
        <v>14.83050847457627</v>
      </c>
      <c r="I37" s="15">
        <f t="shared" si="6"/>
        <v>30</v>
      </c>
      <c r="J37" s="204">
        <f t="shared" si="7"/>
        <v>12.711864406779661</v>
      </c>
      <c r="K37" s="15">
        <f t="shared" si="8"/>
        <v>115</v>
      </c>
      <c r="L37" s="204">
        <f t="shared" si="9"/>
        <v>48.728813559322035</v>
      </c>
      <c r="M37" s="15">
        <f t="shared" si="10"/>
        <v>29</v>
      </c>
      <c r="N37" s="204">
        <f t="shared" si="11"/>
        <v>12.288135593220339</v>
      </c>
      <c r="O37" s="15">
        <f t="shared" si="12"/>
        <v>13</v>
      </c>
      <c r="P37" s="204">
        <f t="shared" si="13"/>
        <v>5.508474576271186</v>
      </c>
      <c r="Q37" s="15">
        <f t="shared" si="14"/>
        <v>236</v>
      </c>
      <c r="S37">
        <v>4502</v>
      </c>
      <c r="T37" t="s">
        <v>194</v>
      </c>
      <c r="U37" s="203">
        <v>236</v>
      </c>
      <c r="V37" s="203">
        <v>1</v>
      </c>
      <c r="W37" s="203">
        <v>2</v>
      </c>
      <c r="X37" s="203">
        <v>4</v>
      </c>
      <c r="Y37" s="203">
        <v>4</v>
      </c>
      <c r="Z37" s="203">
        <v>3</v>
      </c>
      <c r="AA37" s="203">
        <v>0</v>
      </c>
      <c r="AB37" s="203">
        <v>2</v>
      </c>
      <c r="AC37" s="203">
        <v>6</v>
      </c>
      <c r="AD37" s="203">
        <v>2</v>
      </c>
      <c r="AE37" s="203">
        <v>2</v>
      </c>
      <c r="AF37" s="203">
        <v>2</v>
      </c>
      <c r="AG37" s="203">
        <v>6</v>
      </c>
      <c r="AH37" s="203">
        <v>3</v>
      </c>
      <c r="AI37" s="203">
        <v>3</v>
      </c>
      <c r="AJ37" s="203">
        <v>5</v>
      </c>
      <c r="AK37" s="203">
        <v>4</v>
      </c>
      <c r="AL37" s="203">
        <v>5</v>
      </c>
      <c r="AM37" s="203">
        <v>4</v>
      </c>
      <c r="AN37" s="203">
        <v>5</v>
      </c>
      <c r="AO37" s="203">
        <v>2</v>
      </c>
      <c r="AP37" s="203">
        <v>2</v>
      </c>
      <c r="AQ37" s="203">
        <v>2</v>
      </c>
      <c r="AR37" s="203">
        <v>2</v>
      </c>
      <c r="AS37" s="203">
        <v>1</v>
      </c>
      <c r="AT37" s="203">
        <v>4</v>
      </c>
      <c r="AU37" s="203">
        <v>3</v>
      </c>
      <c r="AV37" s="203">
        <v>1</v>
      </c>
      <c r="AW37" s="203">
        <v>4</v>
      </c>
      <c r="AX37" s="203">
        <v>4</v>
      </c>
      <c r="AY37" s="203">
        <v>3</v>
      </c>
      <c r="AZ37" s="203">
        <v>2</v>
      </c>
      <c r="BA37" s="203">
        <v>1</v>
      </c>
      <c r="BB37" s="203">
        <v>0</v>
      </c>
      <c r="BC37" s="203">
        <v>0</v>
      </c>
      <c r="BD37" s="203">
        <v>0</v>
      </c>
      <c r="BE37" s="203">
        <v>4</v>
      </c>
      <c r="BF37" s="203">
        <v>1</v>
      </c>
      <c r="BG37" s="203">
        <v>4</v>
      </c>
      <c r="BH37" s="203">
        <v>1</v>
      </c>
      <c r="BI37" s="203">
        <v>1</v>
      </c>
      <c r="BJ37" s="203">
        <v>4</v>
      </c>
      <c r="BK37" s="203">
        <v>2</v>
      </c>
      <c r="BL37" s="203">
        <v>5</v>
      </c>
      <c r="BM37" s="203">
        <v>2</v>
      </c>
      <c r="BN37" s="203">
        <v>6</v>
      </c>
      <c r="BO37" s="203">
        <v>3</v>
      </c>
      <c r="BP37" s="203">
        <v>0</v>
      </c>
      <c r="BQ37" s="203">
        <v>2</v>
      </c>
      <c r="BR37" s="203">
        <v>1</v>
      </c>
      <c r="BS37" s="203">
        <v>3</v>
      </c>
      <c r="BT37" s="203">
        <v>4</v>
      </c>
      <c r="BU37" s="203">
        <v>1</v>
      </c>
      <c r="BV37" s="203">
        <v>2</v>
      </c>
      <c r="BW37" s="203">
        <v>2</v>
      </c>
      <c r="BX37" s="203">
        <v>3</v>
      </c>
      <c r="BY37" s="203">
        <v>4</v>
      </c>
      <c r="BZ37" s="203">
        <v>3</v>
      </c>
      <c r="CA37" s="203">
        <v>5</v>
      </c>
      <c r="CB37" s="203">
        <v>4</v>
      </c>
      <c r="CC37" s="203">
        <v>3</v>
      </c>
      <c r="CD37" s="203">
        <v>2</v>
      </c>
      <c r="CE37" s="203">
        <v>6</v>
      </c>
      <c r="CF37" s="203">
        <v>2</v>
      </c>
      <c r="CG37" s="203">
        <v>4</v>
      </c>
      <c r="CH37" s="203">
        <v>6</v>
      </c>
      <c r="CI37" s="203">
        <v>3</v>
      </c>
      <c r="CJ37" s="203">
        <v>7</v>
      </c>
      <c r="CK37" s="203">
        <v>2</v>
      </c>
      <c r="CL37" s="203">
        <v>0</v>
      </c>
      <c r="CM37" s="203">
        <v>2</v>
      </c>
      <c r="CN37" s="203">
        <v>4</v>
      </c>
      <c r="CO37" s="203">
        <v>2</v>
      </c>
      <c r="CP37" s="203">
        <v>1</v>
      </c>
      <c r="CQ37" s="203">
        <v>3</v>
      </c>
      <c r="CR37" s="203">
        <v>3</v>
      </c>
      <c r="CS37" s="203">
        <v>4</v>
      </c>
      <c r="CT37" s="203">
        <v>3</v>
      </c>
      <c r="CU37" s="203">
        <v>1</v>
      </c>
      <c r="CV37" s="203">
        <v>2</v>
      </c>
      <c r="CW37" s="203">
        <v>2</v>
      </c>
      <c r="CX37" s="203">
        <v>1</v>
      </c>
      <c r="CY37" s="203">
        <v>1</v>
      </c>
      <c r="CZ37" s="203">
        <v>3</v>
      </c>
      <c r="DA37" s="203">
        <v>1</v>
      </c>
      <c r="DB37" s="203">
        <v>1</v>
      </c>
      <c r="DC37" s="203">
        <v>3</v>
      </c>
      <c r="DD37" s="203">
        <v>0</v>
      </c>
      <c r="DE37" s="203">
        <v>1</v>
      </c>
      <c r="DF37" s="203">
        <v>0</v>
      </c>
      <c r="DG37" s="203">
        <v>0</v>
      </c>
      <c r="DH37" s="203">
        <v>0</v>
      </c>
      <c r="DI37" s="203">
        <v>0</v>
      </c>
      <c r="DJ37" s="203">
        <v>0</v>
      </c>
      <c r="DK37" s="203">
        <v>2</v>
      </c>
      <c r="DL37" s="203">
        <v>0</v>
      </c>
      <c r="DM37" s="203">
        <v>0</v>
      </c>
      <c r="DN37" s="203">
        <v>0</v>
      </c>
      <c r="DO37" s="203">
        <v>0</v>
      </c>
      <c r="DP37" s="203">
        <v>0</v>
      </c>
      <c r="DQ37" s="203">
        <v>0</v>
      </c>
      <c r="DR37" s="203">
        <v>0</v>
      </c>
      <c r="DS37" s="203">
        <v>0</v>
      </c>
      <c r="DT37" s="203">
        <v>0</v>
      </c>
      <c r="DU37" s="203">
        <v>0</v>
      </c>
      <c r="DV37" s="203">
        <v>0</v>
      </c>
      <c r="DW37" s="203">
        <v>0</v>
      </c>
      <c r="DX37" s="203">
        <v>0</v>
      </c>
      <c r="DY37" s="203">
        <v>0</v>
      </c>
      <c r="DZ37" s="203">
        <v>0</v>
      </c>
      <c r="EA37" s="203">
        <v>0</v>
      </c>
    </row>
    <row r="38" spans="1:131">
      <c r="A38">
        <v>4604</v>
      </c>
      <c r="B38" t="s">
        <v>195</v>
      </c>
      <c r="C38" s="16">
        <f t="shared" si="0"/>
        <v>2</v>
      </c>
      <c r="D38" s="205">
        <f t="shared" si="1"/>
        <v>0.74626865671641784</v>
      </c>
      <c r="E38" s="16">
        <f t="shared" si="2"/>
        <v>14</v>
      </c>
      <c r="F38" s="205">
        <f t="shared" si="3"/>
        <v>5.2238805970149249</v>
      </c>
      <c r="G38" s="16">
        <f t="shared" si="4"/>
        <v>37</v>
      </c>
      <c r="H38" s="205">
        <f t="shared" si="5"/>
        <v>13.805970149253731</v>
      </c>
      <c r="I38" s="16">
        <f t="shared" si="6"/>
        <v>42</v>
      </c>
      <c r="J38" s="205">
        <f t="shared" si="7"/>
        <v>15.671641791044777</v>
      </c>
      <c r="K38" s="16">
        <f t="shared" si="8"/>
        <v>150</v>
      </c>
      <c r="L38" s="205">
        <f t="shared" si="9"/>
        <v>55.970149253731336</v>
      </c>
      <c r="M38" s="16">
        <f t="shared" si="10"/>
        <v>16</v>
      </c>
      <c r="N38" s="205">
        <f t="shared" si="11"/>
        <v>5.9701492537313428</v>
      </c>
      <c r="O38" s="16">
        <f t="shared" si="12"/>
        <v>7</v>
      </c>
      <c r="P38" s="205">
        <f t="shared" si="13"/>
        <v>2.6119402985074625</v>
      </c>
      <c r="Q38" s="16">
        <f t="shared" si="14"/>
        <v>268</v>
      </c>
      <c r="S38">
        <v>4604</v>
      </c>
      <c r="T38" t="s">
        <v>195</v>
      </c>
      <c r="U38" s="203">
        <v>268</v>
      </c>
      <c r="V38" s="203">
        <v>2</v>
      </c>
      <c r="W38" s="203">
        <v>7</v>
      </c>
      <c r="X38" s="203">
        <v>2</v>
      </c>
      <c r="Y38" s="203">
        <v>0</v>
      </c>
      <c r="Z38" s="203">
        <v>2</v>
      </c>
      <c r="AA38" s="203">
        <v>3</v>
      </c>
      <c r="AB38" s="203">
        <v>3</v>
      </c>
      <c r="AC38" s="203">
        <v>5</v>
      </c>
      <c r="AD38" s="203">
        <v>5</v>
      </c>
      <c r="AE38" s="203">
        <v>1</v>
      </c>
      <c r="AF38" s="203">
        <v>6</v>
      </c>
      <c r="AG38" s="203">
        <v>3</v>
      </c>
      <c r="AH38" s="203">
        <v>2</v>
      </c>
      <c r="AI38" s="203">
        <v>0</v>
      </c>
      <c r="AJ38" s="203">
        <v>6</v>
      </c>
      <c r="AK38" s="203">
        <v>6</v>
      </c>
      <c r="AL38" s="203">
        <v>6</v>
      </c>
      <c r="AM38" s="203">
        <v>6</v>
      </c>
      <c r="AN38" s="203">
        <v>1</v>
      </c>
      <c r="AO38" s="203">
        <v>4</v>
      </c>
      <c r="AP38" s="203">
        <v>4</v>
      </c>
      <c r="AQ38" s="203">
        <v>1</v>
      </c>
      <c r="AR38" s="203">
        <v>5</v>
      </c>
      <c r="AS38" s="203">
        <v>5</v>
      </c>
      <c r="AT38" s="203">
        <v>5</v>
      </c>
      <c r="AU38" s="203">
        <v>5</v>
      </c>
      <c r="AV38" s="203">
        <v>5</v>
      </c>
      <c r="AW38" s="203">
        <v>7</v>
      </c>
      <c r="AX38" s="203">
        <v>6</v>
      </c>
      <c r="AY38" s="203">
        <v>4</v>
      </c>
      <c r="AZ38" s="203">
        <v>2</v>
      </c>
      <c r="BA38" s="203">
        <v>2</v>
      </c>
      <c r="BB38" s="203">
        <v>3</v>
      </c>
      <c r="BC38" s="203">
        <v>6</v>
      </c>
      <c r="BD38" s="203">
        <v>5</v>
      </c>
      <c r="BE38" s="203">
        <v>3</v>
      </c>
      <c r="BF38" s="203">
        <v>5</v>
      </c>
      <c r="BG38" s="203">
        <v>8</v>
      </c>
      <c r="BH38" s="203">
        <v>3</v>
      </c>
      <c r="BI38" s="203">
        <v>4</v>
      </c>
      <c r="BJ38" s="203">
        <v>1</v>
      </c>
      <c r="BK38" s="203">
        <v>4</v>
      </c>
      <c r="BL38" s="203">
        <v>3</v>
      </c>
      <c r="BM38" s="203">
        <v>1</v>
      </c>
      <c r="BN38" s="203">
        <v>2</v>
      </c>
      <c r="BO38" s="203">
        <v>2</v>
      </c>
      <c r="BP38" s="203">
        <v>3</v>
      </c>
      <c r="BQ38" s="203">
        <v>6</v>
      </c>
      <c r="BR38" s="203">
        <v>5</v>
      </c>
      <c r="BS38" s="203">
        <v>5</v>
      </c>
      <c r="BT38" s="203">
        <v>5</v>
      </c>
      <c r="BU38" s="203">
        <v>2</v>
      </c>
      <c r="BV38" s="203">
        <v>4</v>
      </c>
      <c r="BW38" s="203">
        <v>3</v>
      </c>
      <c r="BX38" s="203">
        <v>5</v>
      </c>
      <c r="BY38" s="203">
        <v>6</v>
      </c>
      <c r="BZ38" s="203">
        <v>6</v>
      </c>
      <c r="CA38" s="203">
        <v>2</v>
      </c>
      <c r="CB38" s="203">
        <v>3</v>
      </c>
      <c r="CC38" s="203">
        <v>2</v>
      </c>
      <c r="CD38" s="203">
        <v>6</v>
      </c>
      <c r="CE38" s="203">
        <v>1</v>
      </c>
      <c r="CF38" s="203">
        <v>3</v>
      </c>
      <c r="CG38" s="203">
        <v>2</v>
      </c>
      <c r="CH38" s="203">
        <v>2</v>
      </c>
      <c r="CI38" s="203">
        <v>2</v>
      </c>
      <c r="CJ38" s="203">
        <v>1</v>
      </c>
      <c r="CK38" s="203">
        <v>1</v>
      </c>
      <c r="CL38" s="203">
        <v>1</v>
      </c>
      <c r="CM38" s="203">
        <v>1</v>
      </c>
      <c r="CN38" s="203">
        <v>2</v>
      </c>
      <c r="CO38" s="203">
        <v>1</v>
      </c>
      <c r="CP38" s="203">
        <v>1</v>
      </c>
      <c r="CQ38" s="203">
        <v>1</v>
      </c>
      <c r="CR38" s="203">
        <v>3</v>
      </c>
      <c r="CS38" s="203">
        <v>2</v>
      </c>
      <c r="CT38" s="203">
        <v>1</v>
      </c>
      <c r="CU38" s="203">
        <v>1</v>
      </c>
      <c r="CV38" s="203">
        <v>1</v>
      </c>
      <c r="CW38" s="203">
        <v>0</v>
      </c>
      <c r="CX38" s="203">
        <v>3</v>
      </c>
      <c r="CY38" s="203">
        <v>0</v>
      </c>
      <c r="CZ38" s="203">
        <v>0</v>
      </c>
      <c r="DA38" s="203">
        <v>0</v>
      </c>
      <c r="DB38" s="203">
        <v>2</v>
      </c>
      <c r="DC38" s="203">
        <v>1</v>
      </c>
      <c r="DD38" s="203">
        <v>0</v>
      </c>
      <c r="DE38" s="203">
        <v>0</v>
      </c>
      <c r="DF38" s="203">
        <v>0</v>
      </c>
      <c r="DG38" s="203">
        <v>0</v>
      </c>
      <c r="DH38" s="203">
        <v>1</v>
      </c>
      <c r="DI38" s="203">
        <v>0</v>
      </c>
      <c r="DJ38" s="203">
        <v>0</v>
      </c>
      <c r="DK38" s="203">
        <v>0</v>
      </c>
      <c r="DL38" s="203">
        <v>0</v>
      </c>
      <c r="DM38" s="203">
        <v>0</v>
      </c>
      <c r="DN38" s="203">
        <v>0</v>
      </c>
      <c r="DO38" s="203">
        <v>0</v>
      </c>
      <c r="DP38" s="203">
        <v>0</v>
      </c>
      <c r="DQ38" s="203">
        <v>0</v>
      </c>
      <c r="DR38" s="203">
        <v>0</v>
      </c>
      <c r="DS38" s="203">
        <v>0</v>
      </c>
      <c r="DT38" s="203">
        <v>0</v>
      </c>
      <c r="DU38" s="203">
        <v>0</v>
      </c>
      <c r="DV38" s="203">
        <v>0</v>
      </c>
      <c r="DW38" s="203">
        <v>0</v>
      </c>
      <c r="DX38" s="203">
        <v>0</v>
      </c>
      <c r="DY38" s="203">
        <v>0</v>
      </c>
      <c r="DZ38" s="203">
        <v>0</v>
      </c>
      <c r="EA38" s="203">
        <v>0</v>
      </c>
    </row>
    <row r="39" spans="1:131">
      <c r="A39" s="13">
        <v>4607</v>
      </c>
      <c r="B39" s="13" t="s">
        <v>196</v>
      </c>
      <c r="C39" s="15">
        <f t="shared" si="0"/>
        <v>19</v>
      </c>
      <c r="D39" s="204">
        <f t="shared" si="1"/>
        <v>1.7857142857142856</v>
      </c>
      <c r="E39" s="15">
        <f t="shared" si="2"/>
        <v>68</v>
      </c>
      <c r="F39" s="204">
        <f t="shared" si="3"/>
        <v>6.3909774436090219</v>
      </c>
      <c r="G39" s="15">
        <f t="shared" si="4"/>
        <v>118</v>
      </c>
      <c r="H39" s="204">
        <f t="shared" si="5"/>
        <v>11.090225563909774</v>
      </c>
      <c r="I39" s="15">
        <f t="shared" si="6"/>
        <v>136</v>
      </c>
      <c r="J39" s="204">
        <f t="shared" si="7"/>
        <v>12.781954887218044</v>
      </c>
      <c r="K39" s="15">
        <f t="shared" si="8"/>
        <v>601</v>
      </c>
      <c r="L39" s="204">
        <f t="shared" si="9"/>
        <v>56.484962406015036</v>
      </c>
      <c r="M39" s="15">
        <f t="shared" si="10"/>
        <v>95</v>
      </c>
      <c r="N39" s="204">
        <f t="shared" si="11"/>
        <v>8.9285714285714288</v>
      </c>
      <c r="O39" s="15">
        <f t="shared" si="12"/>
        <v>27</v>
      </c>
      <c r="P39" s="204">
        <f t="shared" si="13"/>
        <v>2.5375939849624061</v>
      </c>
      <c r="Q39" s="15">
        <f t="shared" si="14"/>
        <v>1064</v>
      </c>
      <c r="S39">
        <v>4607</v>
      </c>
      <c r="T39" t="s">
        <v>196</v>
      </c>
      <c r="U39" s="203">
        <v>1064</v>
      </c>
      <c r="V39" s="203">
        <v>19</v>
      </c>
      <c r="W39" s="203">
        <v>14</v>
      </c>
      <c r="X39" s="203">
        <v>10</v>
      </c>
      <c r="Y39" s="203">
        <v>18</v>
      </c>
      <c r="Z39" s="203">
        <v>17</v>
      </c>
      <c r="AA39" s="203">
        <v>9</v>
      </c>
      <c r="AB39" s="203">
        <v>19</v>
      </c>
      <c r="AC39" s="203">
        <v>5</v>
      </c>
      <c r="AD39" s="203">
        <v>18</v>
      </c>
      <c r="AE39" s="203">
        <v>14</v>
      </c>
      <c r="AF39" s="203">
        <v>10</v>
      </c>
      <c r="AG39" s="203">
        <v>14</v>
      </c>
      <c r="AH39" s="203">
        <v>10</v>
      </c>
      <c r="AI39" s="203">
        <v>14</v>
      </c>
      <c r="AJ39" s="203">
        <v>5</v>
      </c>
      <c r="AK39" s="203">
        <v>9</v>
      </c>
      <c r="AL39" s="203">
        <v>11</v>
      </c>
      <c r="AM39" s="203">
        <v>14</v>
      </c>
      <c r="AN39" s="203">
        <v>13</v>
      </c>
      <c r="AO39" s="203">
        <v>10</v>
      </c>
      <c r="AP39" s="203">
        <v>20</v>
      </c>
      <c r="AQ39" s="203">
        <v>14</v>
      </c>
      <c r="AR39" s="203">
        <v>12</v>
      </c>
      <c r="AS39" s="203">
        <v>16</v>
      </c>
      <c r="AT39" s="203">
        <v>16</v>
      </c>
      <c r="AU39" s="203">
        <v>10</v>
      </c>
      <c r="AV39" s="203">
        <v>18</v>
      </c>
      <c r="AW39" s="203">
        <v>29</v>
      </c>
      <c r="AX39" s="203">
        <v>22</v>
      </c>
      <c r="AY39" s="203">
        <v>24</v>
      </c>
      <c r="AZ39" s="203">
        <v>19</v>
      </c>
      <c r="BA39" s="203">
        <v>14</v>
      </c>
      <c r="BB39" s="203">
        <v>22</v>
      </c>
      <c r="BC39" s="203">
        <v>13</v>
      </c>
      <c r="BD39" s="203">
        <v>18</v>
      </c>
      <c r="BE39" s="203">
        <v>17</v>
      </c>
      <c r="BF39" s="203">
        <v>17</v>
      </c>
      <c r="BG39" s="203">
        <v>10</v>
      </c>
      <c r="BH39" s="203">
        <v>15</v>
      </c>
      <c r="BI39" s="203">
        <v>16</v>
      </c>
      <c r="BJ39" s="203">
        <v>11</v>
      </c>
      <c r="BK39" s="203">
        <v>17</v>
      </c>
      <c r="BL39" s="203">
        <v>15</v>
      </c>
      <c r="BM39" s="203">
        <v>17</v>
      </c>
      <c r="BN39" s="203">
        <v>13</v>
      </c>
      <c r="BO39" s="203">
        <v>10</v>
      </c>
      <c r="BP39" s="203">
        <v>10</v>
      </c>
      <c r="BQ39" s="203">
        <v>13</v>
      </c>
      <c r="BR39" s="203">
        <v>7</v>
      </c>
      <c r="BS39" s="203">
        <v>13</v>
      </c>
      <c r="BT39" s="203">
        <v>12</v>
      </c>
      <c r="BU39" s="203">
        <v>10</v>
      </c>
      <c r="BV39" s="203">
        <v>12</v>
      </c>
      <c r="BW39" s="203">
        <v>17</v>
      </c>
      <c r="BX39" s="203">
        <v>13</v>
      </c>
      <c r="BY39" s="203">
        <v>16</v>
      </c>
      <c r="BZ39" s="203">
        <v>15</v>
      </c>
      <c r="CA39" s="203">
        <v>10</v>
      </c>
      <c r="CB39" s="203">
        <v>12</v>
      </c>
      <c r="CC39" s="203">
        <v>15</v>
      </c>
      <c r="CD39" s="203">
        <v>17</v>
      </c>
      <c r="CE39" s="203">
        <v>11</v>
      </c>
      <c r="CF39" s="203">
        <v>15</v>
      </c>
      <c r="CG39" s="203">
        <v>10</v>
      </c>
      <c r="CH39" s="203">
        <v>11</v>
      </c>
      <c r="CI39" s="203">
        <v>11</v>
      </c>
      <c r="CJ39" s="203">
        <v>14</v>
      </c>
      <c r="CK39" s="203">
        <v>7</v>
      </c>
      <c r="CL39" s="203">
        <v>9</v>
      </c>
      <c r="CM39" s="203">
        <v>9</v>
      </c>
      <c r="CN39" s="203">
        <v>8</v>
      </c>
      <c r="CO39" s="203">
        <v>7</v>
      </c>
      <c r="CP39" s="203">
        <v>11</v>
      </c>
      <c r="CQ39" s="203">
        <v>11</v>
      </c>
      <c r="CR39" s="203">
        <v>11</v>
      </c>
      <c r="CS39" s="203">
        <v>6</v>
      </c>
      <c r="CT39" s="203">
        <v>5</v>
      </c>
      <c r="CU39" s="203">
        <v>5</v>
      </c>
      <c r="CV39" s="203">
        <v>3</v>
      </c>
      <c r="CW39" s="203">
        <v>3</v>
      </c>
      <c r="CX39" s="203">
        <v>5</v>
      </c>
      <c r="CY39" s="203">
        <v>4</v>
      </c>
      <c r="CZ39" s="203">
        <v>2</v>
      </c>
      <c r="DA39" s="203">
        <v>2</v>
      </c>
      <c r="DB39" s="203">
        <v>4</v>
      </c>
      <c r="DC39" s="203">
        <v>1</v>
      </c>
      <c r="DD39" s="203">
        <v>2</v>
      </c>
      <c r="DE39" s="203">
        <v>0</v>
      </c>
      <c r="DF39" s="203">
        <v>0</v>
      </c>
      <c r="DG39" s="203">
        <v>1</v>
      </c>
      <c r="DH39" s="203">
        <v>1</v>
      </c>
      <c r="DI39" s="203">
        <v>1</v>
      </c>
      <c r="DJ39" s="203">
        <v>1</v>
      </c>
      <c r="DK39" s="203">
        <v>3</v>
      </c>
      <c r="DL39" s="203">
        <v>0</v>
      </c>
      <c r="DM39" s="203">
        <v>0</v>
      </c>
      <c r="DN39" s="203">
        <v>0</v>
      </c>
      <c r="DO39" s="203">
        <v>0</v>
      </c>
      <c r="DP39" s="203">
        <v>0</v>
      </c>
      <c r="DQ39" s="203">
        <v>0</v>
      </c>
      <c r="DR39" s="203">
        <v>0</v>
      </c>
      <c r="DS39" s="203">
        <v>0</v>
      </c>
      <c r="DT39" s="203">
        <v>0</v>
      </c>
      <c r="DU39" s="203">
        <v>0</v>
      </c>
      <c r="DV39" s="203">
        <v>0</v>
      </c>
      <c r="DW39" s="203">
        <v>0</v>
      </c>
      <c r="DX39" s="203">
        <v>0</v>
      </c>
      <c r="DY39" s="203">
        <v>0</v>
      </c>
      <c r="DZ39" s="203">
        <v>0</v>
      </c>
      <c r="EA39" s="203">
        <v>0</v>
      </c>
    </row>
    <row r="40" spans="1:131">
      <c r="A40">
        <v>4803</v>
      </c>
      <c r="B40" t="s">
        <v>197</v>
      </c>
      <c r="C40" s="16">
        <f t="shared" si="0"/>
        <v>2</v>
      </c>
      <c r="D40" s="205">
        <f t="shared" si="1"/>
        <v>0.99502487562189057</v>
      </c>
      <c r="E40" s="16">
        <f t="shared" si="2"/>
        <v>11</v>
      </c>
      <c r="F40" s="205">
        <f t="shared" si="3"/>
        <v>5.4726368159203984</v>
      </c>
      <c r="G40" s="16">
        <f t="shared" si="4"/>
        <v>14</v>
      </c>
      <c r="H40" s="205">
        <f t="shared" si="5"/>
        <v>6.9651741293532341</v>
      </c>
      <c r="I40" s="16">
        <f t="shared" si="6"/>
        <v>27</v>
      </c>
      <c r="J40" s="205">
        <f t="shared" si="7"/>
        <v>13.432835820895523</v>
      </c>
      <c r="K40" s="16">
        <f t="shared" si="8"/>
        <v>120</v>
      </c>
      <c r="L40" s="205">
        <f t="shared" si="9"/>
        <v>59.701492537313428</v>
      </c>
      <c r="M40" s="16">
        <f t="shared" si="10"/>
        <v>24</v>
      </c>
      <c r="N40" s="205">
        <f t="shared" si="11"/>
        <v>11.940298507462686</v>
      </c>
      <c r="O40" s="16">
        <f t="shared" si="12"/>
        <v>3</v>
      </c>
      <c r="P40" s="205">
        <f t="shared" si="13"/>
        <v>1.4925373134328357</v>
      </c>
      <c r="Q40" s="16">
        <f t="shared" si="14"/>
        <v>201</v>
      </c>
      <c r="S40">
        <v>4803</v>
      </c>
      <c r="T40" t="s">
        <v>197</v>
      </c>
      <c r="U40" s="203">
        <v>201</v>
      </c>
      <c r="V40" s="203">
        <v>2</v>
      </c>
      <c r="W40" s="203">
        <v>0</v>
      </c>
      <c r="X40" s="203">
        <v>4</v>
      </c>
      <c r="Y40" s="203">
        <v>2</v>
      </c>
      <c r="Z40" s="203">
        <v>1</v>
      </c>
      <c r="AA40" s="203">
        <v>4</v>
      </c>
      <c r="AB40" s="203">
        <v>1</v>
      </c>
      <c r="AC40" s="203">
        <v>1</v>
      </c>
      <c r="AD40" s="203">
        <v>0</v>
      </c>
      <c r="AE40" s="203">
        <v>0</v>
      </c>
      <c r="AF40" s="203">
        <v>1</v>
      </c>
      <c r="AG40" s="203">
        <v>1</v>
      </c>
      <c r="AH40" s="203">
        <v>2</v>
      </c>
      <c r="AI40" s="203">
        <v>3</v>
      </c>
      <c r="AJ40" s="203">
        <v>2</v>
      </c>
      <c r="AK40" s="203">
        <v>3</v>
      </c>
      <c r="AL40" s="203">
        <v>2</v>
      </c>
      <c r="AM40" s="203">
        <v>2</v>
      </c>
      <c r="AN40" s="203">
        <v>6</v>
      </c>
      <c r="AO40" s="203">
        <v>1</v>
      </c>
      <c r="AP40" s="203">
        <v>3</v>
      </c>
      <c r="AQ40" s="203">
        <v>0</v>
      </c>
      <c r="AR40" s="203">
        <v>2</v>
      </c>
      <c r="AS40" s="203">
        <v>6</v>
      </c>
      <c r="AT40" s="203">
        <v>4</v>
      </c>
      <c r="AU40" s="203">
        <v>1</v>
      </c>
      <c r="AV40" s="203">
        <v>6</v>
      </c>
      <c r="AW40" s="203">
        <v>3</v>
      </c>
      <c r="AX40" s="203">
        <v>5</v>
      </c>
      <c r="AY40" s="203">
        <v>0</v>
      </c>
      <c r="AZ40" s="203">
        <v>2</v>
      </c>
      <c r="BA40" s="203">
        <v>4</v>
      </c>
      <c r="BB40" s="203">
        <v>0</v>
      </c>
      <c r="BC40" s="203">
        <v>5</v>
      </c>
      <c r="BD40" s="203">
        <v>2</v>
      </c>
      <c r="BE40" s="203">
        <v>1</v>
      </c>
      <c r="BF40" s="203">
        <v>6</v>
      </c>
      <c r="BG40" s="203">
        <v>1</v>
      </c>
      <c r="BH40" s="203">
        <v>2</v>
      </c>
      <c r="BI40" s="203">
        <v>1</v>
      </c>
      <c r="BJ40" s="203">
        <v>1</v>
      </c>
      <c r="BK40" s="203">
        <v>1</v>
      </c>
      <c r="BL40" s="203">
        <v>2</v>
      </c>
      <c r="BM40" s="203">
        <v>2</v>
      </c>
      <c r="BN40" s="203">
        <v>3</v>
      </c>
      <c r="BO40" s="203">
        <v>1</v>
      </c>
      <c r="BP40" s="203">
        <v>2</v>
      </c>
      <c r="BQ40" s="203">
        <v>4</v>
      </c>
      <c r="BR40" s="203">
        <v>2</v>
      </c>
      <c r="BS40" s="203">
        <v>3</v>
      </c>
      <c r="BT40" s="203">
        <v>5</v>
      </c>
      <c r="BU40" s="203">
        <v>5</v>
      </c>
      <c r="BV40" s="203">
        <v>2</v>
      </c>
      <c r="BW40" s="203">
        <v>2</v>
      </c>
      <c r="BX40" s="203">
        <v>3</v>
      </c>
      <c r="BY40" s="203">
        <v>2</v>
      </c>
      <c r="BZ40" s="203">
        <v>4</v>
      </c>
      <c r="CA40" s="203">
        <v>2</v>
      </c>
      <c r="CB40" s="203">
        <v>4</v>
      </c>
      <c r="CC40" s="203">
        <v>2</v>
      </c>
      <c r="CD40" s="203">
        <v>8</v>
      </c>
      <c r="CE40" s="203">
        <v>5</v>
      </c>
      <c r="CF40" s="203">
        <v>2</v>
      </c>
      <c r="CG40" s="203">
        <v>5</v>
      </c>
      <c r="CH40" s="203">
        <v>3</v>
      </c>
      <c r="CI40" s="203">
        <v>3</v>
      </c>
      <c r="CJ40" s="203">
        <v>4</v>
      </c>
      <c r="CK40" s="203">
        <v>3</v>
      </c>
      <c r="CL40" s="203">
        <v>3</v>
      </c>
      <c r="CM40" s="203">
        <v>1</v>
      </c>
      <c r="CN40" s="203">
        <v>3</v>
      </c>
      <c r="CO40" s="203">
        <v>3</v>
      </c>
      <c r="CP40" s="203">
        <v>2</v>
      </c>
      <c r="CQ40" s="203">
        <v>1</v>
      </c>
      <c r="CR40" s="203">
        <v>1</v>
      </c>
      <c r="CS40" s="203">
        <v>3</v>
      </c>
      <c r="CT40" s="203">
        <v>0</v>
      </c>
      <c r="CU40" s="203">
        <v>2</v>
      </c>
      <c r="CV40" s="203">
        <v>0</v>
      </c>
      <c r="CW40" s="203">
        <v>2</v>
      </c>
      <c r="CX40" s="203">
        <v>1</v>
      </c>
      <c r="CY40" s="203">
        <v>0</v>
      </c>
      <c r="CZ40" s="203">
        <v>0</v>
      </c>
      <c r="DA40" s="203">
        <v>0</v>
      </c>
      <c r="DB40" s="203">
        <v>0</v>
      </c>
      <c r="DC40" s="203">
        <v>0</v>
      </c>
      <c r="DD40" s="203">
        <v>0</v>
      </c>
      <c r="DE40" s="203">
        <v>0</v>
      </c>
      <c r="DF40" s="203">
        <v>0</v>
      </c>
      <c r="DG40" s="203">
        <v>0</v>
      </c>
      <c r="DH40" s="203">
        <v>0</v>
      </c>
      <c r="DI40" s="203">
        <v>0</v>
      </c>
      <c r="DJ40" s="203">
        <v>1</v>
      </c>
      <c r="DK40" s="203">
        <v>0</v>
      </c>
      <c r="DL40" s="203">
        <v>0</v>
      </c>
      <c r="DM40" s="203">
        <v>1</v>
      </c>
      <c r="DN40" s="203">
        <v>0</v>
      </c>
      <c r="DO40" s="203">
        <v>0</v>
      </c>
      <c r="DP40" s="203">
        <v>0</v>
      </c>
      <c r="DQ40" s="203">
        <v>0</v>
      </c>
      <c r="DR40" s="203">
        <v>0</v>
      </c>
      <c r="DS40" s="203">
        <v>0</v>
      </c>
      <c r="DT40" s="203">
        <v>0</v>
      </c>
      <c r="DU40" s="203">
        <v>0</v>
      </c>
      <c r="DV40" s="203">
        <v>0</v>
      </c>
      <c r="DW40" s="203">
        <v>0</v>
      </c>
      <c r="DX40" s="203">
        <v>0</v>
      </c>
      <c r="DY40" s="203">
        <v>0</v>
      </c>
      <c r="DZ40" s="203">
        <v>0</v>
      </c>
      <c r="EA40" s="203">
        <v>0</v>
      </c>
    </row>
    <row r="41" spans="1:131">
      <c r="A41" s="13">
        <v>4901</v>
      </c>
      <c r="B41" s="13" t="s">
        <v>198</v>
      </c>
      <c r="C41" s="15">
        <f t="shared" si="0"/>
        <v>0</v>
      </c>
      <c r="D41" s="204">
        <f t="shared" si="1"/>
        <v>0</v>
      </c>
      <c r="E41" s="15">
        <f t="shared" si="2"/>
        <v>0</v>
      </c>
      <c r="F41" s="204">
        <f t="shared" si="3"/>
        <v>0</v>
      </c>
      <c r="G41" s="15">
        <f t="shared" si="4"/>
        <v>0</v>
      </c>
      <c r="H41" s="204">
        <f t="shared" si="5"/>
        <v>0</v>
      </c>
      <c r="I41" s="15">
        <f t="shared" si="6"/>
        <v>3</v>
      </c>
      <c r="J41" s="204">
        <f t="shared" si="7"/>
        <v>7.1428571428571423</v>
      </c>
      <c r="K41" s="15">
        <f t="shared" si="8"/>
        <v>19</v>
      </c>
      <c r="L41" s="204">
        <f t="shared" si="9"/>
        <v>45.238095238095241</v>
      </c>
      <c r="M41" s="15">
        <f t="shared" si="10"/>
        <v>15</v>
      </c>
      <c r="N41" s="204">
        <f t="shared" si="11"/>
        <v>35.714285714285715</v>
      </c>
      <c r="O41" s="15">
        <f t="shared" si="12"/>
        <v>5</v>
      </c>
      <c r="P41" s="204">
        <f t="shared" si="13"/>
        <v>11.904761904761903</v>
      </c>
      <c r="Q41" s="15">
        <f t="shared" si="14"/>
        <v>42</v>
      </c>
      <c r="S41">
        <v>4901</v>
      </c>
      <c r="T41" t="s">
        <v>198</v>
      </c>
      <c r="U41" s="203">
        <v>42</v>
      </c>
      <c r="V41" s="203">
        <v>0</v>
      </c>
      <c r="W41" s="203">
        <v>0</v>
      </c>
      <c r="X41" s="203">
        <v>0</v>
      </c>
      <c r="Y41" s="203">
        <v>0</v>
      </c>
      <c r="Z41" s="203">
        <v>0</v>
      </c>
      <c r="AA41" s="203">
        <v>0</v>
      </c>
      <c r="AB41" s="203">
        <v>0</v>
      </c>
      <c r="AC41" s="203">
        <v>0</v>
      </c>
      <c r="AD41" s="203">
        <v>0</v>
      </c>
      <c r="AE41" s="203">
        <v>0</v>
      </c>
      <c r="AF41" s="203">
        <v>0</v>
      </c>
      <c r="AG41" s="203">
        <v>0</v>
      </c>
      <c r="AH41" s="203">
        <v>0</v>
      </c>
      <c r="AI41" s="203">
        <v>0</v>
      </c>
      <c r="AJ41" s="203">
        <v>0</v>
      </c>
      <c r="AK41" s="203">
        <v>0</v>
      </c>
      <c r="AL41" s="203">
        <v>0</v>
      </c>
      <c r="AM41" s="203">
        <v>0</v>
      </c>
      <c r="AN41" s="203">
        <v>0</v>
      </c>
      <c r="AO41" s="203">
        <v>0</v>
      </c>
      <c r="AP41" s="203">
        <v>1</v>
      </c>
      <c r="AQ41" s="203">
        <v>1</v>
      </c>
      <c r="AR41" s="203">
        <v>0</v>
      </c>
      <c r="AS41" s="203">
        <v>1</v>
      </c>
      <c r="AT41" s="203">
        <v>0</v>
      </c>
      <c r="AU41" s="203">
        <v>0</v>
      </c>
      <c r="AV41" s="203">
        <v>0</v>
      </c>
      <c r="AW41" s="203">
        <v>0</v>
      </c>
      <c r="AX41" s="203">
        <v>0</v>
      </c>
      <c r="AY41" s="203">
        <v>1</v>
      </c>
      <c r="AZ41" s="203">
        <v>0</v>
      </c>
      <c r="BA41" s="203">
        <v>1</v>
      </c>
      <c r="BB41" s="203">
        <v>1</v>
      </c>
      <c r="BC41" s="203">
        <v>0</v>
      </c>
      <c r="BD41" s="203">
        <v>0</v>
      </c>
      <c r="BE41" s="203">
        <v>0</v>
      </c>
      <c r="BF41" s="203">
        <v>0</v>
      </c>
      <c r="BG41" s="203">
        <v>0</v>
      </c>
      <c r="BH41" s="203">
        <v>1</v>
      </c>
      <c r="BI41" s="203">
        <v>1</v>
      </c>
      <c r="BJ41" s="203">
        <v>0</v>
      </c>
      <c r="BK41" s="203">
        <v>1</v>
      </c>
      <c r="BL41" s="203">
        <v>0</v>
      </c>
      <c r="BM41" s="203">
        <v>0</v>
      </c>
      <c r="BN41" s="203">
        <v>1</v>
      </c>
      <c r="BO41" s="203">
        <v>0</v>
      </c>
      <c r="BP41" s="203">
        <v>0</v>
      </c>
      <c r="BQ41" s="203">
        <v>0</v>
      </c>
      <c r="BR41" s="203">
        <v>1</v>
      </c>
      <c r="BS41" s="203">
        <v>1</v>
      </c>
      <c r="BT41" s="203">
        <v>0</v>
      </c>
      <c r="BU41" s="203">
        <v>0</v>
      </c>
      <c r="BV41" s="203">
        <v>0</v>
      </c>
      <c r="BW41" s="203">
        <v>0</v>
      </c>
      <c r="BX41" s="203">
        <v>0</v>
      </c>
      <c r="BY41" s="203">
        <v>2</v>
      </c>
      <c r="BZ41" s="203">
        <v>0</v>
      </c>
      <c r="CA41" s="203">
        <v>0</v>
      </c>
      <c r="CB41" s="203">
        <v>0</v>
      </c>
      <c r="CC41" s="203">
        <v>0</v>
      </c>
      <c r="CD41" s="203">
        <v>0</v>
      </c>
      <c r="CE41" s="203">
        <v>1</v>
      </c>
      <c r="CF41" s="203">
        <v>1</v>
      </c>
      <c r="CG41" s="203">
        <v>3</v>
      </c>
      <c r="CH41" s="203">
        <v>2</v>
      </c>
      <c r="CI41" s="203">
        <v>1</v>
      </c>
      <c r="CJ41" s="203">
        <v>0</v>
      </c>
      <c r="CK41" s="203">
        <v>1</v>
      </c>
      <c r="CL41" s="203">
        <v>1</v>
      </c>
      <c r="CM41" s="203">
        <v>3</v>
      </c>
      <c r="CN41" s="203">
        <v>3</v>
      </c>
      <c r="CO41" s="203">
        <v>1</v>
      </c>
      <c r="CP41" s="203">
        <v>0</v>
      </c>
      <c r="CQ41" s="203">
        <v>0</v>
      </c>
      <c r="CR41" s="203">
        <v>2</v>
      </c>
      <c r="CS41" s="203">
        <v>0</v>
      </c>
      <c r="CT41" s="203">
        <v>2</v>
      </c>
      <c r="CU41" s="203">
        <v>1</v>
      </c>
      <c r="CV41" s="203">
        <v>0</v>
      </c>
      <c r="CW41" s="203">
        <v>1</v>
      </c>
      <c r="CX41" s="203">
        <v>0</v>
      </c>
      <c r="CY41" s="203">
        <v>1</v>
      </c>
      <c r="CZ41" s="203">
        <v>2</v>
      </c>
      <c r="DA41" s="203">
        <v>1</v>
      </c>
      <c r="DB41" s="203">
        <v>0</v>
      </c>
      <c r="DC41" s="203">
        <v>0</v>
      </c>
      <c r="DD41" s="203">
        <v>0</v>
      </c>
      <c r="DE41" s="203">
        <v>0</v>
      </c>
      <c r="DF41" s="203">
        <v>1</v>
      </c>
      <c r="DG41" s="203">
        <v>0</v>
      </c>
      <c r="DH41" s="203">
        <v>0</v>
      </c>
      <c r="DI41" s="203">
        <v>0</v>
      </c>
      <c r="DJ41" s="203">
        <v>0</v>
      </c>
      <c r="DK41" s="203">
        <v>0</v>
      </c>
      <c r="DL41" s="203">
        <v>0</v>
      </c>
      <c r="DM41" s="203">
        <v>0</v>
      </c>
      <c r="DN41" s="203">
        <v>0</v>
      </c>
      <c r="DO41" s="203">
        <v>0</v>
      </c>
      <c r="DP41" s="203">
        <v>0</v>
      </c>
      <c r="DQ41" s="203">
        <v>0</v>
      </c>
      <c r="DR41" s="203">
        <v>0</v>
      </c>
      <c r="DS41" s="203">
        <v>0</v>
      </c>
      <c r="DT41" s="203">
        <v>0</v>
      </c>
      <c r="DU41" s="203">
        <v>0</v>
      </c>
      <c r="DV41" s="203">
        <v>0</v>
      </c>
      <c r="DW41" s="203">
        <v>0</v>
      </c>
      <c r="DX41" s="203">
        <v>0</v>
      </c>
      <c r="DY41" s="203">
        <v>0</v>
      </c>
      <c r="DZ41" s="203">
        <v>0</v>
      </c>
      <c r="EA41" s="203">
        <v>0</v>
      </c>
    </row>
    <row r="42" spans="1:131">
      <c r="A42">
        <v>4902</v>
      </c>
      <c r="B42" t="s">
        <v>199</v>
      </c>
      <c r="C42" s="16">
        <f t="shared" si="0"/>
        <v>1</v>
      </c>
      <c r="D42" s="205">
        <f t="shared" si="1"/>
        <v>0.90909090909090906</v>
      </c>
      <c r="E42" s="16">
        <f t="shared" si="2"/>
        <v>1</v>
      </c>
      <c r="F42" s="205">
        <f t="shared" si="3"/>
        <v>0.90909090909090906</v>
      </c>
      <c r="G42" s="16">
        <f t="shared" si="4"/>
        <v>6</v>
      </c>
      <c r="H42" s="205">
        <f t="shared" si="5"/>
        <v>5.4545454545454541</v>
      </c>
      <c r="I42" s="16">
        <f t="shared" si="6"/>
        <v>18</v>
      </c>
      <c r="J42" s="205">
        <f t="shared" si="7"/>
        <v>16.363636363636363</v>
      </c>
      <c r="K42" s="16">
        <f t="shared" si="8"/>
        <v>59</v>
      </c>
      <c r="L42" s="205">
        <f t="shared" si="9"/>
        <v>53.63636363636364</v>
      </c>
      <c r="M42" s="16">
        <f t="shared" si="10"/>
        <v>21</v>
      </c>
      <c r="N42" s="205">
        <f t="shared" si="11"/>
        <v>19.090909090909093</v>
      </c>
      <c r="O42" s="16">
        <f t="shared" si="12"/>
        <v>4</v>
      </c>
      <c r="P42" s="205">
        <f t="shared" si="13"/>
        <v>3.6363636363636362</v>
      </c>
      <c r="Q42" s="16">
        <f t="shared" si="14"/>
        <v>110</v>
      </c>
      <c r="S42">
        <v>4902</v>
      </c>
      <c r="T42" t="s">
        <v>199</v>
      </c>
      <c r="U42" s="203">
        <v>110</v>
      </c>
      <c r="V42" s="203">
        <v>1</v>
      </c>
      <c r="W42" s="203">
        <v>0</v>
      </c>
      <c r="X42" s="203">
        <v>0</v>
      </c>
      <c r="Y42" s="203">
        <v>0</v>
      </c>
      <c r="Z42" s="203">
        <v>0</v>
      </c>
      <c r="AA42" s="203">
        <v>1</v>
      </c>
      <c r="AB42" s="203">
        <v>0</v>
      </c>
      <c r="AC42" s="203">
        <v>1</v>
      </c>
      <c r="AD42" s="203">
        <v>2</v>
      </c>
      <c r="AE42" s="203">
        <v>0</v>
      </c>
      <c r="AF42" s="203">
        <v>0</v>
      </c>
      <c r="AG42" s="203">
        <v>0</v>
      </c>
      <c r="AH42" s="203">
        <v>2</v>
      </c>
      <c r="AI42" s="203">
        <v>1</v>
      </c>
      <c r="AJ42" s="203">
        <v>0</v>
      </c>
      <c r="AK42" s="203">
        <v>0</v>
      </c>
      <c r="AL42" s="203">
        <v>1</v>
      </c>
      <c r="AM42" s="203">
        <v>0</v>
      </c>
      <c r="AN42" s="203">
        <v>2</v>
      </c>
      <c r="AO42" s="203">
        <v>0</v>
      </c>
      <c r="AP42" s="203">
        <v>1</v>
      </c>
      <c r="AQ42" s="203">
        <v>4</v>
      </c>
      <c r="AR42" s="203">
        <v>7</v>
      </c>
      <c r="AS42" s="203">
        <v>1</v>
      </c>
      <c r="AT42" s="203">
        <v>0</v>
      </c>
      <c r="AU42" s="203">
        <v>2</v>
      </c>
      <c r="AV42" s="203">
        <v>1</v>
      </c>
      <c r="AW42" s="203">
        <v>1</v>
      </c>
      <c r="AX42" s="203">
        <v>0</v>
      </c>
      <c r="AY42" s="203">
        <v>0</v>
      </c>
      <c r="AZ42" s="203">
        <v>0</v>
      </c>
      <c r="BA42" s="203">
        <v>1</v>
      </c>
      <c r="BB42" s="203">
        <v>2</v>
      </c>
      <c r="BC42" s="203">
        <v>0</v>
      </c>
      <c r="BD42" s="203">
        <v>0</v>
      </c>
      <c r="BE42" s="203">
        <v>1</v>
      </c>
      <c r="BF42" s="203">
        <v>2</v>
      </c>
      <c r="BG42" s="203">
        <v>0</v>
      </c>
      <c r="BH42" s="203">
        <v>1</v>
      </c>
      <c r="BI42" s="203">
        <v>3</v>
      </c>
      <c r="BJ42" s="203">
        <v>1</v>
      </c>
      <c r="BK42" s="203">
        <v>2</v>
      </c>
      <c r="BL42" s="203">
        <v>3</v>
      </c>
      <c r="BM42" s="203">
        <v>0</v>
      </c>
      <c r="BN42" s="203">
        <v>2</v>
      </c>
      <c r="BO42" s="203">
        <v>2</v>
      </c>
      <c r="BP42" s="203">
        <v>0</v>
      </c>
      <c r="BQ42" s="203">
        <v>3</v>
      </c>
      <c r="BR42" s="203">
        <v>2</v>
      </c>
      <c r="BS42" s="203">
        <v>1</v>
      </c>
      <c r="BT42" s="203">
        <v>1</v>
      </c>
      <c r="BU42" s="203">
        <v>2</v>
      </c>
      <c r="BV42" s="203">
        <v>1</v>
      </c>
      <c r="BW42" s="203">
        <v>0</v>
      </c>
      <c r="BX42" s="203">
        <v>2</v>
      </c>
      <c r="BY42" s="203">
        <v>1</v>
      </c>
      <c r="BZ42" s="203">
        <v>4</v>
      </c>
      <c r="CA42" s="203">
        <v>1</v>
      </c>
      <c r="CB42" s="203">
        <v>3</v>
      </c>
      <c r="CC42" s="203">
        <v>0</v>
      </c>
      <c r="CD42" s="203">
        <v>1</v>
      </c>
      <c r="CE42" s="203">
        <v>1</v>
      </c>
      <c r="CF42" s="203">
        <v>2</v>
      </c>
      <c r="CG42" s="203">
        <v>2</v>
      </c>
      <c r="CH42" s="203">
        <v>2</v>
      </c>
      <c r="CI42" s="203">
        <v>3</v>
      </c>
      <c r="CJ42" s="203">
        <v>5</v>
      </c>
      <c r="CK42" s="203">
        <v>3</v>
      </c>
      <c r="CL42" s="203">
        <v>5</v>
      </c>
      <c r="CM42" s="203">
        <v>3</v>
      </c>
      <c r="CN42" s="203">
        <v>4</v>
      </c>
      <c r="CO42" s="203">
        <v>0</v>
      </c>
      <c r="CP42" s="203">
        <v>0</v>
      </c>
      <c r="CQ42" s="203">
        <v>4</v>
      </c>
      <c r="CR42" s="203">
        <v>0</v>
      </c>
      <c r="CS42" s="203">
        <v>2</v>
      </c>
      <c r="CT42" s="203">
        <v>0</v>
      </c>
      <c r="CU42" s="203">
        <v>0</v>
      </c>
      <c r="CV42" s="203">
        <v>0</v>
      </c>
      <c r="CW42" s="203">
        <v>0</v>
      </c>
      <c r="CX42" s="203">
        <v>0</v>
      </c>
      <c r="CY42" s="203">
        <v>2</v>
      </c>
      <c r="CZ42" s="203">
        <v>1</v>
      </c>
      <c r="DA42" s="203">
        <v>0</v>
      </c>
      <c r="DB42" s="203">
        <v>0</v>
      </c>
      <c r="DC42" s="203">
        <v>0</v>
      </c>
      <c r="DD42" s="203">
        <v>0</v>
      </c>
      <c r="DE42" s="203">
        <v>1</v>
      </c>
      <c r="DF42" s="203">
        <v>0</v>
      </c>
      <c r="DG42" s="203">
        <v>0</v>
      </c>
      <c r="DH42" s="203">
        <v>0</v>
      </c>
      <c r="DI42" s="203">
        <v>0</v>
      </c>
      <c r="DJ42" s="203">
        <v>0</v>
      </c>
      <c r="DK42" s="203">
        <v>0</v>
      </c>
      <c r="DL42" s="203">
        <v>0</v>
      </c>
      <c r="DM42" s="203">
        <v>0</v>
      </c>
      <c r="DN42" s="203">
        <v>0</v>
      </c>
      <c r="DO42" s="203">
        <v>0</v>
      </c>
      <c r="DP42" s="203">
        <v>0</v>
      </c>
      <c r="DQ42" s="203">
        <v>0</v>
      </c>
      <c r="DR42" s="203">
        <v>0</v>
      </c>
      <c r="DS42" s="203">
        <v>0</v>
      </c>
      <c r="DT42" s="203">
        <v>0</v>
      </c>
      <c r="DU42" s="203">
        <v>0</v>
      </c>
      <c r="DV42" s="203">
        <v>0</v>
      </c>
      <c r="DW42" s="203">
        <v>0</v>
      </c>
      <c r="DX42" s="203">
        <v>0</v>
      </c>
      <c r="DY42" s="203">
        <v>0</v>
      </c>
      <c r="DZ42" s="203">
        <v>0</v>
      </c>
      <c r="EA42" s="203">
        <v>0</v>
      </c>
    </row>
    <row r="43" spans="1:131">
      <c r="A43" s="13">
        <v>4911</v>
      </c>
      <c r="B43" s="13" t="s">
        <v>200</v>
      </c>
      <c r="C43" s="15">
        <f t="shared" si="0"/>
        <v>5</v>
      </c>
      <c r="D43" s="204">
        <f t="shared" si="1"/>
        <v>1.1494252873563218</v>
      </c>
      <c r="E43" s="15">
        <f t="shared" si="2"/>
        <v>24</v>
      </c>
      <c r="F43" s="204">
        <f t="shared" si="3"/>
        <v>5.5172413793103452</v>
      </c>
      <c r="G43" s="15">
        <f t="shared" si="4"/>
        <v>47</v>
      </c>
      <c r="H43" s="204">
        <f t="shared" si="5"/>
        <v>10.804597701149426</v>
      </c>
      <c r="I43" s="15">
        <f t="shared" si="6"/>
        <v>51</v>
      </c>
      <c r="J43" s="204">
        <f t="shared" si="7"/>
        <v>11.724137931034482</v>
      </c>
      <c r="K43" s="15">
        <f t="shared" si="8"/>
        <v>231</v>
      </c>
      <c r="L43" s="204">
        <f t="shared" si="9"/>
        <v>53.103448275862064</v>
      </c>
      <c r="M43" s="15">
        <f t="shared" si="10"/>
        <v>45</v>
      </c>
      <c r="N43" s="204">
        <f t="shared" si="11"/>
        <v>10.344827586206897</v>
      </c>
      <c r="O43" s="15">
        <f t="shared" si="12"/>
        <v>32</v>
      </c>
      <c r="P43" s="204">
        <f t="shared" si="13"/>
        <v>7.3563218390804597</v>
      </c>
      <c r="Q43" s="15">
        <f t="shared" si="14"/>
        <v>435</v>
      </c>
      <c r="S43">
        <v>4911</v>
      </c>
      <c r="T43" t="s">
        <v>200</v>
      </c>
      <c r="U43" s="203">
        <v>435</v>
      </c>
      <c r="V43" s="203">
        <v>5</v>
      </c>
      <c r="W43" s="203">
        <v>5</v>
      </c>
      <c r="X43" s="203">
        <v>4</v>
      </c>
      <c r="Y43" s="203">
        <v>5</v>
      </c>
      <c r="Z43" s="203">
        <v>5</v>
      </c>
      <c r="AA43" s="203">
        <v>5</v>
      </c>
      <c r="AB43" s="203">
        <v>3</v>
      </c>
      <c r="AC43" s="203">
        <v>6</v>
      </c>
      <c r="AD43" s="203">
        <v>2</v>
      </c>
      <c r="AE43" s="203">
        <v>7</v>
      </c>
      <c r="AF43" s="203">
        <v>8</v>
      </c>
      <c r="AG43" s="203">
        <v>1</v>
      </c>
      <c r="AH43" s="203">
        <v>5</v>
      </c>
      <c r="AI43" s="203">
        <v>5</v>
      </c>
      <c r="AJ43" s="203">
        <v>6</v>
      </c>
      <c r="AK43" s="203">
        <v>4</v>
      </c>
      <c r="AL43" s="203">
        <v>1</v>
      </c>
      <c r="AM43" s="203">
        <v>10</v>
      </c>
      <c r="AN43" s="203">
        <v>4</v>
      </c>
      <c r="AO43" s="203">
        <v>4</v>
      </c>
      <c r="AP43" s="203">
        <v>5</v>
      </c>
      <c r="AQ43" s="203">
        <v>7</v>
      </c>
      <c r="AR43" s="203">
        <v>11</v>
      </c>
      <c r="AS43" s="203">
        <v>1</v>
      </c>
      <c r="AT43" s="203">
        <v>4</v>
      </c>
      <c r="AU43" s="203">
        <v>4</v>
      </c>
      <c r="AV43" s="203">
        <v>4</v>
      </c>
      <c r="AW43" s="203">
        <v>10</v>
      </c>
      <c r="AX43" s="203">
        <v>5</v>
      </c>
      <c r="AY43" s="203">
        <v>3</v>
      </c>
      <c r="AZ43" s="203">
        <v>9</v>
      </c>
      <c r="BA43" s="203">
        <v>8</v>
      </c>
      <c r="BB43" s="203">
        <v>7</v>
      </c>
      <c r="BC43" s="203">
        <v>5</v>
      </c>
      <c r="BD43" s="203">
        <v>4</v>
      </c>
      <c r="BE43" s="203">
        <v>4</v>
      </c>
      <c r="BF43" s="203">
        <v>4</v>
      </c>
      <c r="BG43" s="203">
        <v>3</v>
      </c>
      <c r="BH43" s="203">
        <v>5</v>
      </c>
      <c r="BI43" s="203">
        <v>8</v>
      </c>
      <c r="BJ43" s="203">
        <v>3</v>
      </c>
      <c r="BK43" s="203">
        <v>4</v>
      </c>
      <c r="BL43" s="203">
        <v>1</v>
      </c>
      <c r="BM43" s="203">
        <v>3</v>
      </c>
      <c r="BN43" s="203">
        <v>3</v>
      </c>
      <c r="BO43" s="203">
        <v>6</v>
      </c>
      <c r="BP43" s="203">
        <v>5</v>
      </c>
      <c r="BQ43" s="203">
        <v>4</v>
      </c>
      <c r="BR43" s="203">
        <v>2</v>
      </c>
      <c r="BS43" s="203">
        <v>8</v>
      </c>
      <c r="BT43" s="203">
        <v>2</v>
      </c>
      <c r="BU43" s="203">
        <v>4</v>
      </c>
      <c r="BV43" s="203">
        <v>4</v>
      </c>
      <c r="BW43" s="203">
        <v>3</v>
      </c>
      <c r="BX43" s="203">
        <v>4</v>
      </c>
      <c r="BY43" s="203">
        <v>10</v>
      </c>
      <c r="BZ43" s="203">
        <v>4</v>
      </c>
      <c r="CA43" s="203">
        <v>7</v>
      </c>
      <c r="CB43" s="203">
        <v>13</v>
      </c>
      <c r="CC43" s="203">
        <v>7</v>
      </c>
      <c r="CD43" s="203">
        <v>10</v>
      </c>
      <c r="CE43" s="203">
        <v>10</v>
      </c>
      <c r="CF43" s="203">
        <v>6</v>
      </c>
      <c r="CG43" s="203">
        <v>7</v>
      </c>
      <c r="CH43" s="203">
        <v>4</v>
      </c>
      <c r="CI43" s="203">
        <v>11</v>
      </c>
      <c r="CJ43" s="203">
        <v>7</v>
      </c>
      <c r="CK43" s="203">
        <v>5</v>
      </c>
      <c r="CL43" s="203">
        <v>7</v>
      </c>
      <c r="CM43" s="203">
        <v>3</v>
      </c>
      <c r="CN43" s="203">
        <v>2</v>
      </c>
      <c r="CO43" s="203">
        <v>5</v>
      </c>
      <c r="CP43" s="203">
        <v>3</v>
      </c>
      <c r="CQ43" s="203">
        <v>2</v>
      </c>
      <c r="CR43" s="203">
        <v>5</v>
      </c>
      <c r="CS43" s="203">
        <v>3</v>
      </c>
      <c r="CT43" s="203">
        <v>2</v>
      </c>
      <c r="CU43" s="203">
        <v>2</v>
      </c>
      <c r="CV43" s="203">
        <v>4</v>
      </c>
      <c r="CW43" s="203">
        <v>2</v>
      </c>
      <c r="CX43" s="203">
        <v>3</v>
      </c>
      <c r="CY43" s="203">
        <v>2</v>
      </c>
      <c r="CZ43" s="203">
        <v>1</v>
      </c>
      <c r="DA43" s="203">
        <v>2</v>
      </c>
      <c r="DB43" s="203">
        <v>1</v>
      </c>
      <c r="DC43" s="203">
        <v>5</v>
      </c>
      <c r="DD43" s="203">
        <v>2</v>
      </c>
      <c r="DE43" s="203">
        <v>2</v>
      </c>
      <c r="DF43" s="203">
        <v>3</v>
      </c>
      <c r="DG43" s="203">
        <v>3</v>
      </c>
      <c r="DH43" s="203">
        <v>2</v>
      </c>
      <c r="DI43" s="203">
        <v>2</v>
      </c>
      <c r="DJ43" s="203">
        <v>3</v>
      </c>
      <c r="DK43" s="203">
        <v>1</v>
      </c>
      <c r="DL43" s="203">
        <v>0</v>
      </c>
      <c r="DM43" s="203">
        <v>0</v>
      </c>
      <c r="DN43" s="203">
        <v>0</v>
      </c>
      <c r="DO43" s="203">
        <v>0</v>
      </c>
      <c r="DP43" s="203">
        <v>0</v>
      </c>
      <c r="DQ43" s="203">
        <v>0</v>
      </c>
      <c r="DR43" s="203">
        <v>0</v>
      </c>
      <c r="DS43" s="203">
        <v>0</v>
      </c>
      <c r="DT43" s="203">
        <v>0</v>
      </c>
      <c r="DU43" s="203">
        <v>0</v>
      </c>
      <c r="DV43" s="203">
        <v>0</v>
      </c>
      <c r="DW43" s="203">
        <v>0</v>
      </c>
      <c r="DX43" s="203">
        <v>0</v>
      </c>
      <c r="DY43" s="203">
        <v>0</v>
      </c>
      <c r="DZ43" s="203">
        <v>0</v>
      </c>
      <c r="EA43" s="203">
        <v>0</v>
      </c>
    </row>
    <row r="44" spans="1:131">
      <c r="C44" s="21">
        <f>SUM(C35:C43)</f>
        <v>85</v>
      </c>
      <c r="D44" s="206">
        <f t="shared" si="1"/>
        <v>1.1958356781091728</v>
      </c>
      <c r="E44" s="21">
        <f t="shared" ref="E44:Q44" si="18">SUM(E35:E43)</f>
        <v>417</v>
      </c>
      <c r="F44" s="206">
        <f t="shared" si="3"/>
        <v>5.8666291502532362</v>
      </c>
      <c r="G44" s="21">
        <f t="shared" si="18"/>
        <v>840</v>
      </c>
      <c r="H44" s="206">
        <f t="shared" si="5"/>
        <v>11.817670230725943</v>
      </c>
      <c r="I44" s="21">
        <f t="shared" si="18"/>
        <v>924</v>
      </c>
      <c r="J44" s="206">
        <f t="shared" si="7"/>
        <v>12.999437253798538</v>
      </c>
      <c r="K44" s="21">
        <f t="shared" si="18"/>
        <v>3838</v>
      </c>
      <c r="L44" s="206">
        <f t="shared" si="9"/>
        <v>53.995498030388298</v>
      </c>
      <c r="M44" s="21">
        <f t="shared" si="18"/>
        <v>694</v>
      </c>
      <c r="N44" s="206">
        <f t="shared" si="11"/>
        <v>9.763646595385481</v>
      </c>
      <c r="O44" s="21">
        <f t="shared" si="18"/>
        <v>310</v>
      </c>
      <c r="P44" s="206">
        <f t="shared" si="13"/>
        <v>4.3612830613393365</v>
      </c>
      <c r="Q44" s="21">
        <f t="shared" si="18"/>
        <v>7108</v>
      </c>
      <c r="U44" s="203"/>
      <c r="V44" s="203"/>
      <c r="W44" s="203"/>
      <c r="X44" s="203"/>
      <c r="Y44" s="203"/>
      <c r="Z44" s="203"/>
      <c r="AA44" s="203"/>
      <c r="AB44" s="203"/>
      <c r="AC44" s="203"/>
      <c r="AD44" s="203"/>
      <c r="AE44" s="203"/>
      <c r="AF44" s="203"/>
      <c r="AG44" s="203"/>
      <c r="AH44" s="203"/>
      <c r="AI44" s="203"/>
      <c r="AJ44" s="203"/>
      <c r="AK44" s="203"/>
      <c r="AL44" s="203"/>
      <c r="AM44" s="203"/>
      <c r="AN44" s="203"/>
      <c r="AO44" s="203"/>
      <c r="AP44" s="203"/>
      <c r="AQ44" s="203"/>
      <c r="AR44" s="203"/>
      <c r="AS44" s="203"/>
      <c r="AT44" s="203"/>
      <c r="AU44" s="203"/>
      <c r="AV44" s="203"/>
      <c r="AW44" s="203"/>
      <c r="AX44" s="203"/>
      <c r="AY44" s="203"/>
      <c r="AZ44" s="203"/>
      <c r="BA44" s="203"/>
      <c r="BB44" s="203"/>
      <c r="BC44" s="203"/>
      <c r="BD44" s="203"/>
      <c r="BE44" s="203"/>
      <c r="BF44" s="203"/>
      <c r="BG44" s="203"/>
      <c r="BH44" s="203"/>
      <c r="BI44" s="203"/>
      <c r="BJ44" s="203"/>
      <c r="BK44" s="203"/>
      <c r="BL44" s="203"/>
      <c r="BM44" s="203"/>
      <c r="BN44" s="203"/>
      <c r="BO44" s="203"/>
      <c r="BP44" s="203"/>
      <c r="BQ44" s="203"/>
      <c r="BR44" s="203"/>
      <c r="BS44" s="203"/>
      <c r="BT44" s="203"/>
      <c r="BU44" s="203"/>
      <c r="BV44" s="203"/>
      <c r="BW44" s="203"/>
      <c r="BX44" s="203"/>
      <c r="BY44" s="203"/>
      <c r="BZ44" s="203"/>
      <c r="CA44" s="203"/>
      <c r="CB44" s="203"/>
      <c r="CC44" s="203"/>
      <c r="CD44" s="203"/>
      <c r="CE44" s="203"/>
      <c r="CF44" s="203"/>
      <c r="CG44" s="203"/>
      <c r="CH44" s="203"/>
      <c r="CI44" s="203"/>
      <c r="CJ44" s="203"/>
      <c r="CK44" s="203"/>
      <c r="CL44" s="203"/>
      <c r="CM44" s="203"/>
      <c r="CN44" s="203"/>
      <c r="CO44" s="203"/>
      <c r="CP44" s="203"/>
      <c r="CQ44" s="203"/>
      <c r="CR44" s="203"/>
      <c r="CS44" s="203"/>
      <c r="CT44" s="203"/>
      <c r="CU44" s="203"/>
      <c r="CV44" s="203"/>
      <c r="CW44" s="203"/>
      <c r="CX44" s="203"/>
      <c r="CY44" s="203"/>
      <c r="CZ44" s="203"/>
      <c r="DA44" s="203"/>
      <c r="DB44" s="203"/>
      <c r="DC44" s="203"/>
      <c r="DD44" s="203"/>
      <c r="DE44" s="203"/>
      <c r="DF44" s="203"/>
      <c r="DG44" s="203"/>
      <c r="DH44" s="203"/>
      <c r="DI44" s="203"/>
      <c r="DJ44" s="203"/>
      <c r="DK44" s="203"/>
      <c r="DL44" s="203"/>
      <c r="DM44" s="203"/>
      <c r="DN44" s="203"/>
      <c r="DO44" s="203"/>
      <c r="DP44" s="203"/>
      <c r="DQ44" s="203"/>
      <c r="DR44" s="203"/>
      <c r="DS44" s="203"/>
      <c r="DT44" s="203"/>
      <c r="DU44" s="203"/>
      <c r="DV44" s="203"/>
      <c r="DW44" s="203"/>
      <c r="DX44" s="203"/>
      <c r="DY44" s="203"/>
      <c r="DZ44" s="203"/>
      <c r="EA44" s="203"/>
    </row>
    <row r="45" spans="1:131">
      <c r="C45" s="16"/>
      <c r="D45" s="205"/>
      <c r="E45" s="16"/>
      <c r="F45" s="205"/>
      <c r="G45" s="16"/>
      <c r="H45" s="205"/>
      <c r="I45" s="16"/>
      <c r="J45" s="205"/>
      <c r="K45" s="16"/>
      <c r="L45" s="205"/>
      <c r="M45" s="16"/>
      <c r="N45" s="205"/>
      <c r="O45" s="16"/>
      <c r="P45" s="205"/>
      <c r="Q45" s="16"/>
      <c r="U45" s="203"/>
      <c r="V45" s="203"/>
      <c r="W45" s="203"/>
      <c r="X45" s="203"/>
      <c r="Y45" s="203"/>
      <c r="Z45" s="203"/>
      <c r="AA45" s="203"/>
      <c r="AB45" s="203"/>
      <c r="AC45" s="203"/>
      <c r="AD45" s="203"/>
      <c r="AE45" s="203"/>
      <c r="AF45" s="203"/>
      <c r="AG45" s="203"/>
      <c r="AH45" s="203"/>
      <c r="AI45" s="203"/>
      <c r="AJ45" s="203"/>
      <c r="AK45" s="203"/>
      <c r="AL45" s="203"/>
      <c r="AM45" s="203"/>
      <c r="AN45" s="203"/>
      <c r="AO45" s="203"/>
      <c r="AP45" s="203"/>
      <c r="AQ45" s="203"/>
      <c r="AR45" s="203"/>
      <c r="AS45" s="203"/>
      <c r="AT45" s="203"/>
      <c r="AU45" s="203"/>
      <c r="AV45" s="203"/>
      <c r="AW45" s="203"/>
      <c r="AX45" s="203"/>
      <c r="AY45" s="203"/>
      <c r="AZ45" s="203"/>
      <c r="BA45" s="203"/>
      <c r="BB45" s="203"/>
      <c r="BC45" s="203"/>
      <c r="BD45" s="203"/>
      <c r="BE45" s="203"/>
      <c r="BF45" s="203"/>
      <c r="BG45" s="203"/>
      <c r="BH45" s="203"/>
      <c r="BI45" s="203"/>
      <c r="BJ45" s="203"/>
      <c r="BK45" s="203"/>
      <c r="BL45" s="203"/>
      <c r="BM45" s="203"/>
      <c r="BN45" s="203"/>
      <c r="BO45" s="203"/>
      <c r="BP45" s="203"/>
      <c r="BQ45" s="203"/>
      <c r="BR45" s="203"/>
      <c r="BS45" s="203"/>
      <c r="BT45" s="203"/>
      <c r="BU45" s="203"/>
      <c r="BV45" s="203"/>
      <c r="BW45" s="203"/>
      <c r="BX45" s="203"/>
      <c r="BY45" s="203"/>
      <c r="BZ45" s="203"/>
      <c r="CA45" s="203"/>
      <c r="CB45" s="203"/>
      <c r="CC45" s="203"/>
      <c r="CD45" s="203"/>
      <c r="CE45" s="203"/>
      <c r="CF45" s="203"/>
      <c r="CG45" s="203"/>
      <c r="CH45" s="203"/>
      <c r="CI45" s="203"/>
      <c r="CJ45" s="203"/>
      <c r="CK45" s="203"/>
      <c r="CL45" s="203"/>
      <c r="CM45" s="203"/>
      <c r="CN45" s="203"/>
      <c r="CO45" s="203"/>
      <c r="CP45" s="203"/>
      <c r="CQ45" s="203"/>
      <c r="CR45" s="203"/>
      <c r="CS45" s="203"/>
      <c r="CT45" s="203"/>
      <c r="CU45" s="203"/>
      <c r="CV45" s="203"/>
      <c r="CW45" s="203"/>
      <c r="CX45" s="203"/>
      <c r="CY45" s="203"/>
      <c r="CZ45" s="203"/>
      <c r="DA45" s="203"/>
      <c r="DB45" s="203"/>
      <c r="DC45" s="203"/>
      <c r="DD45" s="203"/>
      <c r="DE45" s="203"/>
      <c r="DF45" s="203"/>
      <c r="DG45" s="203"/>
      <c r="DH45" s="203"/>
      <c r="DI45" s="203"/>
      <c r="DJ45" s="203"/>
      <c r="DK45" s="203"/>
      <c r="DL45" s="203"/>
      <c r="DM45" s="203"/>
      <c r="DN45" s="203"/>
      <c r="DO45" s="203"/>
      <c r="DP45" s="203"/>
      <c r="DQ45" s="203"/>
      <c r="DR45" s="203"/>
      <c r="DS45" s="203"/>
      <c r="DT45" s="203"/>
      <c r="DU45" s="203"/>
      <c r="DV45" s="203"/>
      <c r="DW45" s="203"/>
      <c r="DX45" s="203"/>
      <c r="DY45" s="203"/>
      <c r="DZ45" s="203"/>
      <c r="EA45" s="203"/>
    </row>
    <row r="46" spans="1:131">
      <c r="A46" s="13">
        <v>5200</v>
      </c>
      <c r="B46" s="13" t="s">
        <v>201</v>
      </c>
      <c r="C46" s="15">
        <f t="shared" si="0"/>
        <v>54</v>
      </c>
      <c r="D46" s="204">
        <f t="shared" si="1"/>
        <v>1.3222331047992164</v>
      </c>
      <c r="E46" s="15">
        <f t="shared" si="2"/>
        <v>239</v>
      </c>
      <c r="F46" s="204">
        <f t="shared" si="3"/>
        <v>5.8521057786483839</v>
      </c>
      <c r="G46" s="15">
        <f t="shared" si="4"/>
        <v>518</v>
      </c>
      <c r="H46" s="204">
        <f t="shared" si="5"/>
        <v>12.683643486777669</v>
      </c>
      <c r="I46" s="15">
        <f t="shared" si="6"/>
        <v>546</v>
      </c>
      <c r="J46" s="204">
        <f t="shared" si="7"/>
        <v>13.369245837414301</v>
      </c>
      <c r="K46" s="15">
        <f t="shared" si="8"/>
        <v>2091</v>
      </c>
      <c r="L46" s="204">
        <f t="shared" si="9"/>
        <v>51.1998041136141</v>
      </c>
      <c r="M46" s="15">
        <f t="shared" si="10"/>
        <v>456</v>
      </c>
      <c r="N46" s="204">
        <f t="shared" si="11"/>
        <v>11.165523996082271</v>
      </c>
      <c r="O46" s="15">
        <f t="shared" si="12"/>
        <v>180</v>
      </c>
      <c r="P46" s="204">
        <f t="shared" si="13"/>
        <v>4.4074436826640548</v>
      </c>
      <c r="Q46" s="15">
        <f t="shared" si="14"/>
        <v>4084</v>
      </c>
      <c r="S46">
        <v>5200</v>
      </c>
      <c r="T46" t="s">
        <v>201</v>
      </c>
      <c r="U46" s="203">
        <v>4084</v>
      </c>
      <c r="V46" s="203">
        <v>54</v>
      </c>
      <c r="W46" s="203">
        <v>40</v>
      </c>
      <c r="X46" s="203">
        <v>47</v>
      </c>
      <c r="Y46" s="203">
        <v>56</v>
      </c>
      <c r="Z46" s="203">
        <v>44</v>
      </c>
      <c r="AA46" s="203">
        <v>52</v>
      </c>
      <c r="AB46" s="203">
        <v>65</v>
      </c>
      <c r="AC46" s="203">
        <v>49</v>
      </c>
      <c r="AD46" s="203">
        <v>66</v>
      </c>
      <c r="AE46" s="203">
        <v>37</v>
      </c>
      <c r="AF46" s="203">
        <v>55</v>
      </c>
      <c r="AG46" s="203">
        <v>42</v>
      </c>
      <c r="AH46" s="203">
        <v>51</v>
      </c>
      <c r="AI46" s="203">
        <v>43</v>
      </c>
      <c r="AJ46" s="203">
        <v>44</v>
      </c>
      <c r="AK46" s="203">
        <v>66</v>
      </c>
      <c r="AL46" s="203">
        <v>56</v>
      </c>
      <c r="AM46" s="203">
        <v>43</v>
      </c>
      <c r="AN46" s="203">
        <v>58</v>
      </c>
      <c r="AO46" s="203">
        <v>57</v>
      </c>
      <c r="AP46" s="203">
        <v>62</v>
      </c>
      <c r="AQ46" s="203">
        <v>59</v>
      </c>
      <c r="AR46" s="203">
        <v>46</v>
      </c>
      <c r="AS46" s="203">
        <v>50</v>
      </c>
      <c r="AT46" s="203">
        <v>55</v>
      </c>
      <c r="AU46" s="203">
        <v>60</v>
      </c>
      <c r="AV46" s="203">
        <v>64</v>
      </c>
      <c r="AW46" s="203">
        <v>63</v>
      </c>
      <c r="AX46" s="203">
        <v>68</v>
      </c>
      <c r="AY46" s="203">
        <v>67</v>
      </c>
      <c r="AZ46" s="203">
        <v>67</v>
      </c>
      <c r="BA46" s="203">
        <v>44</v>
      </c>
      <c r="BB46" s="203">
        <v>48</v>
      </c>
      <c r="BC46" s="203">
        <v>45</v>
      </c>
      <c r="BD46" s="203">
        <v>42</v>
      </c>
      <c r="BE46" s="203">
        <v>49</v>
      </c>
      <c r="BF46" s="203">
        <v>49</v>
      </c>
      <c r="BG46" s="203">
        <v>43</v>
      </c>
      <c r="BH46" s="203">
        <v>52</v>
      </c>
      <c r="BI46" s="203">
        <v>62</v>
      </c>
      <c r="BJ46" s="203">
        <v>46</v>
      </c>
      <c r="BK46" s="203">
        <v>43</v>
      </c>
      <c r="BL46" s="203">
        <v>42</v>
      </c>
      <c r="BM46" s="203">
        <v>48</v>
      </c>
      <c r="BN46" s="203">
        <v>38</v>
      </c>
      <c r="BO46" s="203">
        <v>44</v>
      </c>
      <c r="BP46" s="203">
        <v>41</v>
      </c>
      <c r="BQ46" s="203">
        <v>56</v>
      </c>
      <c r="BR46" s="203">
        <v>55</v>
      </c>
      <c r="BS46" s="203">
        <v>40</v>
      </c>
      <c r="BT46" s="203">
        <v>48</v>
      </c>
      <c r="BU46" s="203">
        <v>53</v>
      </c>
      <c r="BV46" s="203">
        <v>56</v>
      </c>
      <c r="BW46" s="203">
        <v>45</v>
      </c>
      <c r="BX46" s="203">
        <v>45</v>
      </c>
      <c r="BY46" s="203">
        <v>59</v>
      </c>
      <c r="BZ46" s="203">
        <v>52</v>
      </c>
      <c r="CA46" s="203">
        <v>63</v>
      </c>
      <c r="CB46" s="203">
        <v>41</v>
      </c>
      <c r="CC46" s="203">
        <v>51</v>
      </c>
      <c r="CD46" s="203">
        <v>65</v>
      </c>
      <c r="CE46" s="203">
        <v>46</v>
      </c>
      <c r="CF46" s="203">
        <v>48</v>
      </c>
      <c r="CG46" s="203">
        <v>68</v>
      </c>
      <c r="CH46" s="203">
        <v>47</v>
      </c>
      <c r="CI46" s="203">
        <v>45</v>
      </c>
      <c r="CJ46" s="203">
        <v>43</v>
      </c>
      <c r="CK46" s="203">
        <v>46</v>
      </c>
      <c r="CL46" s="203">
        <v>47</v>
      </c>
      <c r="CM46" s="203">
        <v>42</v>
      </c>
      <c r="CN46" s="203">
        <v>40</v>
      </c>
      <c r="CO46" s="203">
        <v>33</v>
      </c>
      <c r="CP46" s="203">
        <v>44</v>
      </c>
      <c r="CQ46" s="203">
        <v>38</v>
      </c>
      <c r="CR46" s="203">
        <v>26</v>
      </c>
      <c r="CS46" s="203">
        <v>35</v>
      </c>
      <c r="CT46" s="203">
        <v>33</v>
      </c>
      <c r="CU46" s="203">
        <v>26</v>
      </c>
      <c r="CV46" s="203">
        <v>24</v>
      </c>
      <c r="CW46" s="203">
        <v>22</v>
      </c>
      <c r="CX46" s="203">
        <v>23</v>
      </c>
      <c r="CY46" s="203">
        <v>17</v>
      </c>
      <c r="CZ46" s="203">
        <v>18</v>
      </c>
      <c r="DA46" s="203">
        <v>19</v>
      </c>
      <c r="DB46" s="203">
        <v>16</v>
      </c>
      <c r="DC46" s="203">
        <v>12</v>
      </c>
      <c r="DD46" s="203">
        <v>9</v>
      </c>
      <c r="DE46" s="203">
        <v>9</v>
      </c>
      <c r="DF46" s="203">
        <v>6</v>
      </c>
      <c r="DG46" s="203">
        <v>9</v>
      </c>
      <c r="DH46" s="203">
        <v>10</v>
      </c>
      <c r="DI46" s="203">
        <v>7</v>
      </c>
      <c r="DJ46" s="203">
        <v>7</v>
      </c>
      <c r="DK46" s="203">
        <v>6</v>
      </c>
      <c r="DL46" s="203">
        <v>4</v>
      </c>
      <c r="DM46" s="203">
        <v>4</v>
      </c>
      <c r="DN46" s="203">
        <v>2</v>
      </c>
      <c r="DO46" s="203">
        <v>1</v>
      </c>
      <c r="DP46" s="203">
        <v>0</v>
      </c>
      <c r="DQ46" s="203">
        <v>1</v>
      </c>
      <c r="DR46" s="203">
        <v>0</v>
      </c>
      <c r="DS46" s="203">
        <v>0</v>
      </c>
      <c r="DT46" s="203">
        <v>0</v>
      </c>
      <c r="DU46" s="203">
        <v>0</v>
      </c>
      <c r="DV46" s="203">
        <v>0</v>
      </c>
      <c r="DW46" s="203">
        <v>0</v>
      </c>
      <c r="DX46" s="203">
        <v>0</v>
      </c>
      <c r="DY46" s="203">
        <v>0</v>
      </c>
      <c r="DZ46" s="203">
        <v>0</v>
      </c>
      <c r="EA46" s="203">
        <v>0</v>
      </c>
    </row>
    <row r="47" spans="1:131">
      <c r="A47">
        <v>5508</v>
      </c>
      <c r="B47" t="s">
        <v>202</v>
      </c>
      <c r="C47" s="16">
        <f t="shared" si="0"/>
        <v>16</v>
      </c>
      <c r="D47" s="205">
        <f t="shared" si="1"/>
        <v>1.3093289689034371</v>
      </c>
      <c r="E47" s="16">
        <f t="shared" si="2"/>
        <v>58</v>
      </c>
      <c r="F47" s="205">
        <f t="shared" si="3"/>
        <v>4.7463175122749588</v>
      </c>
      <c r="G47" s="16">
        <f t="shared" si="4"/>
        <v>139</v>
      </c>
      <c r="H47" s="205">
        <f t="shared" si="5"/>
        <v>11.374795417348608</v>
      </c>
      <c r="I47" s="16">
        <f t="shared" si="6"/>
        <v>175</v>
      </c>
      <c r="J47" s="205">
        <f t="shared" si="7"/>
        <v>14.320785597381342</v>
      </c>
      <c r="K47" s="16">
        <f t="shared" si="8"/>
        <v>614</v>
      </c>
      <c r="L47" s="205">
        <f t="shared" si="9"/>
        <v>50.245499181669395</v>
      </c>
      <c r="M47" s="16">
        <f t="shared" si="10"/>
        <v>162</v>
      </c>
      <c r="N47" s="205">
        <f t="shared" si="11"/>
        <v>13.2569558101473</v>
      </c>
      <c r="O47" s="16">
        <f t="shared" si="12"/>
        <v>58</v>
      </c>
      <c r="P47" s="205">
        <f t="shared" si="13"/>
        <v>4.7463175122749588</v>
      </c>
      <c r="Q47" s="16">
        <f t="shared" si="14"/>
        <v>1222</v>
      </c>
      <c r="S47">
        <v>5508</v>
      </c>
      <c r="T47" t="s">
        <v>202</v>
      </c>
      <c r="U47" s="203">
        <v>1222</v>
      </c>
      <c r="V47" s="203">
        <v>16</v>
      </c>
      <c r="W47" s="203">
        <v>11</v>
      </c>
      <c r="X47" s="203">
        <v>6</v>
      </c>
      <c r="Y47" s="203">
        <v>15</v>
      </c>
      <c r="Z47" s="203">
        <v>10</v>
      </c>
      <c r="AA47" s="203">
        <v>16</v>
      </c>
      <c r="AB47" s="203">
        <v>11</v>
      </c>
      <c r="AC47" s="203">
        <v>16</v>
      </c>
      <c r="AD47" s="203">
        <v>8</v>
      </c>
      <c r="AE47" s="203">
        <v>16</v>
      </c>
      <c r="AF47" s="203">
        <v>11</v>
      </c>
      <c r="AG47" s="203">
        <v>14</v>
      </c>
      <c r="AH47" s="203">
        <v>17</v>
      </c>
      <c r="AI47" s="203">
        <v>17</v>
      </c>
      <c r="AJ47" s="203">
        <v>18</v>
      </c>
      <c r="AK47" s="203">
        <v>11</v>
      </c>
      <c r="AL47" s="203">
        <v>26</v>
      </c>
      <c r="AM47" s="203">
        <v>14</v>
      </c>
      <c r="AN47" s="203">
        <v>15</v>
      </c>
      <c r="AO47" s="203">
        <v>9</v>
      </c>
      <c r="AP47" s="203">
        <v>16</v>
      </c>
      <c r="AQ47" s="203">
        <v>26</v>
      </c>
      <c r="AR47" s="203">
        <v>21</v>
      </c>
      <c r="AS47" s="203">
        <v>15</v>
      </c>
      <c r="AT47" s="203">
        <v>18</v>
      </c>
      <c r="AU47" s="203">
        <v>15</v>
      </c>
      <c r="AV47" s="203">
        <v>21</v>
      </c>
      <c r="AW47" s="203">
        <v>11</v>
      </c>
      <c r="AX47" s="203">
        <v>15</v>
      </c>
      <c r="AY47" s="203">
        <v>12</v>
      </c>
      <c r="AZ47" s="203">
        <v>18</v>
      </c>
      <c r="BA47" s="203">
        <v>8</v>
      </c>
      <c r="BB47" s="203">
        <v>16</v>
      </c>
      <c r="BC47" s="203">
        <v>18</v>
      </c>
      <c r="BD47" s="203">
        <v>8</v>
      </c>
      <c r="BE47" s="203">
        <v>7</v>
      </c>
      <c r="BF47" s="203">
        <v>14</v>
      </c>
      <c r="BG47" s="203">
        <v>7</v>
      </c>
      <c r="BH47" s="203">
        <v>19</v>
      </c>
      <c r="BI47" s="203">
        <v>15</v>
      </c>
      <c r="BJ47" s="203">
        <v>16</v>
      </c>
      <c r="BK47" s="203">
        <v>18</v>
      </c>
      <c r="BL47" s="203">
        <v>21</v>
      </c>
      <c r="BM47" s="203">
        <v>17</v>
      </c>
      <c r="BN47" s="203">
        <v>15</v>
      </c>
      <c r="BO47" s="203">
        <v>11</v>
      </c>
      <c r="BP47" s="203">
        <v>17</v>
      </c>
      <c r="BQ47" s="203">
        <v>18</v>
      </c>
      <c r="BR47" s="203">
        <v>16</v>
      </c>
      <c r="BS47" s="203">
        <v>13</v>
      </c>
      <c r="BT47" s="203">
        <v>12</v>
      </c>
      <c r="BU47" s="203">
        <v>20</v>
      </c>
      <c r="BV47" s="203">
        <v>10</v>
      </c>
      <c r="BW47" s="203">
        <v>14</v>
      </c>
      <c r="BX47" s="203">
        <v>12</v>
      </c>
      <c r="BY47" s="203">
        <v>17</v>
      </c>
      <c r="BZ47" s="203">
        <v>19</v>
      </c>
      <c r="CA47" s="203">
        <v>20</v>
      </c>
      <c r="CB47" s="203">
        <v>10</v>
      </c>
      <c r="CC47" s="203">
        <v>9</v>
      </c>
      <c r="CD47" s="203">
        <v>16</v>
      </c>
      <c r="CE47" s="203">
        <v>14</v>
      </c>
      <c r="CF47" s="203">
        <v>7</v>
      </c>
      <c r="CG47" s="203">
        <v>14</v>
      </c>
      <c r="CH47" s="203">
        <v>22</v>
      </c>
      <c r="CI47" s="203">
        <v>28</v>
      </c>
      <c r="CJ47" s="203">
        <v>19</v>
      </c>
      <c r="CK47" s="203">
        <v>17</v>
      </c>
      <c r="CL47" s="203">
        <v>17</v>
      </c>
      <c r="CM47" s="203">
        <v>17</v>
      </c>
      <c r="CN47" s="203">
        <v>14</v>
      </c>
      <c r="CO47" s="203">
        <v>19</v>
      </c>
      <c r="CP47" s="203">
        <v>9</v>
      </c>
      <c r="CQ47" s="203">
        <v>11</v>
      </c>
      <c r="CR47" s="203">
        <v>10</v>
      </c>
      <c r="CS47" s="203">
        <v>10</v>
      </c>
      <c r="CT47" s="203">
        <v>5</v>
      </c>
      <c r="CU47" s="203">
        <v>14</v>
      </c>
      <c r="CV47" s="203">
        <v>9</v>
      </c>
      <c r="CW47" s="203">
        <v>10</v>
      </c>
      <c r="CX47" s="203">
        <v>4</v>
      </c>
      <c r="CY47" s="203">
        <v>4</v>
      </c>
      <c r="CZ47" s="203">
        <v>7</v>
      </c>
      <c r="DA47" s="203">
        <v>11</v>
      </c>
      <c r="DB47" s="203">
        <v>3</v>
      </c>
      <c r="DC47" s="203">
        <v>3</v>
      </c>
      <c r="DD47" s="203">
        <v>2</v>
      </c>
      <c r="DE47" s="203">
        <v>7</v>
      </c>
      <c r="DF47" s="203">
        <v>3</v>
      </c>
      <c r="DG47" s="203">
        <v>4</v>
      </c>
      <c r="DH47" s="203">
        <v>3</v>
      </c>
      <c r="DI47" s="203">
        <v>3</v>
      </c>
      <c r="DJ47" s="203">
        <v>3</v>
      </c>
      <c r="DK47" s="203">
        <v>0</v>
      </c>
      <c r="DL47" s="203">
        <v>1</v>
      </c>
      <c r="DM47" s="203">
        <v>0</v>
      </c>
      <c r="DN47" s="203">
        <v>0</v>
      </c>
      <c r="DO47" s="203">
        <v>0</v>
      </c>
      <c r="DP47" s="203">
        <v>0</v>
      </c>
      <c r="DQ47" s="203">
        <v>0</v>
      </c>
      <c r="DR47" s="203">
        <v>0</v>
      </c>
      <c r="DS47" s="203">
        <v>0</v>
      </c>
      <c r="DT47" s="203">
        <v>0</v>
      </c>
      <c r="DU47" s="203">
        <v>0</v>
      </c>
      <c r="DV47" s="203">
        <v>0</v>
      </c>
      <c r="DW47" s="203">
        <v>0</v>
      </c>
      <c r="DX47" s="203">
        <v>0</v>
      </c>
      <c r="DY47" s="203">
        <v>0</v>
      </c>
      <c r="DZ47" s="203">
        <v>0</v>
      </c>
      <c r="EA47" s="203">
        <v>0</v>
      </c>
    </row>
    <row r="48" spans="1:131">
      <c r="A48" s="13">
        <v>5604</v>
      </c>
      <c r="B48" s="13" t="s">
        <v>203</v>
      </c>
      <c r="C48" s="15">
        <f t="shared" si="0"/>
        <v>11</v>
      </c>
      <c r="D48" s="204">
        <f t="shared" si="1"/>
        <v>1.1578947368421053</v>
      </c>
      <c r="E48" s="15">
        <f t="shared" si="2"/>
        <v>67</v>
      </c>
      <c r="F48" s="204">
        <f t="shared" si="3"/>
        <v>7.052631578947369</v>
      </c>
      <c r="G48" s="15">
        <f t="shared" si="4"/>
        <v>144</v>
      </c>
      <c r="H48" s="204">
        <f t="shared" si="5"/>
        <v>15.157894736842106</v>
      </c>
      <c r="I48" s="15">
        <f t="shared" si="6"/>
        <v>112</v>
      </c>
      <c r="J48" s="204">
        <f t="shared" si="7"/>
        <v>11.789473684210526</v>
      </c>
      <c r="K48" s="15">
        <f t="shared" si="8"/>
        <v>432</v>
      </c>
      <c r="L48" s="204">
        <f t="shared" si="9"/>
        <v>45.473684210526315</v>
      </c>
      <c r="M48" s="15">
        <f t="shared" si="10"/>
        <v>131</v>
      </c>
      <c r="N48" s="204">
        <f t="shared" si="11"/>
        <v>13.789473684210526</v>
      </c>
      <c r="O48" s="15">
        <f t="shared" si="12"/>
        <v>53</v>
      </c>
      <c r="P48" s="204">
        <f t="shared" si="13"/>
        <v>5.5789473684210531</v>
      </c>
      <c r="Q48" s="15">
        <f t="shared" si="14"/>
        <v>950</v>
      </c>
      <c r="S48">
        <v>5604</v>
      </c>
      <c r="T48" t="s">
        <v>203</v>
      </c>
      <c r="U48" s="203">
        <v>950</v>
      </c>
      <c r="V48" s="203">
        <v>11</v>
      </c>
      <c r="W48" s="203">
        <v>8</v>
      </c>
      <c r="X48" s="203">
        <v>14</v>
      </c>
      <c r="Y48" s="203">
        <v>15</v>
      </c>
      <c r="Z48" s="203">
        <v>14</v>
      </c>
      <c r="AA48" s="203">
        <v>16</v>
      </c>
      <c r="AB48" s="203">
        <v>12</v>
      </c>
      <c r="AC48" s="203">
        <v>13</v>
      </c>
      <c r="AD48" s="203">
        <v>14</v>
      </c>
      <c r="AE48" s="203">
        <v>14</v>
      </c>
      <c r="AF48" s="203">
        <v>18</v>
      </c>
      <c r="AG48" s="203">
        <v>17</v>
      </c>
      <c r="AH48" s="203">
        <v>15</v>
      </c>
      <c r="AI48" s="203">
        <v>11</v>
      </c>
      <c r="AJ48" s="203">
        <v>15</v>
      </c>
      <c r="AK48" s="203">
        <v>15</v>
      </c>
      <c r="AL48" s="203">
        <v>9</v>
      </c>
      <c r="AM48" s="203">
        <v>17</v>
      </c>
      <c r="AN48" s="203">
        <v>9</v>
      </c>
      <c r="AO48" s="203">
        <v>11</v>
      </c>
      <c r="AP48" s="203">
        <v>11</v>
      </c>
      <c r="AQ48" s="203">
        <v>9</v>
      </c>
      <c r="AR48" s="203">
        <v>14</v>
      </c>
      <c r="AS48" s="203">
        <v>11</v>
      </c>
      <c r="AT48" s="203">
        <v>12</v>
      </c>
      <c r="AU48" s="203">
        <v>9</v>
      </c>
      <c r="AV48" s="203">
        <v>8</v>
      </c>
      <c r="AW48" s="203">
        <v>8</v>
      </c>
      <c r="AX48" s="203">
        <v>11</v>
      </c>
      <c r="AY48" s="203">
        <v>9</v>
      </c>
      <c r="AZ48" s="203">
        <v>10</v>
      </c>
      <c r="BA48" s="203">
        <v>10</v>
      </c>
      <c r="BB48" s="203">
        <v>12</v>
      </c>
      <c r="BC48" s="203">
        <v>16</v>
      </c>
      <c r="BD48" s="203">
        <v>11</v>
      </c>
      <c r="BE48" s="203">
        <v>8</v>
      </c>
      <c r="BF48" s="203">
        <v>11</v>
      </c>
      <c r="BG48" s="203">
        <v>13</v>
      </c>
      <c r="BH48" s="203">
        <v>16</v>
      </c>
      <c r="BI48" s="203">
        <v>14</v>
      </c>
      <c r="BJ48" s="203">
        <v>12</v>
      </c>
      <c r="BK48" s="203">
        <v>14</v>
      </c>
      <c r="BL48" s="203">
        <v>15</v>
      </c>
      <c r="BM48" s="203">
        <v>8</v>
      </c>
      <c r="BN48" s="203">
        <v>6</v>
      </c>
      <c r="BO48" s="203">
        <v>10</v>
      </c>
      <c r="BP48" s="203">
        <v>13</v>
      </c>
      <c r="BQ48" s="203">
        <v>20</v>
      </c>
      <c r="BR48" s="203">
        <v>9</v>
      </c>
      <c r="BS48" s="203">
        <v>12</v>
      </c>
      <c r="BT48" s="203">
        <v>12</v>
      </c>
      <c r="BU48" s="203">
        <v>9</v>
      </c>
      <c r="BV48" s="203">
        <v>9</v>
      </c>
      <c r="BW48" s="203">
        <v>8</v>
      </c>
      <c r="BX48" s="203">
        <v>7</v>
      </c>
      <c r="BY48" s="203">
        <v>7</v>
      </c>
      <c r="BZ48" s="203">
        <v>7</v>
      </c>
      <c r="CA48" s="203">
        <v>12</v>
      </c>
      <c r="CB48" s="203">
        <v>12</v>
      </c>
      <c r="CC48" s="203">
        <v>13</v>
      </c>
      <c r="CD48" s="203">
        <v>6</v>
      </c>
      <c r="CE48" s="203">
        <v>10</v>
      </c>
      <c r="CF48" s="203">
        <v>10</v>
      </c>
      <c r="CG48" s="203">
        <v>13</v>
      </c>
      <c r="CH48" s="203">
        <v>7</v>
      </c>
      <c r="CI48" s="203">
        <v>10</v>
      </c>
      <c r="CJ48" s="203">
        <v>4</v>
      </c>
      <c r="CK48" s="203">
        <v>24</v>
      </c>
      <c r="CL48" s="203">
        <v>11</v>
      </c>
      <c r="CM48" s="203">
        <v>11</v>
      </c>
      <c r="CN48" s="203">
        <v>12</v>
      </c>
      <c r="CO48" s="203">
        <v>10</v>
      </c>
      <c r="CP48" s="203">
        <v>6</v>
      </c>
      <c r="CQ48" s="203">
        <v>9</v>
      </c>
      <c r="CR48" s="203">
        <v>7</v>
      </c>
      <c r="CS48" s="203">
        <v>13</v>
      </c>
      <c r="CT48" s="203">
        <v>10</v>
      </c>
      <c r="CU48" s="203">
        <v>8</v>
      </c>
      <c r="CV48" s="203">
        <v>7</v>
      </c>
      <c r="CW48" s="203">
        <v>3</v>
      </c>
      <c r="CX48" s="203">
        <v>3</v>
      </c>
      <c r="CY48" s="203">
        <v>5</v>
      </c>
      <c r="CZ48" s="203">
        <v>7</v>
      </c>
      <c r="DA48" s="203">
        <v>4</v>
      </c>
      <c r="DB48" s="203">
        <v>3</v>
      </c>
      <c r="DC48" s="203">
        <v>5</v>
      </c>
      <c r="DD48" s="203">
        <v>4</v>
      </c>
      <c r="DE48" s="203">
        <v>2</v>
      </c>
      <c r="DF48" s="203">
        <v>3</v>
      </c>
      <c r="DG48" s="203">
        <v>3</v>
      </c>
      <c r="DH48" s="203">
        <v>3</v>
      </c>
      <c r="DI48" s="203">
        <v>2</v>
      </c>
      <c r="DJ48" s="203">
        <v>3</v>
      </c>
      <c r="DK48" s="203">
        <v>0</v>
      </c>
      <c r="DL48" s="203">
        <v>0</v>
      </c>
      <c r="DM48" s="203">
        <v>4</v>
      </c>
      <c r="DN48" s="203">
        <v>0</v>
      </c>
      <c r="DO48" s="203">
        <v>1</v>
      </c>
      <c r="DP48" s="203">
        <v>1</v>
      </c>
      <c r="DQ48" s="203">
        <v>0</v>
      </c>
      <c r="DR48" s="203">
        <v>0</v>
      </c>
      <c r="DS48" s="203">
        <v>0</v>
      </c>
      <c r="DT48" s="203">
        <v>0</v>
      </c>
      <c r="DU48" s="203">
        <v>0</v>
      </c>
      <c r="DV48" s="203">
        <v>0</v>
      </c>
      <c r="DW48" s="203">
        <v>0</v>
      </c>
      <c r="DX48" s="203">
        <v>0</v>
      </c>
      <c r="DY48" s="203">
        <v>0</v>
      </c>
      <c r="DZ48" s="203">
        <v>0</v>
      </c>
      <c r="EA48" s="203">
        <v>0</v>
      </c>
    </row>
    <row r="49" spans="1:131">
      <c r="A49">
        <v>5609</v>
      </c>
      <c r="B49" t="s">
        <v>204</v>
      </c>
      <c r="C49" s="16">
        <f t="shared" si="0"/>
        <v>6</v>
      </c>
      <c r="D49" s="205">
        <f t="shared" si="1"/>
        <v>1.2765957446808509</v>
      </c>
      <c r="E49" s="16">
        <f t="shared" si="2"/>
        <v>20</v>
      </c>
      <c r="F49" s="205">
        <f t="shared" si="3"/>
        <v>4.2553191489361701</v>
      </c>
      <c r="G49" s="16">
        <f t="shared" si="4"/>
        <v>65</v>
      </c>
      <c r="H49" s="205">
        <f t="shared" si="5"/>
        <v>13.829787234042554</v>
      </c>
      <c r="I49" s="16">
        <f t="shared" si="6"/>
        <v>74</v>
      </c>
      <c r="J49" s="205">
        <f t="shared" si="7"/>
        <v>15.74468085106383</v>
      </c>
      <c r="K49" s="16">
        <f t="shared" si="8"/>
        <v>224</v>
      </c>
      <c r="L49" s="205">
        <f t="shared" si="9"/>
        <v>47.659574468085111</v>
      </c>
      <c r="M49" s="16">
        <f t="shared" si="10"/>
        <v>65</v>
      </c>
      <c r="N49" s="205">
        <f t="shared" si="11"/>
        <v>13.829787234042554</v>
      </c>
      <c r="O49" s="16">
        <f t="shared" si="12"/>
        <v>16</v>
      </c>
      <c r="P49" s="205">
        <f t="shared" si="13"/>
        <v>3.4042553191489362</v>
      </c>
      <c r="Q49" s="16">
        <f t="shared" si="14"/>
        <v>470</v>
      </c>
      <c r="S49">
        <v>5609</v>
      </c>
      <c r="T49" t="s">
        <v>204</v>
      </c>
      <c r="U49" s="203">
        <v>470</v>
      </c>
      <c r="V49" s="203">
        <v>6</v>
      </c>
      <c r="W49" s="203">
        <v>3</v>
      </c>
      <c r="X49" s="203">
        <v>3</v>
      </c>
      <c r="Y49" s="203">
        <v>9</v>
      </c>
      <c r="Z49" s="203">
        <v>4</v>
      </c>
      <c r="AA49" s="203">
        <v>1</v>
      </c>
      <c r="AB49" s="203">
        <v>5</v>
      </c>
      <c r="AC49" s="203">
        <v>4</v>
      </c>
      <c r="AD49" s="203">
        <v>8</v>
      </c>
      <c r="AE49" s="203">
        <v>10</v>
      </c>
      <c r="AF49" s="203">
        <v>7</v>
      </c>
      <c r="AG49" s="203">
        <v>3</v>
      </c>
      <c r="AH49" s="203">
        <v>7</v>
      </c>
      <c r="AI49" s="203">
        <v>5</v>
      </c>
      <c r="AJ49" s="203">
        <v>8</v>
      </c>
      <c r="AK49" s="203">
        <v>8</v>
      </c>
      <c r="AL49" s="203">
        <v>9</v>
      </c>
      <c r="AM49" s="203">
        <v>9</v>
      </c>
      <c r="AN49" s="203">
        <v>7</v>
      </c>
      <c r="AO49" s="203">
        <v>10</v>
      </c>
      <c r="AP49" s="203">
        <v>9</v>
      </c>
      <c r="AQ49" s="203">
        <v>7</v>
      </c>
      <c r="AR49" s="203">
        <v>7</v>
      </c>
      <c r="AS49" s="203">
        <v>6</v>
      </c>
      <c r="AT49" s="203">
        <v>7</v>
      </c>
      <c r="AU49" s="203">
        <v>3</v>
      </c>
      <c r="AV49" s="203">
        <v>4</v>
      </c>
      <c r="AW49" s="203">
        <v>5</v>
      </c>
      <c r="AX49" s="203">
        <v>3</v>
      </c>
      <c r="AY49" s="203">
        <v>9</v>
      </c>
      <c r="AZ49" s="203">
        <v>6</v>
      </c>
      <c r="BA49" s="203">
        <v>4</v>
      </c>
      <c r="BB49" s="203">
        <v>5</v>
      </c>
      <c r="BC49" s="203">
        <v>2</v>
      </c>
      <c r="BD49" s="203">
        <v>3</v>
      </c>
      <c r="BE49" s="203">
        <v>6</v>
      </c>
      <c r="BF49" s="203">
        <v>7</v>
      </c>
      <c r="BG49" s="203">
        <v>7</v>
      </c>
      <c r="BH49" s="203">
        <v>5</v>
      </c>
      <c r="BI49" s="203">
        <v>5</v>
      </c>
      <c r="BJ49" s="203">
        <v>7</v>
      </c>
      <c r="BK49" s="203">
        <v>6</v>
      </c>
      <c r="BL49" s="203">
        <v>8</v>
      </c>
      <c r="BM49" s="203">
        <v>2</v>
      </c>
      <c r="BN49" s="203">
        <v>3</v>
      </c>
      <c r="BO49" s="203">
        <v>6</v>
      </c>
      <c r="BP49" s="203">
        <v>9</v>
      </c>
      <c r="BQ49" s="203">
        <v>5</v>
      </c>
      <c r="BR49" s="203">
        <v>5</v>
      </c>
      <c r="BS49" s="203">
        <v>11</v>
      </c>
      <c r="BT49" s="203">
        <v>5</v>
      </c>
      <c r="BU49" s="203">
        <v>9</v>
      </c>
      <c r="BV49" s="203">
        <v>3</v>
      </c>
      <c r="BW49" s="203">
        <v>11</v>
      </c>
      <c r="BX49" s="203">
        <v>6</v>
      </c>
      <c r="BY49" s="203">
        <v>4</v>
      </c>
      <c r="BZ49" s="203">
        <v>4</v>
      </c>
      <c r="CA49" s="203">
        <v>7</v>
      </c>
      <c r="CB49" s="203">
        <v>3</v>
      </c>
      <c r="CC49" s="203">
        <v>3</v>
      </c>
      <c r="CD49" s="203">
        <v>7</v>
      </c>
      <c r="CE49" s="203">
        <v>5</v>
      </c>
      <c r="CF49" s="203">
        <v>2</v>
      </c>
      <c r="CG49" s="203">
        <v>7</v>
      </c>
      <c r="CH49" s="203">
        <v>7</v>
      </c>
      <c r="CI49" s="203">
        <v>3</v>
      </c>
      <c r="CJ49" s="203">
        <v>5</v>
      </c>
      <c r="CK49" s="203">
        <v>5</v>
      </c>
      <c r="CL49" s="203">
        <v>9</v>
      </c>
      <c r="CM49" s="203">
        <v>9</v>
      </c>
      <c r="CN49" s="203">
        <v>3</v>
      </c>
      <c r="CO49" s="203">
        <v>6</v>
      </c>
      <c r="CP49" s="203">
        <v>3</v>
      </c>
      <c r="CQ49" s="203">
        <v>4</v>
      </c>
      <c r="CR49" s="203">
        <v>5</v>
      </c>
      <c r="CS49" s="203">
        <v>8</v>
      </c>
      <c r="CT49" s="203">
        <v>0</v>
      </c>
      <c r="CU49" s="203">
        <v>6</v>
      </c>
      <c r="CV49" s="203">
        <v>2</v>
      </c>
      <c r="CW49" s="203">
        <v>5</v>
      </c>
      <c r="CX49" s="203">
        <v>3</v>
      </c>
      <c r="CY49" s="203">
        <v>0</v>
      </c>
      <c r="CZ49" s="203">
        <v>2</v>
      </c>
      <c r="DA49" s="203">
        <v>0</v>
      </c>
      <c r="DB49" s="203">
        <v>3</v>
      </c>
      <c r="DC49" s="203">
        <v>1</v>
      </c>
      <c r="DD49" s="203">
        <v>2</v>
      </c>
      <c r="DE49" s="203">
        <v>0</v>
      </c>
      <c r="DF49" s="203">
        <v>1</v>
      </c>
      <c r="DG49" s="203">
        <v>0</v>
      </c>
      <c r="DH49" s="203">
        <v>1</v>
      </c>
      <c r="DI49" s="203">
        <v>0</v>
      </c>
      <c r="DJ49" s="203">
        <v>0</v>
      </c>
      <c r="DK49" s="203">
        <v>1</v>
      </c>
      <c r="DL49" s="203">
        <v>1</v>
      </c>
      <c r="DM49" s="203">
        <v>0</v>
      </c>
      <c r="DN49" s="203">
        <v>0</v>
      </c>
      <c r="DO49" s="203">
        <v>0</v>
      </c>
      <c r="DP49" s="203">
        <v>1</v>
      </c>
      <c r="DQ49" s="203">
        <v>0</v>
      </c>
      <c r="DR49" s="203">
        <v>0</v>
      </c>
      <c r="DS49" s="203">
        <v>0</v>
      </c>
      <c r="DT49" s="203">
        <v>0</v>
      </c>
      <c r="DU49" s="203">
        <v>0</v>
      </c>
      <c r="DV49" s="203">
        <v>0</v>
      </c>
      <c r="DW49" s="203">
        <v>0</v>
      </c>
      <c r="DX49" s="203">
        <v>0</v>
      </c>
      <c r="DY49" s="203">
        <v>0</v>
      </c>
      <c r="DZ49" s="203">
        <v>0</v>
      </c>
      <c r="EA49" s="203">
        <v>0</v>
      </c>
    </row>
    <row r="50" spans="1:131">
      <c r="A50" s="13">
        <v>5611</v>
      </c>
      <c r="B50" s="13" t="s">
        <v>205</v>
      </c>
      <c r="C50" s="15">
        <f t="shared" si="0"/>
        <v>0</v>
      </c>
      <c r="D50" s="204">
        <f t="shared" si="1"/>
        <v>0</v>
      </c>
      <c r="E50" s="15">
        <f t="shared" si="2"/>
        <v>6</v>
      </c>
      <c r="F50" s="204">
        <f t="shared" si="3"/>
        <v>6.5217391304347823</v>
      </c>
      <c r="G50" s="15">
        <f t="shared" si="4"/>
        <v>11</v>
      </c>
      <c r="H50" s="204">
        <f t="shared" si="5"/>
        <v>11.956521739130435</v>
      </c>
      <c r="I50" s="15">
        <f t="shared" si="6"/>
        <v>19</v>
      </c>
      <c r="J50" s="204">
        <f t="shared" si="7"/>
        <v>20.652173913043477</v>
      </c>
      <c r="K50" s="15">
        <f t="shared" si="8"/>
        <v>42</v>
      </c>
      <c r="L50" s="204">
        <f t="shared" si="9"/>
        <v>45.652173913043477</v>
      </c>
      <c r="M50" s="15">
        <f t="shared" si="10"/>
        <v>7</v>
      </c>
      <c r="N50" s="204">
        <f t="shared" si="11"/>
        <v>7.608695652173914</v>
      </c>
      <c r="O50" s="15">
        <f t="shared" si="12"/>
        <v>7</v>
      </c>
      <c r="P50" s="204">
        <f t="shared" si="13"/>
        <v>7.608695652173914</v>
      </c>
      <c r="Q50" s="15">
        <f t="shared" si="14"/>
        <v>92</v>
      </c>
      <c r="S50">
        <v>5611</v>
      </c>
      <c r="T50" t="s">
        <v>205</v>
      </c>
      <c r="U50" s="203">
        <v>92</v>
      </c>
      <c r="V50" s="203">
        <v>0</v>
      </c>
      <c r="W50" s="203">
        <v>1</v>
      </c>
      <c r="X50" s="203">
        <v>1</v>
      </c>
      <c r="Y50" s="203">
        <v>2</v>
      </c>
      <c r="Z50" s="203">
        <v>0</v>
      </c>
      <c r="AA50" s="203">
        <v>2</v>
      </c>
      <c r="AB50" s="203">
        <v>0</v>
      </c>
      <c r="AC50" s="203">
        <v>1</v>
      </c>
      <c r="AD50" s="203">
        <v>2</v>
      </c>
      <c r="AE50" s="203">
        <v>0</v>
      </c>
      <c r="AF50" s="203">
        <v>1</v>
      </c>
      <c r="AG50" s="203">
        <v>2</v>
      </c>
      <c r="AH50" s="203">
        <v>2</v>
      </c>
      <c r="AI50" s="203">
        <v>1</v>
      </c>
      <c r="AJ50" s="203">
        <v>2</v>
      </c>
      <c r="AK50" s="203">
        <v>0</v>
      </c>
      <c r="AL50" s="203">
        <v>1</v>
      </c>
      <c r="AM50" s="203">
        <v>1</v>
      </c>
      <c r="AN50" s="203">
        <v>3</v>
      </c>
      <c r="AO50" s="203">
        <v>2</v>
      </c>
      <c r="AP50" s="203">
        <v>4</v>
      </c>
      <c r="AQ50" s="203">
        <v>2</v>
      </c>
      <c r="AR50" s="203">
        <v>1</v>
      </c>
      <c r="AS50" s="203">
        <v>2</v>
      </c>
      <c r="AT50" s="203">
        <v>0</v>
      </c>
      <c r="AU50" s="203">
        <v>3</v>
      </c>
      <c r="AV50" s="203">
        <v>1</v>
      </c>
      <c r="AW50" s="203">
        <v>2</v>
      </c>
      <c r="AX50" s="203">
        <v>1</v>
      </c>
      <c r="AY50" s="203">
        <v>1</v>
      </c>
      <c r="AZ50" s="203">
        <v>0</v>
      </c>
      <c r="BA50" s="203">
        <v>2</v>
      </c>
      <c r="BB50" s="203">
        <v>0</v>
      </c>
      <c r="BC50" s="203">
        <v>0</v>
      </c>
      <c r="BD50" s="203">
        <v>0</v>
      </c>
      <c r="BE50" s="203">
        <v>0</v>
      </c>
      <c r="BF50" s="203">
        <v>1</v>
      </c>
      <c r="BG50" s="203">
        <v>0</v>
      </c>
      <c r="BH50" s="203">
        <v>1</v>
      </c>
      <c r="BI50" s="203">
        <v>1</v>
      </c>
      <c r="BJ50" s="203">
        <v>0</v>
      </c>
      <c r="BK50" s="203">
        <v>0</v>
      </c>
      <c r="BL50" s="203">
        <v>1</v>
      </c>
      <c r="BM50" s="203">
        <v>0</v>
      </c>
      <c r="BN50" s="203">
        <v>1</v>
      </c>
      <c r="BO50" s="203">
        <v>0</v>
      </c>
      <c r="BP50" s="203">
        <v>1</v>
      </c>
      <c r="BQ50" s="203">
        <v>1</v>
      </c>
      <c r="BR50" s="203">
        <v>2</v>
      </c>
      <c r="BS50" s="203">
        <v>3</v>
      </c>
      <c r="BT50" s="203">
        <v>2</v>
      </c>
      <c r="BU50" s="203">
        <v>2</v>
      </c>
      <c r="BV50" s="203">
        <v>2</v>
      </c>
      <c r="BW50" s="203">
        <v>1</v>
      </c>
      <c r="BX50" s="203">
        <v>5</v>
      </c>
      <c r="BY50" s="203">
        <v>1</v>
      </c>
      <c r="BZ50" s="203">
        <v>1</v>
      </c>
      <c r="CA50" s="203">
        <v>1</v>
      </c>
      <c r="CB50" s="203">
        <v>1</v>
      </c>
      <c r="CC50" s="203">
        <v>2</v>
      </c>
      <c r="CD50" s="203">
        <v>0</v>
      </c>
      <c r="CE50" s="203">
        <v>0</v>
      </c>
      <c r="CF50" s="203">
        <v>0</v>
      </c>
      <c r="CG50" s="203">
        <v>0</v>
      </c>
      <c r="CH50" s="203">
        <v>4</v>
      </c>
      <c r="CI50" s="203">
        <v>0</v>
      </c>
      <c r="CJ50" s="203">
        <v>1</v>
      </c>
      <c r="CK50" s="203">
        <v>1</v>
      </c>
      <c r="CL50" s="203">
        <v>1</v>
      </c>
      <c r="CM50" s="203">
        <v>1</v>
      </c>
      <c r="CN50" s="203">
        <v>0</v>
      </c>
      <c r="CO50" s="203">
        <v>1</v>
      </c>
      <c r="CP50" s="203">
        <v>0</v>
      </c>
      <c r="CQ50" s="203">
        <v>1</v>
      </c>
      <c r="CR50" s="203">
        <v>1</v>
      </c>
      <c r="CS50" s="203">
        <v>1</v>
      </c>
      <c r="CT50" s="203">
        <v>0</v>
      </c>
      <c r="CU50" s="203">
        <v>0</v>
      </c>
      <c r="CV50" s="203">
        <v>0</v>
      </c>
      <c r="CW50" s="203">
        <v>0</v>
      </c>
      <c r="CX50" s="203">
        <v>1</v>
      </c>
      <c r="CY50" s="203">
        <v>1</v>
      </c>
      <c r="CZ50" s="203">
        <v>1</v>
      </c>
      <c r="DA50" s="203">
        <v>1</v>
      </c>
      <c r="DB50" s="203">
        <v>0</v>
      </c>
      <c r="DC50" s="203">
        <v>1</v>
      </c>
      <c r="DD50" s="203">
        <v>0</v>
      </c>
      <c r="DE50" s="203">
        <v>0</v>
      </c>
      <c r="DF50" s="203">
        <v>2</v>
      </c>
      <c r="DG50" s="203">
        <v>0</v>
      </c>
      <c r="DH50" s="203">
        <v>0</v>
      </c>
      <c r="DI50" s="203">
        <v>0</v>
      </c>
      <c r="DJ50" s="203">
        <v>0</v>
      </c>
      <c r="DK50" s="203">
        <v>0</v>
      </c>
      <c r="DL50" s="203">
        <v>0</v>
      </c>
      <c r="DM50" s="203">
        <v>0</v>
      </c>
      <c r="DN50" s="203">
        <v>0</v>
      </c>
      <c r="DO50" s="203">
        <v>0</v>
      </c>
      <c r="DP50" s="203">
        <v>0</v>
      </c>
      <c r="DQ50" s="203">
        <v>0</v>
      </c>
      <c r="DR50" s="203">
        <v>0</v>
      </c>
      <c r="DS50" s="203">
        <v>0</v>
      </c>
      <c r="DT50" s="203">
        <v>0</v>
      </c>
      <c r="DU50" s="203">
        <v>0</v>
      </c>
      <c r="DV50" s="203">
        <v>0</v>
      </c>
      <c r="DW50" s="203">
        <v>0</v>
      </c>
      <c r="DX50" s="203">
        <v>0</v>
      </c>
      <c r="DY50" s="203">
        <v>0</v>
      </c>
      <c r="DZ50" s="203">
        <v>0</v>
      </c>
      <c r="EA50" s="203">
        <v>0</v>
      </c>
    </row>
    <row r="51" spans="1:131">
      <c r="A51">
        <v>5612</v>
      </c>
      <c r="B51" t="s">
        <v>206</v>
      </c>
      <c r="C51" s="16">
        <f t="shared" si="0"/>
        <v>6</v>
      </c>
      <c r="D51" s="205">
        <f t="shared" si="1"/>
        <v>1.6129032258064515</v>
      </c>
      <c r="E51" s="16">
        <f t="shared" si="2"/>
        <v>18</v>
      </c>
      <c r="F51" s="205">
        <f t="shared" si="3"/>
        <v>4.838709677419355</v>
      </c>
      <c r="G51" s="16">
        <f t="shared" si="4"/>
        <v>34</v>
      </c>
      <c r="H51" s="205">
        <f t="shared" si="5"/>
        <v>9.1397849462365599</v>
      </c>
      <c r="I51" s="16">
        <f t="shared" si="6"/>
        <v>56</v>
      </c>
      <c r="J51" s="205">
        <f t="shared" si="7"/>
        <v>15.053763440860216</v>
      </c>
      <c r="K51" s="16">
        <f t="shared" si="8"/>
        <v>195</v>
      </c>
      <c r="L51" s="205">
        <f t="shared" si="9"/>
        <v>52.419354838709673</v>
      </c>
      <c r="M51" s="16">
        <f t="shared" si="10"/>
        <v>51</v>
      </c>
      <c r="N51" s="205">
        <f t="shared" si="11"/>
        <v>13.709677419354838</v>
      </c>
      <c r="O51" s="16">
        <f t="shared" si="12"/>
        <v>12</v>
      </c>
      <c r="P51" s="205">
        <f t="shared" si="13"/>
        <v>3.225806451612903</v>
      </c>
      <c r="Q51" s="16">
        <f t="shared" si="14"/>
        <v>372</v>
      </c>
      <c r="S51">
        <v>5612</v>
      </c>
      <c r="T51" t="s">
        <v>206</v>
      </c>
      <c r="U51" s="203">
        <v>372</v>
      </c>
      <c r="V51" s="203">
        <v>6</v>
      </c>
      <c r="W51" s="203">
        <v>3</v>
      </c>
      <c r="X51" s="203">
        <v>5</v>
      </c>
      <c r="Y51" s="203">
        <v>3</v>
      </c>
      <c r="Z51" s="203">
        <v>3</v>
      </c>
      <c r="AA51" s="203">
        <v>4</v>
      </c>
      <c r="AB51" s="203">
        <v>3</v>
      </c>
      <c r="AC51" s="203">
        <v>4</v>
      </c>
      <c r="AD51" s="203">
        <v>4</v>
      </c>
      <c r="AE51" s="203">
        <v>1</v>
      </c>
      <c r="AF51" s="203">
        <v>6</v>
      </c>
      <c r="AG51" s="203">
        <v>3</v>
      </c>
      <c r="AH51" s="203">
        <v>1</v>
      </c>
      <c r="AI51" s="203">
        <v>3</v>
      </c>
      <c r="AJ51" s="203">
        <v>4</v>
      </c>
      <c r="AK51" s="203">
        <v>5</v>
      </c>
      <c r="AL51" s="203">
        <v>2</v>
      </c>
      <c r="AM51" s="203">
        <v>5</v>
      </c>
      <c r="AN51" s="203">
        <v>6</v>
      </c>
      <c r="AO51" s="203">
        <v>7</v>
      </c>
      <c r="AP51" s="203">
        <v>7</v>
      </c>
      <c r="AQ51" s="203">
        <v>9</v>
      </c>
      <c r="AR51" s="203">
        <v>5</v>
      </c>
      <c r="AS51" s="203">
        <v>3</v>
      </c>
      <c r="AT51" s="203">
        <v>6</v>
      </c>
      <c r="AU51" s="203">
        <v>6</v>
      </c>
      <c r="AV51" s="203">
        <v>5</v>
      </c>
      <c r="AW51" s="203">
        <v>9</v>
      </c>
      <c r="AX51" s="203">
        <v>4</v>
      </c>
      <c r="AY51" s="203">
        <v>4</v>
      </c>
      <c r="AZ51" s="203">
        <v>5</v>
      </c>
      <c r="BA51" s="203">
        <v>7</v>
      </c>
      <c r="BB51" s="203">
        <v>2</v>
      </c>
      <c r="BC51" s="203">
        <v>5</v>
      </c>
      <c r="BD51" s="203">
        <v>2</v>
      </c>
      <c r="BE51" s="203">
        <v>4</v>
      </c>
      <c r="BF51" s="203">
        <v>0</v>
      </c>
      <c r="BG51" s="203">
        <v>2</v>
      </c>
      <c r="BH51" s="203">
        <v>2</v>
      </c>
      <c r="BI51" s="203">
        <v>5</v>
      </c>
      <c r="BJ51" s="203">
        <v>6</v>
      </c>
      <c r="BK51" s="203">
        <v>4</v>
      </c>
      <c r="BL51" s="203">
        <v>5</v>
      </c>
      <c r="BM51" s="203">
        <v>2</v>
      </c>
      <c r="BN51" s="203">
        <v>3</v>
      </c>
      <c r="BO51" s="203">
        <v>1</v>
      </c>
      <c r="BP51" s="203">
        <v>6</v>
      </c>
      <c r="BQ51" s="203">
        <v>8</v>
      </c>
      <c r="BR51" s="203">
        <v>6</v>
      </c>
      <c r="BS51" s="203">
        <v>7</v>
      </c>
      <c r="BT51" s="203">
        <v>3</v>
      </c>
      <c r="BU51" s="203">
        <v>6</v>
      </c>
      <c r="BV51" s="203">
        <v>3</v>
      </c>
      <c r="BW51" s="203">
        <v>8</v>
      </c>
      <c r="BX51" s="203">
        <v>4</v>
      </c>
      <c r="BY51" s="203">
        <v>7</v>
      </c>
      <c r="BZ51" s="203">
        <v>5</v>
      </c>
      <c r="CA51" s="203">
        <v>5</v>
      </c>
      <c r="CB51" s="203">
        <v>4</v>
      </c>
      <c r="CC51" s="203">
        <v>6</v>
      </c>
      <c r="CD51" s="203">
        <v>6</v>
      </c>
      <c r="CE51" s="203">
        <v>7</v>
      </c>
      <c r="CF51" s="203">
        <v>8</v>
      </c>
      <c r="CG51" s="203">
        <v>6</v>
      </c>
      <c r="CH51" s="203">
        <v>7</v>
      </c>
      <c r="CI51" s="203">
        <v>2</v>
      </c>
      <c r="CJ51" s="203">
        <v>4</v>
      </c>
      <c r="CK51" s="203">
        <v>4</v>
      </c>
      <c r="CL51" s="203">
        <v>7</v>
      </c>
      <c r="CM51" s="203">
        <v>6</v>
      </c>
      <c r="CN51" s="203">
        <v>3</v>
      </c>
      <c r="CO51" s="203">
        <v>2</v>
      </c>
      <c r="CP51" s="203">
        <v>6</v>
      </c>
      <c r="CQ51" s="203">
        <v>2</v>
      </c>
      <c r="CR51" s="203">
        <v>6</v>
      </c>
      <c r="CS51" s="203">
        <v>5</v>
      </c>
      <c r="CT51" s="203">
        <v>3</v>
      </c>
      <c r="CU51" s="203">
        <v>6</v>
      </c>
      <c r="CV51" s="203">
        <v>0</v>
      </c>
      <c r="CW51" s="203">
        <v>1</v>
      </c>
      <c r="CX51" s="203">
        <v>0</v>
      </c>
      <c r="CY51" s="203">
        <v>1</v>
      </c>
      <c r="CZ51" s="203">
        <v>2</v>
      </c>
      <c r="DA51" s="203">
        <v>0</v>
      </c>
      <c r="DB51" s="203">
        <v>1</v>
      </c>
      <c r="DC51" s="203">
        <v>0</v>
      </c>
      <c r="DD51" s="203">
        <v>1</v>
      </c>
      <c r="DE51" s="203">
        <v>2</v>
      </c>
      <c r="DF51" s="203">
        <v>0</v>
      </c>
      <c r="DG51" s="203">
        <v>2</v>
      </c>
      <c r="DH51" s="203">
        <v>1</v>
      </c>
      <c r="DI51" s="203">
        <v>0</v>
      </c>
      <c r="DJ51" s="203">
        <v>0</v>
      </c>
      <c r="DK51" s="203">
        <v>1</v>
      </c>
      <c r="DL51" s="203">
        <v>0</v>
      </c>
      <c r="DM51" s="203">
        <v>0</v>
      </c>
      <c r="DN51" s="203">
        <v>1</v>
      </c>
      <c r="DO51" s="203">
        <v>0</v>
      </c>
      <c r="DP51" s="203">
        <v>0</v>
      </c>
      <c r="DQ51" s="203">
        <v>0</v>
      </c>
      <c r="DR51" s="203">
        <v>0</v>
      </c>
      <c r="DS51" s="203">
        <v>0</v>
      </c>
      <c r="DT51" s="203">
        <v>0</v>
      </c>
      <c r="DU51" s="203">
        <v>0</v>
      </c>
      <c r="DV51" s="203">
        <v>0</v>
      </c>
      <c r="DW51" s="203">
        <v>0</v>
      </c>
      <c r="DX51" s="203">
        <v>0</v>
      </c>
      <c r="DY51" s="203">
        <v>0</v>
      </c>
      <c r="DZ51" s="203">
        <v>0</v>
      </c>
      <c r="EA51" s="203">
        <v>0</v>
      </c>
    </row>
    <row r="52" spans="1:131">
      <c r="A52" s="13">
        <v>5706</v>
      </c>
      <c r="B52" s="13" t="s">
        <v>207</v>
      </c>
      <c r="C52" s="15">
        <f t="shared" si="0"/>
        <v>5</v>
      </c>
      <c r="D52" s="204">
        <f t="shared" si="1"/>
        <v>2.3809523809523809</v>
      </c>
      <c r="E52" s="15">
        <f t="shared" si="2"/>
        <v>10</v>
      </c>
      <c r="F52" s="204">
        <f t="shared" si="3"/>
        <v>4.7619047619047619</v>
      </c>
      <c r="G52" s="15">
        <f t="shared" si="4"/>
        <v>24</v>
      </c>
      <c r="H52" s="204">
        <f t="shared" si="5"/>
        <v>11.428571428571429</v>
      </c>
      <c r="I52" s="15">
        <f t="shared" si="6"/>
        <v>41</v>
      </c>
      <c r="J52" s="204">
        <f t="shared" si="7"/>
        <v>19.523809523809526</v>
      </c>
      <c r="K52" s="15">
        <f t="shared" si="8"/>
        <v>91</v>
      </c>
      <c r="L52" s="204">
        <f t="shared" si="9"/>
        <v>43.333333333333336</v>
      </c>
      <c r="M52" s="15">
        <f t="shared" si="10"/>
        <v>25</v>
      </c>
      <c r="N52" s="204">
        <f t="shared" si="11"/>
        <v>11.904761904761903</v>
      </c>
      <c r="O52" s="15">
        <f t="shared" si="12"/>
        <v>14</v>
      </c>
      <c r="P52" s="204">
        <f t="shared" si="13"/>
        <v>6.666666666666667</v>
      </c>
      <c r="Q52" s="15">
        <f t="shared" si="14"/>
        <v>210</v>
      </c>
      <c r="S52">
        <v>5706</v>
      </c>
      <c r="T52" t="s">
        <v>207</v>
      </c>
      <c r="U52" s="203">
        <v>210</v>
      </c>
      <c r="V52" s="203">
        <v>5</v>
      </c>
      <c r="W52" s="203">
        <v>2</v>
      </c>
      <c r="X52" s="203">
        <v>2</v>
      </c>
      <c r="Y52" s="203">
        <v>1</v>
      </c>
      <c r="Z52" s="203">
        <v>1</v>
      </c>
      <c r="AA52" s="203">
        <v>4</v>
      </c>
      <c r="AB52" s="203">
        <v>1</v>
      </c>
      <c r="AC52" s="203">
        <v>2</v>
      </c>
      <c r="AD52" s="203">
        <v>1</v>
      </c>
      <c r="AE52" s="203">
        <v>3</v>
      </c>
      <c r="AF52" s="203">
        <v>2</v>
      </c>
      <c r="AG52" s="203">
        <v>2</v>
      </c>
      <c r="AH52" s="203">
        <v>2</v>
      </c>
      <c r="AI52" s="203">
        <v>3</v>
      </c>
      <c r="AJ52" s="203">
        <v>4</v>
      </c>
      <c r="AK52" s="203">
        <v>4</v>
      </c>
      <c r="AL52" s="203">
        <v>1</v>
      </c>
      <c r="AM52" s="203">
        <v>5</v>
      </c>
      <c r="AN52" s="203">
        <v>5</v>
      </c>
      <c r="AO52" s="203">
        <v>5</v>
      </c>
      <c r="AP52" s="203">
        <v>4</v>
      </c>
      <c r="AQ52" s="203">
        <v>6</v>
      </c>
      <c r="AR52" s="203">
        <v>7</v>
      </c>
      <c r="AS52" s="203">
        <v>2</v>
      </c>
      <c r="AT52" s="203">
        <v>4</v>
      </c>
      <c r="AU52" s="203">
        <v>2</v>
      </c>
      <c r="AV52" s="203">
        <v>1</v>
      </c>
      <c r="AW52" s="203">
        <v>1</v>
      </c>
      <c r="AX52" s="203">
        <v>4</v>
      </c>
      <c r="AY52" s="203">
        <v>2</v>
      </c>
      <c r="AZ52" s="203">
        <v>3</v>
      </c>
      <c r="BA52" s="203">
        <v>3</v>
      </c>
      <c r="BB52" s="203">
        <v>1</v>
      </c>
      <c r="BC52" s="203">
        <v>0</v>
      </c>
      <c r="BD52" s="203">
        <v>1</v>
      </c>
      <c r="BE52" s="203">
        <v>1</v>
      </c>
      <c r="BF52" s="203">
        <v>1</v>
      </c>
      <c r="BG52" s="203">
        <v>3</v>
      </c>
      <c r="BH52" s="203">
        <v>0</v>
      </c>
      <c r="BI52" s="203">
        <v>1</v>
      </c>
      <c r="BJ52" s="203">
        <v>4</v>
      </c>
      <c r="BK52" s="203">
        <v>5</v>
      </c>
      <c r="BL52" s="203">
        <v>1</v>
      </c>
      <c r="BM52" s="203">
        <v>3</v>
      </c>
      <c r="BN52" s="203">
        <v>2</v>
      </c>
      <c r="BO52" s="203">
        <v>6</v>
      </c>
      <c r="BP52" s="203">
        <v>1</v>
      </c>
      <c r="BQ52" s="203">
        <v>2</v>
      </c>
      <c r="BR52" s="203">
        <v>3</v>
      </c>
      <c r="BS52" s="203">
        <v>1</v>
      </c>
      <c r="BT52" s="203">
        <v>4</v>
      </c>
      <c r="BU52" s="203">
        <v>3</v>
      </c>
      <c r="BV52" s="203">
        <v>4</v>
      </c>
      <c r="BW52" s="203">
        <v>2</v>
      </c>
      <c r="BX52" s="203">
        <v>4</v>
      </c>
      <c r="BY52" s="203">
        <v>2</v>
      </c>
      <c r="BZ52" s="203">
        <v>1</v>
      </c>
      <c r="CA52" s="203">
        <v>2</v>
      </c>
      <c r="CB52" s="203">
        <v>2</v>
      </c>
      <c r="CC52" s="203">
        <v>1</v>
      </c>
      <c r="CD52" s="203">
        <v>1</v>
      </c>
      <c r="CE52" s="203">
        <v>1</v>
      </c>
      <c r="CF52" s="203">
        <v>3</v>
      </c>
      <c r="CG52" s="203">
        <v>3</v>
      </c>
      <c r="CH52" s="203">
        <v>2</v>
      </c>
      <c r="CI52" s="203">
        <v>2</v>
      </c>
      <c r="CJ52" s="203">
        <v>4</v>
      </c>
      <c r="CK52" s="203">
        <v>1</v>
      </c>
      <c r="CL52" s="203">
        <v>3</v>
      </c>
      <c r="CM52" s="203">
        <v>3</v>
      </c>
      <c r="CN52" s="203">
        <v>2</v>
      </c>
      <c r="CO52" s="203">
        <v>2</v>
      </c>
      <c r="CP52" s="203">
        <v>2</v>
      </c>
      <c r="CQ52" s="203">
        <v>5</v>
      </c>
      <c r="CR52" s="203">
        <v>0</v>
      </c>
      <c r="CS52" s="203">
        <v>0</v>
      </c>
      <c r="CT52" s="203">
        <v>3</v>
      </c>
      <c r="CU52" s="203">
        <v>1</v>
      </c>
      <c r="CV52" s="203">
        <v>1</v>
      </c>
      <c r="CW52" s="203">
        <v>2</v>
      </c>
      <c r="CX52" s="203">
        <v>0</v>
      </c>
      <c r="CY52" s="203">
        <v>2</v>
      </c>
      <c r="CZ52" s="203">
        <v>1</v>
      </c>
      <c r="DA52" s="203">
        <v>2</v>
      </c>
      <c r="DB52" s="203">
        <v>2</v>
      </c>
      <c r="DC52" s="203">
        <v>1</v>
      </c>
      <c r="DD52" s="203">
        <v>1</v>
      </c>
      <c r="DE52" s="203">
        <v>2</v>
      </c>
      <c r="DF52" s="203">
        <v>0</v>
      </c>
      <c r="DG52" s="203">
        <v>1</v>
      </c>
      <c r="DH52" s="203">
        <v>1</v>
      </c>
      <c r="DI52" s="203">
        <v>1</v>
      </c>
      <c r="DJ52" s="203">
        <v>0</v>
      </c>
      <c r="DK52" s="203">
        <v>0</v>
      </c>
      <c r="DL52" s="203">
        <v>0</v>
      </c>
      <c r="DM52" s="203">
        <v>0</v>
      </c>
      <c r="DN52" s="203">
        <v>0</v>
      </c>
      <c r="DO52" s="203">
        <v>0</v>
      </c>
      <c r="DP52" s="203">
        <v>0</v>
      </c>
      <c r="DQ52" s="203">
        <v>0</v>
      </c>
      <c r="DR52" s="203">
        <v>0</v>
      </c>
      <c r="DS52" s="203">
        <v>0</v>
      </c>
      <c r="DT52" s="203">
        <v>0</v>
      </c>
      <c r="DU52" s="203">
        <v>0</v>
      </c>
      <c r="DV52" s="203">
        <v>0</v>
      </c>
      <c r="DW52" s="203">
        <v>0</v>
      </c>
      <c r="DX52" s="203">
        <v>0</v>
      </c>
      <c r="DY52" s="203">
        <v>0</v>
      </c>
      <c r="DZ52" s="203">
        <v>0</v>
      </c>
      <c r="EA52" s="203">
        <v>0</v>
      </c>
    </row>
    <row r="53" spans="1:131">
      <c r="C53" s="21">
        <f>SUM(C46:C52)</f>
        <v>98</v>
      </c>
      <c r="D53" s="206">
        <f t="shared" si="1"/>
        <v>1.3243243243243243</v>
      </c>
      <c r="E53" s="21">
        <f t="shared" ref="E53:Q53" si="19">SUM(E46:E52)</f>
        <v>418</v>
      </c>
      <c r="F53" s="206">
        <f t="shared" si="3"/>
        <v>5.6486486486486482</v>
      </c>
      <c r="G53" s="21">
        <f t="shared" si="19"/>
        <v>935</v>
      </c>
      <c r="H53" s="206">
        <f t="shared" si="5"/>
        <v>12.635135135135133</v>
      </c>
      <c r="I53" s="21">
        <f t="shared" si="19"/>
        <v>1023</v>
      </c>
      <c r="J53" s="206">
        <f t="shared" si="7"/>
        <v>13.824324324324325</v>
      </c>
      <c r="K53" s="21">
        <f t="shared" si="19"/>
        <v>3689</v>
      </c>
      <c r="L53" s="206">
        <f t="shared" si="9"/>
        <v>49.851351351351354</v>
      </c>
      <c r="M53" s="21">
        <f t="shared" si="19"/>
        <v>897</v>
      </c>
      <c r="N53" s="206">
        <f t="shared" si="11"/>
        <v>12.121621621621621</v>
      </c>
      <c r="O53" s="21">
        <f t="shared" si="19"/>
        <v>340</v>
      </c>
      <c r="P53" s="206">
        <f t="shared" si="13"/>
        <v>4.5945945945945947</v>
      </c>
      <c r="Q53" s="21">
        <f t="shared" si="19"/>
        <v>7400</v>
      </c>
      <c r="U53" s="203"/>
      <c r="V53" s="203"/>
      <c r="W53" s="203"/>
      <c r="X53" s="203"/>
      <c r="Y53" s="203"/>
      <c r="Z53" s="203"/>
      <c r="AA53" s="203"/>
      <c r="AB53" s="203"/>
      <c r="AC53" s="203"/>
      <c r="AD53" s="203"/>
      <c r="AE53" s="203"/>
      <c r="AF53" s="203"/>
      <c r="AG53" s="203"/>
      <c r="AH53" s="203"/>
      <c r="AI53" s="203"/>
      <c r="AJ53" s="203"/>
      <c r="AK53" s="203"/>
      <c r="AL53" s="203"/>
      <c r="AM53" s="203"/>
      <c r="AN53" s="203"/>
      <c r="AO53" s="203"/>
      <c r="AP53" s="203"/>
      <c r="AQ53" s="203"/>
      <c r="AR53" s="203"/>
      <c r="AS53" s="203"/>
      <c r="AT53" s="203"/>
      <c r="AU53" s="203"/>
      <c r="AV53" s="203"/>
      <c r="AW53" s="203"/>
      <c r="AX53" s="203"/>
      <c r="AY53" s="203"/>
      <c r="AZ53" s="203"/>
      <c r="BA53" s="203"/>
      <c r="BB53" s="203"/>
      <c r="BC53" s="203"/>
      <c r="BD53" s="203"/>
      <c r="BE53" s="203"/>
      <c r="BF53" s="203"/>
      <c r="BG53" s="203"/>
      <c r="BH53" s="203"/>
      <c r="BI53" s="203"/>
      <c r="BJ53" s="203"/>
      <c r="BK53" s="203"/>
      <c r="BL53" s="203"/>
      <c r="BM53" s="203"/>
      <c r="BN53" s="203"/>
      <c r="BO53" s="203"/>
      <c r="BP53" s="203"/>
      <c r="BQ53" s="203"/>
      <c r="BR53" s="203"/>
      <c r="BS53" s="203"/>
      <c r="BT53" s="203"/>
      <c r="BU53" s="203"/>
      <c r="BV53" s="203"/>
      <c r="BW53" s="203"/>
      <c r="BX53" s="203"/>
      <c r="BY53" s="203"/>
      <c r="BZ53" s="203"/>
      <c r="CA53" s="203"/>
      <c r="CB53" s="203"/>
      <c r="CC53" s="203"/>
      <c r="CD53" s="203"/>
      <c r="CE53" s="203"/>
      <c r="CF53" s="203"/>
      <c r="CG53" s="203"/>
      <c r="CH53" s="203"/>
      <c r="CI53" s="203"/>
      <c r="CJ53" s="203"/>
      <c r="CK53" s="203"/>
      <c r="CL53" s="203"/>
      <c r="CM53" s="203"/>
      <c r="CN53" s="203"/>
      <c r="CO53" s="203"/>
      <c r="CP53" s="203"/>
      <c r="CQ53" s="203"/>
      <c r="CR53" s="203"/>
      <c r="CS53" s="203"/>
      <c r="CT53" s="203"/>
      <c r="CU53" s="203"/>
      <c r="CV53" s="203"/>
      <c r="CW53" s="203"/>
      <c r="CX53" s="203"/>
      <c r="CY53" s="203"/>
      <c r="CZ53" s="203"/>
      <c r="DA53" s="203"/>
      <c r="DB53" s="203"/>
      <c r="DC53" s="203"/>
      <c r="DD53" s="203"/>
      <c r="DE53" s="203"/>
      <c r="DF53" s="203"/>
      <c r="DG53" s="203"/>
      <c r="DH53" s="203"/>
      <c r="DI53" s="203"/>
      <c r="DJ53" s="203"/>
      <c r="DK53" s="203"/>
      <c r="DL53" s="203"/>
      <c r="DM53" s="203"/>
      <c r="DN53" s="203"/>
      <c r="DO53" s="203"/>
      <c r="DP53" s="203"/>
      <c r="DQ53" s="203"/>
      <c r="DR53" s="203"/>
      <c r="DS53" s="203"/>
      <c r="DT53" s="203"/>
      <c r="DU53" s="203"/>
      <c r="DV53" s="203"/>
      <c r="DW53" s="203"/>
      <c r="DX53" s="203"/>
      <c r="DY53" s="203"/>
      <c r="DZ53" s="203"/>
      <c r="EA53" s="203"/>
    </row>
    <row r="54" spans="1:131">
      <c r="C54" s="16"/>
      <c r="D54" s="205"/>
      <c r="E54" s="16"/>
      <c r="F54" s="205"/>
      <c r="G54" s="16"/>
      <c r="H54" s="205"/>
      <c r="I54" s="16"/>
      <c r="J54" s="205"/>
      <c r="K54" s="16"/>
      <c r="L54" s="205"/>
      <c r="M54" s="16"/>
      <c r="N54" s="205"/>
      <c r="O54" s="16"/>
      <c r="P54" s="205"/>
      <c r="Q54" s="16"/>
      <c r="U54" s="203"/>
      <c r="V54" s="203"/>
      <c r="W54" s="203"/>
      <c r="X54" s="203"/>
      <c r="Y54" s="203"/>
      <c r="Z54" s="203"/>
      <c r="AA54" s="203"/>
      <c r="AB54" s="203"/>
      <c r="AC54" s="203"/>
      <c r="AD54" s="203"/>
      <c r="AE54" s="203"/>
      <c r="AF54" s="203"/>
      <c r="AG54" s="203"/>
      <c r="AH54" s="203"/>
      <c r="AI54" s="203"/>
      <c r="AJ54" s="203"/>
      <c r="AK54" s="203"/>
      <c r="AL54" s="203"/>
      <c r="AM54" s="203"/>
      <c r="AN54" s="203"/>
      <c r="AO54" s="203"/>
      <c r="AP54" s="203"/>
      <c r="AQ54" s="203"/>
      <c r="AR54" s="203"/>
      <c r="AS54" s="203"/>
      <c r="AT54" s="203"/>
      <c r="AU54" s="203"/>
      <c r="AV54" s="203"/>
      <c r="AW54" s="203"/>
      <c r="AX54" s="203"/>
      <c r="AY54" s="203"/>
      <c r="AZ54" s="203"/>
      <c r="BA54" s="203"/>
      <c r="BB54" s="203"/>
      <c r="BC54" s="203"/>
      <c r="BD54" s="203"/>
      <c r="BE54" s="203"/>
      <c r="BF54" s="203"/>
      <c r="BG54" s="203"/>
      <c r="BH54" s="203"/>
      <c r="BI54" s="203"/>
      <c r="BJ54" s="203"/>
      <c r="BK54" s="203"/>
      <c r="BL54" s="203"/>
      <c r="BM54" s="203"/>
      <c r="BN54" s="203"/>
      <c r="BO54" s="203"/>
      <c r="BP54" s="203"/>
      <c r="BQ54" s="203"/>
      <c r="BR54" s="203"/>
      <c r="BS54" s="203"/>
      <c r="BT54" s="203"/>
      <c r="BU54" s="203"/>
      <c r="BV54" s="203"/>
      <c r="BW54" s="203"/>
      <c r="BX54" s="203"/>
      <c r="BY54" s="203"/>
      <c r="BZ54" s="203"/>
      <c r="CA54" s="203"/>
      <c r="CB54" s="203"/>
      <c r="CC54" s="203"/>
      <c r="CD54" s="203"/>
      <c r="CE54" s="203"/>
      <c r="CF54" s="203"/>
      <c r="CG54" s="203"/>
      <c r="CH54" s="203"/>
      <c r="CI54" s="203"/>
      <c r="CJ54" s="203"/>
      <c r="CK54" s="203"/>
      <c r="CL54" s="203"/>
      <c r="CM54" s="203"/>
      <c r="CN54" s="203"/>
      <c r="CO54" s="203"/>
      <c r="CP54" s="203"/>
      <c r="CQ54" s="203"/>
      <c r="CR54" s="203"/>
      <c r="CS54" s="203"/>
      <c r="CT54" s="203"/>
      <c r="CU54" s="203"/>
      <c r="CV54" s="203"/>
      <c r="CW54" s="203"/>
      <c r="CX54" s="203"/>
      <c r="CY54" s="203"/>
      <c r="CZ54" s="203"/>
      <c r="DA54" s="203"/>
      <c r="DB54" s="203"/>
      <c r="DC54" s="203"/>
      <c r="DD54" s="203"/>
      <c r="DE54" s="203"/>
      <c r="DF54" s="203"/>
      <c r="DG54" s="203"/>
      <c r="DH54" s="203"/>
      <c r="DI54" s="203"/>
      <c r="DJ54" s="203"/>
      <c r="DK54" s="203"/>
      <c r="DL54" s="203"/>
      <c r="DM54" s="203"/>
      <c r="DN54" s="203"/>
      <c r="DO54" s="203"/>
      <c r="DP54" s="203"/>
      <c r="DQ54" s="203"/>
      <c r="DR54" s="203"/>
      <c r="DS54" s="203"/>
      <c r="DT54" s="203"/>
      <c r="DU54" s="203"/>
      <c r="DV54" s="203"/>
      <c r="DW54" s="203"/>
      <c r="DX54" s="203"/>
      <c r="DY54" s="203"/>
      <c r="DZ54" s="203"/>
      <c r="EA54" s="203"/>
    </row>
    <row r="55" spans="1:131">
      <c r="A55" s="13">
        <v>6000</v>
      </c>
      <c r="B55" s="13" t="s">
        <v>208</v>
      </c>
      <c r="C55" s="15">
        <f t="shared" si="0"/>
        <v>190</v>
      </c>
      <c r="D55" s="204">
        <f t="shared" si="1"/>
        <v>0.98860502627608104</v>
      </c>
      <c r="E55" s="15">
        <f t="shared" si="2"/>
        <v>1089</v>
      </c>
      <c r="F55" s="204">
        <f t="shared" si="3"/>
        <v>5.666267755866591</v>
      </c>
      <c r="G55" s="15">
        <f t="shared" si="4"/>
        <v>2723</v>
      </c>
      <c r="H55" s="204">
        <f t="shared" si="5"/>
        <v>14.168270981840886</v>
      </c>
      <c r="I55" s="15">
        <f t="shared" si="6"/>
        <v>2795</v>
      </c>
      <c r="J55" s="204">
        <f t="shared" si="7"/>
        <v>14.542900254956034</v>
      </c>
      <c r="K55" s="15">
        <f t="shared" si="8"/>
        <v>9756</v>
      </c>
      <c r="L55" s="204">
        <f t="shared" si="9"/>
        <v>50.762266507102346</v>
      </c>
      <c r="M55" s="15">
        <f t="shared" si="10"/>
        <v>1946</v>
      </c>
      <c r="N55" s="204">
        <f t="shared" si="11"/>
        <v>10.125396742806597</v>
      </c>
      <c r="O55" s="15">
        <f t="shared" si="12"/>
        <v>720</v>
      </c>
      <c r="P55" s="204">
        <f t="shared" si="13"/>
        <v>3.7462927311514647</v>
      </c>
      <c r="Q55" s="15">
        <f t="shared" si="14"/>
        <v>19219</v>
      </c>
      <c r="S55">
        <v>6000</v>
      </c>
      <c r="T55" t="s">
        <v>208</v>
      </c>
      <c r="U55" s="203">
        <v>19219</v>
      </c>
      <c r="V55" s="203">
        <v>190</v>
      </c>
      <c r="W55" s="203">
        <v>206</v>
      </c>
      <c r="X55" s="203">
        <v>206</v>
      </c>
      <c r="Y55" s="203">
        <v>215</v>
      </c>
      <c r="Z55" s="203">
        <v>248</v>
      </c>
      <c r="AA55" s="203">
        <v>214</v>
      </c>
      <c r="AB55" s="203">
        <v>224</v>
      </c>
      <c r="AC55" s="203">
        <v>264</v>
      </c>
      <c r="AD55" s="203">
        <v>293</v>
      </c>
      <c r="AE55" s="203">
        <v>235</v>
      </c>
      <c r="AF55" s="203">
        <v>311</v>
      </c>
      <c r="AG55" s="203">
        <v>286</v>
      </c>
      <c r="AH55" s="203">
        <v>277</v>
      </c>
      <c r="AI55" s="203">
        <v>284</v>
      </c>
      <c r="AJ55" s="203">
        <v>290</v>
      </c>
      <c r="AK55" s="203">
        <v>259</v>
      </c>
      <c r="AL55" s="203">
        <v>267</v>
      </c>
      <c r="AM55" s="203">
        <v>299</v>
      </c>
      <c r="AN55" s="203">
        <v>272</v>
      </c>
      <c r="AO55" s="203">
        <v>267</v>
      </c>
      <c r="AP55" s="203">
        <v>295</v>
      </c>
      <c r="AQ55" s="203">
        <v>257</v>
      </c>
      <c r="AR55" s="203">
        <v>315</v>
      </c>
      <c r="AS55" s="203">
        <v>295</v>
      </c>
      <c r="AT55" s="203">
        <v>274</v>
      </c>
      <c r="AU55" s="203">
        <v>254</v>
      </c>
      <c r="AV55" s="203">
        <v>262</v>
      </c>
      <c r="AW55" s="203">
        <v>242</v>
      </c>
      <c r="AX55" s="203">
        <v>266</v>
      </c>
      <c r="AY55" s="203">
        <v>283</v>
      </c>
      <c r="AZ55" s="203">
        <v>306</v>
      </c>
      <c r="BA55" s="203">
        <v>274</v>
      </c>
      <c r="BB55" s="203">
        <v>254</v>
      </c>
      <c r="BC55" s="203">
        <v>233</v>
      </c>
      <c r="BD55" s="203">
        <v>238</v>
      </c>
      <c r="BE55" s="203">
        <v>228</v>
      </c>
      <c r="BF55" s="203">
        <v>217</v>
      </c>
      <c r="BG55" s="203">
        <v>243</v>
      </c>
      <c r="BH55" s="203">
        <v>244</v>
      </c>
      <c r="BI55" s="203">
        <v>250</v>
      </c>
      <c r="BJ55" s="203">
        <v>231</v>
      </c>
      <c r="BK55" s="203">
        <v>267</v>
      </c>
      <c r="BL55" s="203">
        <v>223</v>
      </c>
      <c r="BM55" s="203">
        <v>218</v>
      </c>
      <c r="BN55" s="203">
        <v>212</v>
      </c>
      <c r="BO55" s="203">
        <v>262</v>
      </c>
      <c r="BP55" s="203">
        <v>260</v>
      </c>
      <c r="BQ55" s="203">
        <v>242</v>
      </c>
      <c r="BR55" s="203">
        <v>254</v>
      </c>
      <c r="BS55" s="203">
        <v>213</v>
      </c>
      <c r="BT55" s="203">
        <v>202</v>
      </c>
      <c r="BU55" s="203">
        <v>224</v>
      </c>
      <c r="BV55" s="203">
        <v>283</v>
      </c>
      <c r="BW55" s="203">
        <v>231</v>
      </c>
      <c r="BX55" s="203">
        <v>253</v>
      </c>
      <c r="BY55" s="203">
        <v>229</v>
      </c>
      <c r="BZ55" s="203">
        <v>241</v>
      </c>
      <c r="CA55" s="203">
        <v>220</v>
      </c>
      <c r="CB55" s="203">
        <v>235</v>
      </c>
      <c r="CC55" s="203">
        <v>210</v>
      </c>
      <c r="CD55" s="203">
        <v>240</v>
      </c>
      <c r="CE55" s="203">
        <v>222</v>
      </c>
      <c r="CF55" s="203">
        <v>217</v>
      </c>
      <c r="CG55" s="203">
        <v>191</v>
      </c>
      <c r="CH55" s="203">
        <v>219</v>
      </c>
      <c r="CI55" s="203">
        <v>211</v>
      </c>
      <c r="CJ55" s="203">
        <v>206</v>
      </c>
      <c r="CK55" s="203">
        <v>189</v>
      </c>
      <c r="CL55" s="203">
        <v>184</v>
      </c>
      <c r="CM55" s="203">
        <v>173</v>
      </c>
      <c r="CN55" s="203">
        <v>179</v>
      </c>
      <c r="CO55" s="203">
        <v>184</v>
      </c>
      <c r="CP55" s="203">
        <v>172</v>
      </c>
      <c r="CQ55" s="203">
        <v>143</v>
      </c>
      <c r="CR55" s="203">
        <v>137</v>
      </c>
      <c r="CS55" s="203">
        <v>146</v>
      </c>
      <c r="CT55" s="203">
        <v>139</v>
      </c>
      <c r="CU55" s="203">
        <v>114</v>
      </c>
      <c r="CV55" s="203">
        <v>107</v>
      </c>
      <c r="CW55" s="203">
        <v>79</v>
      </c>
      <c r="CX55" s="203">
        <v>83</v>
      </c>
      <c r="CY55" s="203">
        <v>82</v>
      </c>
      <c r="CZ55" s="203">
        <v>58</v>
      </c>
      <c r="DA55" s="203">
        <v>61</v>
      </c>
      <c r="DB55" s="203">
        <v>63</v>
      </c>
      <c r="DC55" s="203">
        <v>53</v>
      </c>
      <c r="DD55" s="203">
        <v>48</v>
      </c>
      <c r="DE55" s="203">
        <v>45</v>
      </c>
      <c r="DF55" s="203">
        <v>47</v>
      </c>
      <c r="DG55" s="203">
        <v>43</v>
      </c>
      <c r="DH55" s="203">
        <v>41</v>
      </c>
      <c r="DI55" s="203">
        <v>30</v>
      </c>
      <c r="DJ55" s="203">
        <v>17</v>
      </c>
      <c r="DK55" s="203">
        <v>12</v>
      </c>
      <c r="DL55" s="203">
        <v>15</v>
      </c>
      <c r="DM55" s="203">
        <v>7</v>
      </c>
      <c r="DN55" s="203">
        <v>9</v>
      </c>
      <c r="DO55" s="203">
        <v>1</v>
      </c>
      <c r="DP55" s="203">
        <v>2</v>
      </c>
      <c r="DQ55" s="203">
        <v>2</v>
      </c>
      <c r="DR55" s="203">
        <v>0</v>
      </c>
      <c r="DS55" s="203">
        <v>0</v>
      </c>
      <c r="DT55" s="203">
        <v>1</v>
      </c>
      <c r="DU55" s="203">
        <v>0</v>
      </c>
      <c r="DV55" s="203">
        <v>0</v>
      </c>
      <c r="DW55" s="203">
        <v>0</v>
      </c>
      <c r="DX55" s="203">
        <v>0</v>
      </c>
      <c r="DY55" s="203">
        <v>0</v>
      </c>
      <c r="DZ55" s="203">
        <v>0</v>
      </c>
      <c r="EA55" s="203">
        <v>0</v>
      </c>
    </row>
    <row r="56" spans="1:131">
      <c r="A56">
        <v>6100</v>
      </c>
      <c r="B56" t="s">
        <v>209</v>
      </c>
      <c r="C56" s="16">
        <f t="shared" si="0"/>
        <v>33</v>
      </c>
      <c r="D56" s="205">
        <f t="shared" si="1"/>
        <v>1.089108910891089</v>
      </c>
      <c r="E56" s="16">
        <f t="shared" si="2"/>
        <v>175</v>
      </c>
      <c r="F56" s="205">
        <f t="shared" si="3"/>
        <v>5.7755775577557751</v>
      </c>
      <c r="G56" s="16">
        <f t="shared" si="4"/>
        <v>331</v>
      </c>
      <c r="H56" s="205">
        <f t="shared" si="5"/>
        <v>10.924092409240924</v>
      </c>
      <c r="I56" s="16">
        <f t="shared" si="6"/>
        <v>357</v>
      </c>
      <c r="J56" s="205">
        <f t="shared" si="7"/>
        <v>11.782178217821782</v>
      </c>
      <c r="K56" s="16">
        <f t="shared" si="8"/>
        <v>1647</v>
      </c>
      <c r="L56" s="205">
        <f t="shared" si="9"/>
        <v>54.35643564356436</v>
      </c>
      <c r="M56" s="16">
        <f t="shared" si="10"/>
        <v>327</v>
      </c>
      <c r="N56" s="205">
        <f t="shared" si="11"/>
        <v>10.792079207920793</v>
      </c>
      <c r="O56" s="16">
        <f t="shared" si="12"/>
        <v>160</v>
      </c>
      <c r="P56" s="205">
        <f t="shared" si="13"/>
        <v>5.2805280528052805</v>
      </c>
      <c r="Q56" s="16">
        <f t="shared" si="14"/>
        <v>3030</v>
      </c>
      <c r="S56">
        <v>6100</v>
      </c>
      <c r="T56" t="s">
        <v>209</v>
      </c>
      <c r="U56" s="203">
        <v>3030</v>
      </c>
      <c r="V56" s="203">
        <v>33</v>
      </c>
      <c r="W56" s="203">
        <v>42</v>
      </c>
      <c r="X56" s="203">
        <v>33</v>
      </c>
      <c r="Y56" s="203">
        <v>33</v>
      </c>
      <c r="Z56" s="203">
        <v>32</v>
      </c>
      <c r="AA56" s="203">
        <v>35</v>
      </c>
      <c r="AB56" s="203">
        <v>36</v>
      </c>
      <c r="AC56" s="203">
        <v>31</v>
      </c>
      <c r="AD56" s="203">
        <v>32</v>
      </c>
      <c r="AE56" s="203">
        <v>24</v>
      </c>
      <c r="AF56" s="203">
        <v>39</v>
      </c>
      <c r="AG56" s="203">
        <v>34</v>
      </c>
      <c r="AH56" s="203">
        <v>35</v>
      </c>
      <c r="AI56" s="203">
        <v>40</v>
      </c>
      <c r="AJ56" s="203">
        <v>28</v>
      </c>
      <c r="AK56" s="203">
        <v>32</v>
      </c>
      <c r="AL56" s="203">
        <v>27</v>
      </c>
      <c r="AM56" s="203">
        <v>29</v>
      </c>
      <c r="AN56" s="203">
        <v>33</v>
      </c>
      <c r="AO56" s="203">
        <v>28</v>
      </c>
      <c r="AP56" s="203">
        <v>37</v>
      </c>
      <c r="AQ56" s="203">
        <v>33</v>
      </c>
      <c r="AR56" s="203">
        <v>43</v>
      </c>
      <c r="AS56" s="203">
        <v>44</v>
      </c>
      <c r="AT56" s="203">
        <v>42</v>
      </c>
      <c r="AU56" s="203">
        <v>41</v>
      </c>
      <c r="AV56" s="203">
        <v>58</v>
      </c>
      <c r="AW56" s="203">
        <v>61</v>
      </c>
      <c r="AX56" s="203">
        <v>50</v>
      </c>
      <c r="AY56" s="203">
        <v>47</v>
      </c>
      <c r="AZ56" s="203">
        <v>51</v>
      </c>
      <c r="BA56" s="203">
        <v>62</v>
      </c>
      <c r="BB56" s="203">
        <v>49</v>
      </c>
      <c r="BC56" s="203">
        <v>39</v>
      </c>
      <c r="BD56" s="203">
        <v>45</v>
      </c>
      <c r="BE56" s="203">
        <v>32</v>
      </c>
      <c r="BF56" s="203">
        <v>27</v>
      </c>
      <c r="BG56" s="203">
        <v>46</v>
      </c>
      <c r="BH56" s="203">
        <v>38</v>
      </c>
      <c r="BI56" s="203">
        <v>38</v>
      </c>
      <c r="BJ56" s="203">
        <v>35</v>
      </c>
      <c r="BK56" s="203">
        <v>38</v>
      </c>
      <c r="BL56" s="203">
        <v>40</v>
      </c>
      <c r="BM56" s="203">
        <v>19</v>
      </c>
      <c r="BN56" s="203">
        <v>34</v>
      </c>
      <c r="BO56" s="203">
        <v>28</v>
      </c>
      <c r="BP56" s="203">
        <v>39</v>
      </c>
      <c r="BQ56" s="203">
        <v>41</v>
      </c>
      <c r="BR56" s="203">
        <v>33</v>
      </c>
      <c r="BS56" s="203">
        <v>34</v>
      </c>
      <c r="BT56" s="203">
        <v>27</v>
      </c>
      <c r="BU56" s="203">
        <v>40</v>
      </c>
      <c r="BV56" s="203">
        <v>48</v>
      </c>
      <c r="BW56" s="203">
        <v>44</v>
      </c>
      <c r="BX56" s="203">
        <v>51</v>
      </c>
      <c r="BY56" s="203">
        <v>35</v>
      </c>
      <c r="BZ56" s="203">
        <v>44</v>
      </c>
      <c r="CA56" s="203">
        <v>37</v>
      </c>
      <c r="CB56" s="203">
        <v>39</v>
      </c>
      <c r="CC56" s="203">
        <v>45</v>
      </c>
      <c r="CD56" s="203">
        <v>36</v>
      </c>
      <c r="CE56" s="203">
        <v>37</v>
      </c>
      <c r="CF56" s="203">
        <v>39</v>
      </c>
      <c r="CG56" s="203">
        <v>31</v>
      </c>
      <c r="CH56" s="203">
        <v>37</v>
      </c>
      <c r="CI56" s="203">
        <v>33</v>
      </c>
      <c r="CJ56" s="203">
        <v>40</v>
      </c>
      <c r="CK56" s="203">
        <v>37</v>
      </c>
      <c r="CL56" s="203">
        <v>28</v>
      </c>
      <c r="CM56" s="203">
        <v>28</v>
      </c>
      <c r="CN56" s="203">
        <v>33</v>
      </c>
      <c r="CO56" s="203">
        <v>21</v>
      </c>
      <c r="CP56" s="203">
        <v>31</v>
      </c>
      <c r="CQ56" s="203">
        <v>26</v>
      </c>
      <c r="CR56" s="203">
        <v>18</v>
      </c>
      <c r="CS56" s="203">
        <v>27</v>
      </c>
      <c r="CT56" s="203">
        <v>22</v>
      </c>
      <c r="CU56" s="203">
        <v>26</v>
      </c>
      <c r="CV56" s="203">
        <v>16</v>
      </c>
      <c r="CW56" s="203">
        <v>14</v>
      </c>
      <c r="CX56" s="203">
        <v>12</v>
      </c>
      <c r="CY56" s="203">
        <v>10</v>
      </c>
      <c r="CZ56" s="203">
        <v>17</v>
      </c>
      <c r="DA56" s="203">
        <v>12</v>
      </c>
      <c r="DB56" s="203">
        <v>10</v>
      </c>
      <c r="DC56" s="203">
        <v>13</v>
      </c>
      <c r="DD56" s="203">
        <v>17</v>
      </c>
      <c r="DE56" s="203">
        <v>11</v>
      </c>
      <c r="DF56" s="203">
        <v>9</v>
      </c>
      <c r="DG56" s="203">
        <v>9</v>
      </c>
      <c r="DH56" s="203">
        <v>9</v>
      </c>
      <c r="DI56" s="203">
        <v>7</v>
      </c>
      <c r="DJ56" s="203">
        <v>8</v>
      </c>
      <c r="DK56" s="203">
        <v>6</v>
      </c>
      <c r="DL56" s="203">
        <v>2</v>
      </c>
      <c r="DM56" s="203">
        <v>1</v>
      </c>
      <c r="DN56" s="203">
        <v>2</v>
      </c>
      <c r="DO56" s="203">
        <v>1</v>
      </c>
      <c r="DP56" s="203">
        <v>2</v>
      </c>
      <c r="DQ56" s="203">
        <v>1</v>
      </c>
      <c r="DR56" s="203">
        <v>1</v>
      </c>
      <c r="DS56" s="203">
        <v>0</v>
      </c>
      <c r="DT56" s="203">
        <v>0</v>
      </c>
      <c r="DU56" s="203">
        <v>0</v>
      </c>
      <c r="DV56" s="203">
        <v>0</v>
      </c>
      <c r="DW56" s="203">
        <v>0</v>
      </c>
      <c r="DX56" s="203">
        <v>0</v>
      </c>
      <c r="DY56" s="203">
        <v>0</v>
      </c>
      <c r="DZ56" s="203">
        <v>0</v>
      </c>
      <c r="EA56" s="203">
        <v>0</v>
      </c>
    </row>
    <row r="57" spans="1:131">
      <c r="A57" s="13">
        <v>6250</v>
      </c>
      <c r="B57" s="13" t="s">
        <v>210</v>
      </c>
      <c r="C57" s="15">
        <f t="shared" si="0"/>
        <v>17</v>
      </c>
      <c r="D57" s="204">
        <f t="shared" si="1"/>
        <v>0.86294416243654826</v>
      </c>
      <c r="E57" s="15">
        <f t="shared" si="2"/>
        <v>106</v>
      </c>
      <c r="F57" s="204">
        <f t="shared" si="3"/>
        <v>5.3807106598984769</v>
      </c>
      <c r="G57" s="15">
        <f t="shared" si="4"/>
        <v>205</v>
      </c>
      <c r="H57" s="204">
        <f t="shared" si="5"/>
        <v>10.406091370558377</v>
      </c>
      <c r="I57" s="15">
        <f t="shared" si="6"/>
        <v>215</v>
      </c>
      <c r="J57" s="204">
        <f t="shared" si="7"/>
        <v>10.913705583756345</v>
      </c>
      <c r="K57" s="15">
        <f t="shared" si="8"/>
        <v>1014</v>
      </c>
      <c r="L57" s="204">
        <f t="shared" si="9"/>
        <v>51.472081218274113</v>
      </c>
      <c r="M57" s="15">
        <f t="shared" si="10"/>
        <v>285</v>
      </c>
      <c r="N57" s="204">
        <f t="shared" si="11"/>
        <v>14.467005076142131</v>
      </c>
      <c r="O57" s="15">
        <f t="shared" si="12"/>
        <v>128</v>
      </c>
      <c r="P57" s="204">
        <f t="shared" si="13"/>
        <v>6.4974619289340101</v>
      </c>
      <c r="Q57" s="15">
        <f t="shared" si="14"/>
        <v>1970</v>
      </c>
      <c r="S57">
        <v>6250</v>
      </c>
      <c r="T57" t="s">
        <v>210</v>
      </c>
      <c r="U57" s="203">
        <v>1970</v>
      </c>
      <c r="V57" s="203">
        <v>17</v>
      </c>
      <c r="W57" s="203">
        <v>24</v>
      </c>
      <c r="X57" s="203">
        <v>16</v>
      </c>
      <c r="Y57" s="203">
        <v>21</v>
      </c>
      <c r="Z57" s="203">
        <v>22</v>
      </c>
      <c r="AA57" s="203">
        <v>23</v>
      </c>
      <c r="AB57" s="203">
        <v>23</v>
      </c>
      <c r="AC57" s="203">
        <v>16</v>
      </c>
      <c r="AD57" s="203">
        <v>27</v>
      </c>
      <c r="AE57" s="203">
        <v>22</v>
      </c>
      <c r="AF57" s="203">
        <v>23</v>
      </c>
      <c r="AG57" s="203">
        <v>22</v>
      </c>
      <c r="AH57" s="203">
        <v>20</v>
      </c>
      <c r="AI57" s="203">
        <v>17</v>
      </c>
      <c r="AJ57" s="203">
        <v>17</v>
      </c>
      <c r="AK57" s="203">
        <v>18</v>
      </c>
      <c r="AL57" s="203">
        <v>18</v>
      </c>
      <c r="AM57" s="203">
        <v>18</v>
      </c>
      <c r="AN57" s="203">
        <v>19</v>
      </c>
      <c r="AO57" s="203">
        <v>24</v>
      </c>
      <c r="AP57" s="203">
        <v>19</v>
      </c>
      <c r="AQ57" s="203">
        <v>23</v>
      </c>
      <c r="AR57" s="203">
        <v>21</v>
      </c>
      <c r="AS57" s="203">
        <v>18</v>
      </c>
      <c r="AT57" s="203">
        <v>30</v>
      </c>
      <c r="AU57" s="203">
        <v>25</v>
      </c>
      <c r="AV57" s="203">
        <v>26</v>
      </c>
      <c r="AW57" s="203">
        <v>19</v>
      </c>
      <c r="AX57" s="203">
        <v>18</v>
      </c>
      <c r="AY57" s="203">
        <v>15</v>
      </c>
      <c r="AZ57" s="203">
        <v>26</v>
      </c>
      <c r="BA57" s="203">
        <v>30</v>
      </c>
      <c r="BB57" s="203">
        <v>23</v>
      </c>
      <c r="BC57" s="203">
        <v>26</v>
      </c>
      <c r="BD57" s="203">
        <v>29</v>
      </c>
      <c r="BE57" s="203">
        <v>28</v>
      </c>
      <c r="BF57" s="203">
        <v>26</v>
      </c>
      <c r="BG57" s="203">
        <v>26</v>
      </c>
      <c r="BH57" s="203">
        <v>25</v>
      </c>
      <c r="BI57" s="203">
        <v>21</v>
      </c>
      <c r="BJ57" s="203">
        <v>27</v>
      </c>
      <c r="BK57" s="203">
        <v>23</v>
      </c>
      <c r="BL57" s="203">
        <v>22</v>
      </c>
      <c r="BM57" s="203">
        <v>15</v>
      </c>
      <c r="BN57" s="203">
        <v>17</v>
      </c>
      <c r="BO57" s="203">
        <v>11</v>
      </c>
      <c r="BP57" s="203">
        <v>22</v>
      </c>
      <c r="BQ57" s="203">
        <v>26</v>
      </c>
      <c r="BR57" s="203">
        <v>19</v>
      </c>
      <c r="BS57" s="203">
        <v>20</v>
      </c>
      <c r="BT57" s="203">
        <v>18</v>
      </c>
      <c r="BU57" s="203">
        <v>17</v>
      </c>
      <c r="BV57" s="203">
        <v>19</v>
      </c>
      <c r="BW57" s="203">
        <v>23</v>
      </c>
      <c r="BX57" s="203">
        <v>31</v>
      </c>
      <c r="BY57" s="203">
        <v>40</v>
      </c>
      <c r="BZ57" s="203">
        <v>27</v>
      </c>
      <c r="CA57" s="203">
        <v>33</v>
      </c>
      <c r="CB57" s="203">
        <v>22</v>
      </c>
      <c r="CC57" s="203">
        <v>38</v>
      </c>
      <c r="CD57" s="203">
        <v>38</v>
      </c>
      <c r="CE57" s="203">
        <v>36</v>
      </c>
      <c r="CF57" s="203">
        <v>22</v>
      </c>
      <c r="CG57" s="203">
        <v>29</v>
      </c>
      <c r="CH57" s="203">
        <v>25</v>
      </c>
      <c r="CI57" s="203">
        <v>32</v>
      </c>
      <c r="CJ57" s="203">
        <v>24</v>
      </c>
      <c r="CK57" s="203">
        <v>25</v>
      </c>
      <c r="CL57" s="203">
        <v>21</v>
      </c>
      <c r="CM57" s="203">
        <v>22</v>
      </c>
      <c r="CN57" s="203">
        <v>28</v>
      </c>
      <c r="CO57" s="203">
        <v>21</v>
      </c>
      <c r="CP57" s="203">
        <v>29</v>
      </c>
      <c r="CQ57" s="203">
        <v>25</v>
      </c>
      <c r="CR57" s="203">
        <v>18</v>
      </c>
      <c r="CS57" s="203">
        <v>19</v>
      </c>
      <c r="CT57" s="203">
        <v>24</v>
      </c>
      <c r="CU57" s="203">
        <v>16</v>
      </c>
      <c r="CV57" s="203">
        <v>16</v>
      </c>
      <c r="CW57" s="203">
        <v>21</v>
      </c>
      <c r="CX57" s="203">
        <v>17</v>
      </c>
      <c r="CY57" s="203">
        <v>13</v>
      </c>
      <c r="CZ57" s="203">
        <v>14</v>
      </c>
      <c r="DA57" s="203">
        <v>17</v>
      </c>
      <c r="DB57" s="203">
        <v>14</v>
      </c>
      <c r="DC57" s="203">
        <v>7</v>
      </c>
      <c r="DD57" s="203">
        <v>5</v>
      </c>
      <c r="DE57" s="203">
        <v>9</v>
      </c>
      <c r="DF57" s="203">
        <v>8</v>
      </c>
      <c r="DG57" s="203">
        <v>5</v>
      </c>
      <c r="DH57" s="203">
        <v>7</v>
      </c>
      <c r="DI57" s="203">
        <v>1</v>
      </c>
      <c r="DJ57" s="203">
        <v>2</v>
      </c>
      <c r="DK57" s="203">
        <v>0</v>
      </c>
      <c r="DL57" s="203">
        <v>3</v>
      </c>
      <c r="DM57" s="203">
        <v>0</v>
      </c>
      <c r="DN57" s="203">
        <v>1</v>
      </c>
      <c r="DO57" s="203">
        <v>1</v>
      </c>
      <c r="DP57" s="203">
        <v>2</v>
      </c>
      <c r="DQ57" s="203">
        <v>1</v>
      </c>
      <c r="DR57" s="203">
        <v>0</v>
      </c>
      <c r="DS57" s="203">
        <v>0</v>
      </c>
      <c r="DT57" s="203">
        <v>0</v>
      </c>
      <c r="DU57" s="203">
        <v>0</v>
      </c>
      <c r="DV57" s="203">
        <v>1</v>
      </c>
      <c r="DW57" s="203">
        <v>0</v>
      </c>
      <c r="DX57" s="203">
        <v>0</v>
      </c>
      <c r="DY57" s="203">
        <v>0</v>
      </c>
      <c r="DZ57" s="203">
        <v>0</v>
      </c>
      <c r="EA57" s="203">
        <v>0</v>
      </c>
    </row>
    <row r="58" spans="1:131">
      <c r="A58">
        <v>6400</v>
      </c>
      <c r="B58" t="s">
        <v>211</v>
      </c>
      <c r="C58" s="16">
        <f t="shared" si="0"/>
        <v>12</v>
      </c>
      <c r="D58" s="205">
        <f t="shared" si="1"/>
        <v>0.64690026954177904</v>
      </c>
      <c r="E58" s="16">
        <f t="shared" si="2"/>
        <v>99</v>
      </c>
      <c r="F58" s="205">
        <f t="shared" si="3"/>
        <v>5.3369272237196768</v>
      </c>
      <c r="G58" s="16">
        <f t="shared" si="4"/>
        <v>245</v>
      </c>
      <c r="H58" s="205">
        <f t="shared" si="5"/>
        <v>13.20754716981132</v>
      </c>
      <c r="I58" s="16">
        <f t="shared" si="6"/>
        <v>264</v>
      </c>
      <c r="J58" s="205">
        <f t="shared" si="7"/>
        <v>14.231805929919137</v>
      </c>
      <c r="K58" s="16">
        <f t="shared" si="8"/>
        <v>944</v>
      </c>
      <c r="L58" s="205">
        <f t="shared" si="9"/>
        <v>50.889487870619945</v>
      </c>
      <c r="M58" s="16">
        <f t="shared" si="10"/>
        <v>192</v>
      </c>
      <c r="N58" s="205">
        <f t="shared" si="11"/>
        <v>10.350404312668465</v>
      </c>
      <c r="O58" s="16">
        <f t="shared" si="12"/>
        <v>99</v>
      </c>
      <c r="P58" s="205">
        <f t="shared" si="13"/>
        <v>5.3369272237196768</v>
      </c>
      <c r="Q58" s="16">
        <f t="shared" si="14"/>
        <v>1855</v>
      </c>
      <c r="S58">
        <v>6400</v>
      </c>
      <c r="T58" t="s">
        <v>211</v>
      </c>
      <c r="U58" s="203">
        <v>1855</v>
      </c>
      <c r="V58" s="203">
        <v>12</v>
      </c>
      <c r="W58" s="203">
        <v>18</v>
      </c>
      <c r="X58" s="203">
        <v>20</v>
      </c>
      <c r="Y58" s="203">
        <v>15</v>
      </c>
      <c r="Z58" s="203">
        <v>23</v>
      </c>
      <c r="AA58" s="203">
        <v>23</v>
      </c>
      <c r="AB58" s="203">
        <v>25</v>
      </c>
      <c r="AC58" s="203">
        <v>30</v>
      </c>
      <c r="AD58" s="203">
        <v>26</v>
      </c>
      <c r="AE58" s="203">
        <v>20</v>
      </c>
      <c r="AF58" s="203">
        <v>25</v>
      </c>
      <c r="AG58" s="203">
        <v>32</v>
      </c>
      <c r="AH58" s="203">
        <v>25</v>
      </c>
      <c r="AI58" s="203">
        <v>23</v>
      </c>
      <c r="AJ58" s="203">
        <v>22</v>
      </c>
      <c r="AK58" s="203">
        <v>17</v>
      </c>
      <c r="AL58" s="203">
        <v>18</v>
      </c>
      <c r="AM58" s="203">
        <v>25</v>
      </c>
      <c r="AN58" s="203">
        <v>28</v>
      </c>
      <c r="AO58" s="203">
        <v>25</v>
      </c>
      <c r="AP58" s="203">
        <v>32</v>
      </c>
      <c r="AQ58" s="203">
        <v>32</v>
      </c>
      <c r="AR58" s="203">
        <v>26</v>
      </c>
      <c r="AS58" s="203">
        <v>28</v>
      </c>
      <c r="AT58" s="203">
        <v>32</v>
      </c>
      <c r="AU58" s="203">
        <v>18</v>
      </c>
      <c r="AV58" s="203">
        <v>22</v>
      </c>
      <c r="AW58" s="203">
        <v>19</v>
      </c>
      <c r="AX58" s="203">
        <v>18</v>
      </c>
      <c r="AY58" s="203">
        <v>24</v>
      </c>
      <c r="AZ58" s="203">
        <v>27</v>
      </c>
      <c r="BA58" s="203">
        <v>20</v>
      </c>
      <c r="BB58" s="203">
        <v>21</v>
      </c>
      <c r="BC58" s="203">
        <v>26</v>
      </c>
      <c r="BD58" s="203">
        <v>20</v>
      </c>
      <c r="BE58" s="203">
        <v>30</v>
      </c>
      <c r="BF58" s="203">
        <v>13</v>
      </c>
      <c r="BG58" s="203">
        <v>19</v>
      </c>
      <c r="BH58" s="203">
        <v>17</v>
      </c>
      <c r="BI58" s="203">
        <v>22</v>
      </c>
      <c r="BJ58" s="203">
        <v>20</v>
      </c>
      <c r="BK58" s="203">
        <v>21</v>
      </c>
      <c r="BL58" s="203">
        <v>18</v>
      </c>
      <c r="BM58" s="203">
        <v>20</v>
      </c>
      <c r="BN58" s="203">
        <v>21</v>
      </c>
      <c r="BO58" s="203">
        <v>25</v>
      </c>
      <c r="BP58" s="203">
        <v>17</v>
      </c>
      <c r="BQ58" s="203">
        <v>26</v>
      </c>
      <c r="BR58" s="203">
        <v>29</v>
      </c>
      <c r="BS58" s="203">
        <v>19</v>
      </c>
      <c r="BT58" s="203">
        <v>30</v>
      </c>
      <c r="BU58" s="203">
        <v>30</v>
      </c>
      <c r="BV58" s="203">
        <v>21</v>
      </c>
      <c r="BW58" s="203">
        <v>19</v>
      </c>
      <c r="BX58" s="203">
        <v>26</v>
      </c>
      <c r="BY58" s="203">
        <v>27</v>
      </c>
      <c r="BZ58" s="203">
        <v>26</v>
      </c>
      <c r="CA58" s="203">
        <v>26</v>
      </c>
      <c r="CB58" s="203">
        <v>34</v>
      </c>
      <c r="CC58" s="203">
        <v>27</v>
      </c>
      <c r="CD58" s="203">
        <v>26</v>
      </c>
      <c r="CE58" s="203">
        <v>34</v>
      </c>
      <c r="CF58" s="203">
        <v>28</v>
      </c>
      <c r="CG58" s="203">
        <v>18</v>
      </c>
      <c r="CH58" s="203">
        <v>15</v>
      </c>
      <c r="CI58" s="203">
        <v>25</v>
      </c>
      <c r="CJ58" s="203">
        <v>18</v>
      </c>
      <c r="CK58" s="203">
        <v>16</v>
      </c>
      <c r="CL58" s="203">
        <v>12</v>
      </c>
      <c r="CM58" s="203">
        <v>20</v>
      </c>
      <c r="CN58" s="203">
        <v>14</v>
      </c>
      <c r="CO58" s="203">
        <v>26</v>
      </c>
      <c r="CP58" s="203">
        <v>19</v>
      </c>
      <c r="CQ58" s="203">
        <v>11</v>
      </c>
      <c r="CR58" s="203">
        <v>17</v>
      </c>
      <c r="CS58" s="203">
        <v>14</v>
      </c>
      <c r="CT58" s="203">
        <v>8</v>
      </c>
      <c r="CU58" s="203">
        <v>14</v>
      </c>
      <c r="CV58" s="203">
        <v>10</v>
      </c>
      <c r="CW58" s="203">
        <v>11</v>
      </c>
      <c r="CX58" s="203">
        <v>9</v>
      </c>
      <c r="CY58" s="203">
        <v>9</v>
      </c>
      <c r="CZ58" s="203">
        <v>8</v>
      </c>
      <c r="DA58" s="203">
        <v>15</v>
      </c>
      <c r="DB58" s="203">
        <v>4</v>
      </c>
      <c r="DC58" s="203">
        <v>9</v>
      </c>
      <c r="DD58" s="203">
        <v>11</v>
      </c>
      <c r="DE58" s="203">
        <v>10</v>
      </c>
      <c r="DF58" s="203">
        <v>10</v>
      </c>
      <c r="DG58" s="203">
        <v>3</v>
      </c>
      <c r="DH58" s="203">
        <v>1</v>
      </c>
      <c r="DI58" s="203">
        <v>2</v>
      </c>
      <c r="DJ58" s="203">
        <v>3</v>
      </c>
      <c r="DK58" s="203">
        <v>2</v>
      </c>
      <c r="DL58" s="203">
        <v>1</v>
      </c>
      <c r="DM58" s="203">
        <v>0</v>
      </c>
      <c r="DN58" s="203">
        <v>2</v>
      </c>
      <c r="DO58" s="203">
        <v>0</v>
      </c>
      <c r="DP58" s="203">
        <v>0</v>
      </c>
      <c r="DQ58" s="203">
        <v>0</v>
      </c>
      <c r="DR58" s="203">
        <v>0</v>
      </c>
      <c r="DS58" s="203">
        <v>0</v>
      </c>
      <c r="DT58" s="203">
        <v>0</v>
      </c>
      <c r="DU58" s="203">
        <v>0</v>
      </c>
      <c r="DV58" s="203">
        <v>0</v>
      </c>
      <c r="DW58" s="203">
        <v>0</v>
      </c>
      <c r="DX58" s="203">
        <v>0</v>
      </c>
      <c r="DY58" s="203">
        <v>0</v>
      </c>
      <c r="DZ58" s="203">
        <v>0</v>
      </c>
      <c r="EA58" s="203">
        <v>0</v>
      </c>
    </row>
    <row r="59" spans="1:131">
      <c r="A59" s="13">
        <v>6513</v>
      </c>
      <c r="B59" s="13" t="s">
        <v>212</v>
      </c>
      <c r="C59" s="15">
        <f t="shared" si="0"/>
        <v>10</v>
      </c>
      <c r="D59" s="204">
        <f t="shared" si="1"/>
        <v>0.91157702825888776</v>
      </c>
      <c r="E59" s="15">
        <f t="shared" si="2"/>
        <v>67</v>
      </c>
      <c r="F59" s="204">
        <f t="shared" si="3"/>
        <v>6.1075660893345489</v>
      </c>
      <c r="G59" s="15">
        <f t="shared" si="4"/>
        <v>157</v>
      </c>
      <c r="H59" s="204">
        <f t="shared" si="5"/>
        <v>14.311759343664541</v>
      </c>
      <c r="I59" s="15">
        <f t="shared" si="6"/>
        <v>163</v>
      </c>
      <c r="J59" s="204">
        <f t="shared" si="7"/>
        <v>14.858705560619873</v>
      </c>
      <c r="K59" s="15">
        <f t="shared" si="8"/>
        <v>561</v>
      </c>
      <c r="L59" s="204">
        <f t="shared" si="9"/>
        <v>51.139471285323609</v>
      </c>
      <c r="M59" s="15">
        <f t="shared" si="10"/>
        <v>107</v>
      </c>
      <c r="N59" s="204">
        <f t="shared" si="11"/>
        <v>9.7538742023700991</v>
      </c>
      <c r="O59" s="15">
        <f t="shared" si="12"/>
        <v>32</v>
      </c>
      <c r="P59" s="204">
        <f t="shared" si="13"/>
        <v>2.917046490428441</v>
      </c>
      <c r="Q59" s="15">
        <f t="shared" si="14"/>
        <v>1097</v>
      </c>
      <c r="S59">
        <v>6513</v>
      </c>
      <c r="T59" t="s">
        <v>212</v>
      </c>
      <c r="U59" s="203">
        <v>1097</v>
      </c>
      <c r="V59" s="203">
        <v>10</v>
      </c>
      <c r="W59" s="203">
        <v>19</v>
      </c>
      <c r="X59" s="203">
        <v>10</v>
      </c>
      <c r="Y59" s="203">
        <v>10</v>
      </c>
      <c r="Z59" s="203">
        <v>12</v>
      </c>
      <c r="AA59" s="203">
        <v>16</v>
      </c>
      <c r="AB59" s="203">
        <v>19</v>
      </c>
      <c r="AC59" s="203">
        <v>19</v>
      </c>
      <c r="AD59" s="203">
        <v>17</v>
      </c>
      <c r="AE59" s="203">
        <v>14</v>
      </c>
      <c r="AF59" s="203">
        <v>18</v>
      </c>
      <c r="AG59" s="203">
        <v>16</v>
      </c>
      <c r="AH59" s="203">
        <v>17</v>
      </c>
      <c r="AI59" s="203">
        <v>7</v>
      </c>
      <c r="AJ59" s="203">
        <v>19</v>
      </c>
      <c r="AK59" s="203">
        <v>11</v>
      </c>
      <c r="AL59" s="203">
        <v>21</v>
      </c>
      <c r="AM59" s="203">
        <v>17</v>
      </c>
      <c r="AN59" s="203">
        <v>22</v>
      </c>
      <c r="AO59" s="203">
        <v>17</v>
      </c>
      <c r="AP59" s="203">
        <v>16</v>
      </c>
      <c r="AQ59" s="203">
        <v>23</v>
      </c>
      <c r="AR59" s="203">
        <v>11</v>
      </c>
      <c r="AS59" s="203">
        <v>18</v>
      </c>
      <c r="AT59" s="203">
        <v>12</v>
      </c>
      <c r="AU59" s="203">
        <v>6</v>
      </c>
      <c r="AV59" s="203">
        <v>14</v>
      </c>
      <c r="AW59" s="203">
        <v>9</v>
      </c>
      <c r="AX59" s="203">
        <v>13</v>
      </c>
      <c r="AY59" s="203">
        <v>12</v>
      </c>
      <c r="AZ59" s="203">
        <v>10</v>
      </c>
      <c r="BA59" s="203">
        <v>10</v>
      </c>
      <c r="BB59" s="203">
        <v>15</v>
      </c>
      <c r="BC59" s="203">
        <v>14</v>
      </c>
      <c r="BD59" s="203">
        <v>8</v>
      </c>
      <c r="BE59" s="203">
        <v>7</v>
      </c>
      <c r="BF59" s="203">
        <v>12</v>
      </c>
      <c r="BG59" s="203">
        <v>13</v>
      </c>
      <c r="BH59" s="203">
        <v>14</v>
      </c>
      <c r="BI59" s="203">
        <v>11</v>
      </c>
      <c r="BJ59" s="203">
        <v>15</v>
      </c>
      <c r="BK59" s="203">
        <v>12</v>
      </c>
      <c r="BL59" s="203">
        <v>11</v>
      </c>
      <c r="BM59" s="203">
        <v>5</v>
      </c>
      <c r="BN59" s="203">
        <v>10</v>
      </c>
      <c r="BO59" s="203">
        <v>12</v>
      </c>
      <c r="BP59" s="203">
        <v>20</v>
      </c>
      <c r="BQ59" s="203">
        <v>12</v>
      </c>
      <c r="BR59" s="203">
        <v>18</v>
      </c>
      <c r="BS59" s="203">
        <v>28</v>
      </c>
      <c r="BT59" s="203">
        <v>11</v>
      </c>
      <c r="BU59" s="203">
        <v>13</v>
      </c>
      <c r="BV59" s="203">
        <v>13</v>
      </c>
      <c r="BW59" s="203">
        <v>21</v>
      </c>
      <c r="BX59" s="203">
        <v>14</v>
      </c>
      <c r="BY59" s="203">
        <v>11</v>
      </c>
      <c r="BZ59" s="203">
        <v>17</v>
      </c>
      <c r="CA59" s="203">
        <v>21</v>
      </c>
      <c r="CB59" s="203">
        <v>20</v>
      </c>
      <c r="CC59" s="203">
        <v>15</v>
      </c>
      <c r="CD59" s="203">
        <v>13</v>
      </c>
      <c r="CE59" s="203">
        <v>14</v>
      </c>
      <c r="CF59" s="203">
        <v>16</v>
      </c>
      <c r="CG59" s="203">
        <v>15</v>
      </c>
      <c r="CH59" s="203">
        <v>18</v>
      </c>
      <c r="CI59" s="203">
        <v>13</v>
      </c>
      <c r="CJ59" s="203">
        <v>11</v>
      </c>
      <c r="CK59" s="203">
        <v>10</v>
      </c>
      <c r="CL59" s="203">
        <v>6</v>
      </c>
      <c r="CM59" s="203">
        <v>9</v>
      </c>
      <c r="CN59" s="203">
        <v>16</v>
      </c>
      <c r="CO59" s="203">
        <v>17</v>
      </c>
      <c r="CP59" s="203">
        <v>9</v>
      </c>
      <c r="CQ59" s="203">
        <v>10</v>
      </c>
      <c r="CR59" s="203">
        <v>5</v>
      </c>
      <c r="CS59" s="203">
        <v>5</v>
      </c>
      <c r="CT59" s="203">
        <v>4</v>
      </c>
      <c r="CU59" s="203">
        <v>10</v>
      </c>
      <c r="CV59" s="203">
        <v>2</v>
      </c>
      <c r="CW59" s="203">
        <v>4</v>
      </c>
      <c r="CX59" s="203">
        <v>3</v>
      </c>
      <c r="CY59" s="203">
        <v>3</v>
      </c>
      <c r="CZ59" s="203">
        <v>2</v>
      </c>
      <c r="DA59" s="203">
        <v>5</v>
      </c>
      <c r="DB59" s="203">
        <v>3</v>
      </c>
      <c r="DC59" s="203">
        <v>2</v>
      </c>
      <c r="DD59" s="203">
        <v>4</v>
      </c>
      <c r="DE59" s="203">
        <v>4</v>
      </c>
      <c r="DF59" s="203">
        <v>0</v>
      </c>
      <c r="DG59" s="203">
        <v>3</v>
      </c>
      <c r="DH59" s="203">
        <v>0</v>
      </c>
      <c r="DI59" s="203">
        <v>1</v>
      </c>
      <c r="DJ59" s="203">
        <v>1</v>
      </c>
      <c r="DK59" s="203">
        <v>0</v>
      </c>
      <c r="DL59" s="203">
        <v>1</v>
      </c>
      <c r="DM59" s="203">
        <v>0</v>
      </c>
      <c r="DN59" s="203">
        <v>0</v>
      </c>
      <c r="DO59" s="203">
        <v>0</v>
      </c>
      <c r="DP59" s="203">
        <v>0</v>
      </c>
      <c r="DQ59" s="203">
        <v>0</v>
      </c>
      <c r="DR59" s="203">
        <v>0</v>
      </c>
      <c r="DS59" s="203">
        <v>0</v>
      </c>
      <c r="DT59" s="203">
        <v>0</v>
      </c>
      <c r="DU59" s="203">
        <v>0</v>
      </c>
      <c r="DV59" s="203">
        <v>0</v>
      </c>
      <c r="DW59" s="203">
        <v>0</v>
      </c>
      <c r="DX59" s="203">
        <v>0</v>
      </c>
      <c r="DY59" s="203">
        <v>0</v>
      </c>
      <c r="DZ59" s="203">
        <v>0</v>
      </c>
      <c r="EA59" s="203">
        <v>0</v>
      </c>
    </row>
    <row r="60" spans="1:131">
      <c r="A60">
        <v>6515</v>
      </c>
      <c r="B60" t="s">
        <v>213</v>
      </c>
      <c r="C60" s="16">
        <f t="shared" si="0"/>
        <v>13</v>
      </c>
      <c r="D60" s="205">
        <f t="shared" si="1"/>
        <v>1.9908116385911179</v>
      </c>
      <c r="E60" s="16">
        <f t="shared" si="2"/>
        <v>43</v>
      </c>
      <c r="F60" s="205">
        <f t="shared" si="3"/>
        <v>6.5849923430321589</v>
      </c>
      <c r="G60" s="16">
        <f t="shared" si="4"/>
        <v>64</v>
      </c>
      <c r="H60" s="205">
        <f t="shared" si="5"/>
        <v>9.8009188361408892</v>
      </c>
      <c r="I60" s="16">
        <f t="shared" si="6"/>
        <v>102</v>
      </c>
      <c r="J60" s="205">
        <f t="shared" si="7"/>
        <v>15.620214395099541</v>
      </c>
      <c r="K60" s="16">
        <f t="shared" si="8"/>
        <v>339</v>
      </c>
      <c r="L60" s="205">
        <f t="shared" si="9"/>
        <v>51.914241960183773</v>
      </c>
      <c r="M60" s="16">
        <f t="shared" si="10"/>
        <v>74</v>
      </c>
      <c r="N60" s="205">
        <f t="shared" si="11"/>
        <v>11.332312404287901</v>
      </c>
      <c r="O60" s="16">
        <f t="shared" si="12"/>
        <v>18</v>
      </c>
      <c r="P60" s="205">
        <f t="shared" si="13"/>
        <v>2.7565084226646248</v>
      </c>
      <c r="Q60" s="16">
        <f t="shared" si="14"/>
        <v>653</v>
      </c>
      <c r="S60">
        <v>6515</v>
      </c>
      <c r="T60" s="207" t="s">
        <v>213</v>
      </c>
      <c r="U60" s="203">
        <v>653</v>
      </c>
      <c r="V60" s="203">
        <v>13</v>
      </c>
      <c r="W60" s="203">
        <v>5</v>
      </c>
      <c r="X60" s="203">
        <v>10</v>
      </c>
      <c r="Y60" s="203">
        <v>12</v>
      </c>
      <c r="Z60" s="203">
        <v>9</v>
      </c>
      <c r="AA60" s="203">
        <v>7</v>
      </c>
      <c r="AB60" s="203">
        <v>6</v>
      </c>
      <c r="AC60" s="203">
        <v>3</v>
      </c>
      <c r="AD60" s="203">
        <v>10</v>
      </c>
      <c r="AE60" s="203">
        <v>6</v>
      </c>
      <c r="AF60" s="203">
        <v>2</v>
      </c>
      <c r="AG60" s="203">
        <v>6</v>
      </c>
      <c r="AH60" s="203">
        <v>12</v>
      </c>
      <c r="AI60" s="203">
        <v>4</v>
      </c>
      <c r="AJ60" s="203">
        <v>9</v>
      </c>
      <c r="AK60" s="203">
        <v>6</v>
      </c>
      <c r="AL60" s="203">
        <v>8</v>
      </c>
      <c r="AM60" s="203">
        <v>12</v>
      </c>
      <c r="AN60" s="203">
        <v>11</v>
      </c>
      <c r="AO60" s="203">
        <v>12</v>
      </c>
      <c r="AP60" s="203">
        <v>11</v>
      </c>
      <c r="AQ60" s="203">
        <v>6</v>
      </c>
      <c r="AR60" s="203">
        <v>11</v>
      </c>
      <c r="AS60" s="203">
        <v>10</v>
      </c>
      <c r="AT60" s="203">
        <v>12</v>
      </c>
      <c r="AU60" s="203">
        <v>9</v>
      </c>
      <c r="AV60" s="203">
        <v>16</v>
      </c>
      <c r="AW60" s="203">
        <v>17</v>
      </c>
      <c r="AX60" s="203">
        <v>2</v>
      </c>
      <c r="AY60" s="203">
        <v>10</v>
      </c>
      <c r="AZ60" s="203">
        <v>8</v>
      </c>
      <c r="BA60" s="203">
        <v>6</v>
      </c>
      <c r="BB60" s="203">
        <v>10</v>
      </c>
      <c r="BC60" s="203">
        <v>9</v>
      </c>
      <c r="BD60" s="203">
        <v>6</v>
      </c>
      <c r="BE60" s="203">
        <v>6</v>
      </c>
      <c r="BF60" s="203">
        <v>6</v>
      </c>
      <c r="BG60" s="203">
        <v>3</v>
      </c>
      <c r="BH60" s="203">
        <v>9</v>
      </c>
      <c r="BI60" s="203">
        <v>8</v>
      </c>
      <c r="BJ60" s="203">
        <v>3</v>
      </c>
      <c r="BK60" s="203">
        <v>7</v>
      </c>
      <c r="BL60" s="203">
        <v>3</v>
      </c>
      <c r="BM60" s="203">
        <v>4</v>
      </c>
      <c r="BN60" s="203">
        <v>10</v>
      </c>
      <c r="BO60" s="203">
        <v>6</v>
      </c>
      <c r="BP60" s="203">
        <v>8</v>
      </c>
      <c r="BQ60" s="203">
        <v>5</v>
      </c>
      <c r="BR60" s="203">
        <v>10</v>
      </c>
      <c r="BS60" s="203">
        <v>13</v>
      </c>
      <c r="BT60" s="203">
        <v>6</v>
      </c>
      <c r="BU60" s="203">
        <v>10</v>
      </c>
      <c r="BV60" s="203">
        <v>6</v>
      </c>
      <c r="BW60" s="203">
        <v>7</v>
      </c>
      <c r="BX60" s="203">
        <v>19</v>
      </c>
      <c r="BY60" s="203">
        <v>11</v>
      </c>
      <c r="BZ60" s="203">
        <v>7</v>
      </c>
      <c r="CA60" s="203">
        <v>8</v>
      </c>
      <c r="CB60" s="203">
        <v>17</v>
      </c>
      <c r="CC60" s="203">
        <v>11</v>
      </c>
      <c r="CD60" s="203">
        <v>12</v>
      </c>
      <c r="CE60" s="203">
        <v>12</v>
      </c>
      <c r="CF60" s="203">
        <v>7</v>
      </c>
      <c r="CG60" s="203">
        <v>8</v>
      </c>
      <c r="CH60" s="203">
        <v>2</v>
      </c>
      <c r="CI60" s="203">
        <v>5</v>
      </c>
      <c r="CJ60" s="203">
        <v>6</v>
      </c>
      <c r="CK60" s="203">
        <v>8</v>
      </c>
      <c r="CL60" s="203">
        <v>7</v>
      </c>
      <c r="CM60" s="203">
        <v>5</v>
      </c>
      <c r="CN60" s="203">
        <v>9</v>
      </c>
      <c r="CO60" s="203">
        <v>5</v>
      </c>
      <c r="CP60" s="203">
        <v>4</v>
      </c>
      <c r="CQ60" s="203">
        <v>4</v>
      </c>
      <c r="CR60" s="203">
        <v>5</v>
      </c>
      <c r="CS60" s="203">
        <v>4</v>
      </c>
      <c r="CT60" s="203">
        <v>5</v>
      </c>
      <c r="CU60" s="203">
        <v>6</v>
      </c>
      <c r="CV60" s="203">
        <v>4</v>
      </c>
      <c r="CW60" s="203">
        <v>8</v>
      </c>
      <c r="CX60" s="203">
        <v>3</v>
      </c>
      <c r="CY60" s="203">
        <v>1</v>
      </c>
      <c r="CZ60" s="203">
        <v>1</v>
      </c>
      <c r="DA60" s="203">
        <v>3</v>
      </c>
      <c r="DB60" s="203">
        <v>1</v>
      </c>
      <c r="DC60" s="203">
        <v>0</v>
      </c>
      <c r="DD60" s="203">
        <v>0</v>
      </c>
      <c r="DE60" s="203">
        <v>4</v>
      </c>
      <c r="DF60" s="203">
        <v>1</v>
      </c>
      <c r="DG60" s="203">
        <v>2</v>
      </c>
      <c r="DH60" s="203">
        <v>0</v>
      </c>
      <c r="DI60" s="203">
        <v>2</v>
      </c>
      <c r="DJ60" s="203">
        <v>0</v>
      </c>
      <c r="DK60" s="203">
        <v>0</v>
      </c>
      <c r="DL60" s="203">
        <v>0</v>
      </c>
      <c r="DM60" s="203">
        <v>0</v>
      </c>
      <c r="DN60" s="203">
        <v>0</v>
      </c>
      <c r="DO60" s="203">
        <v>0</v>
      </c>
      <c r="DP60" s="203">
        <v>0</v>
      </c>
      <c r="DQ60" s="203">
        <v>0</v>
      </c>
      <c r="DR60" s="203">
        <v>0</v>
      </c>
      <c r="DS60" s="203">
        <v>0</v>
      </c>
      <c r="DT60" s="203">
        <v>0</v>
      </c>
      <c r="DU60" s="203">
        <v>0</v>
      </c>
      <c r="DV60" s="203">
        <v>0</v>
      </c>
      <c r="DW60" s="203">
        <v>0</v>
      </c>
      <c r="DX60" s="203">
        <v>0</v>
      </c>
      <c r="DY60" s="203">
        <v>0</v>
      </c>
      <c r="DZ60" s="203">
        <v>0</v>
      </c>
      <c r="EA60" s="203">
        <v>0</v>
      </c>
    </row>
    <row r="61" spans="1:131">
      <c r="A61" s="13">
        <v>6601</v>
      </c>
      <c r="B61" s="13" t="s">
        <v>214</v>
      </c>
      <c r="C61" s="15">
        <f t="shared" si="0"/>
        <v>7</v>
      </c>
      <c r="D61" s="204">
        <f t="shared" si="1"/>
        <v>1.5873015873015872</v>
      </c>
      <c r="E61" s="15">
        <f t="shared" si="2"/>
        <v>34</v>
      </c>
      <c r="F61" s="204">
        <f t="shared" si="3"/>
        <v>7.7097505668934234</v>
      </c>
      <c r="G61" s="15">
        <f t="shared" si="4"/>
        <v>50</v>
      </c>
      <c r="H61" s="204">
        <f t="shared" si="5"/>
        <v>11.337868480725625</v>
      </c>
      <c r="I61" s="15">
        <f t="shared" si="6"/>
        <v>48</v>
      </c>
      <c r="J61" s="204">
        <f t="shared" si="7"/>
        <v>10.884353741496598</v>
      </c>
      <c r="K61" s="15">
        <f t="shared" si="8"/>
        <v>261</v>
      </c>
      <c r="L61" s="204">
        <f t="shared" si="9"/>
        <v>59.183673469387756</v>
      </c>
      <c r="M61" s="15">
        <f t="shared" si="10"/>
        <v>34</v>
      </c>
      <c r="N61" s="204">
        <f t="shared" si="11"/>
        <v>7.7097505668934234</v>
      </c>
      <c r="O61" s="15">
        <f t="shared" si="12"/>
        <v>7</v>
      </c>
      <c r="P61" s="204">
        <f t="shared" si="13"/>
        <v>1.5873015873015872</v>
      </c>
      <c r="Q61" s="15">
        <f t="shared" si="14"/>
        <v>441</v>
      </c>
      <c r="S61">
        <v>6601</v>
      </c>
      <c r="T61" t="s">
        <v>214</v>
      </c>
      <c r="U61" s="203">
        <v>441</v>
      </c>
      <c r="V61" s="203">
        <v>7</v>
      </c>
      <c r="W61" s="203">
        <v>9</v>
      </c>
      <c r="X61" s="203">
        <v>9</v>
      </c>
      <c r="Y61" s="203">
        <v>5</v>
      </c>
      <c r="Z61" s="203">
        <v>5</v>
      </c>
      <c r="AA61" s="203">
        <v>6</v>
      </c>
      <c r="AB61" s="203">
        <v>5</v>
      </c>
      <c r="AC61" s="203">
        <v>2</v>
      </c>
      <c r="AD61" s="203">
        <v>9</v>
      </c>
      <c r="AE61" s="203">
        <v>4</v>
      </c>
      <c r="AF61" s="203">
        <v>7</v>
      </c>
      <c r="AG61" s="203">
        <v>4</v>
      </c>
      <c r="AH61" s="203">
        <v>5</v>
      </c>
      <c r="AI61" s="203">
        <v>7</v>
      </c>
      <c r="AJ61" s="203">
        <v>4</v>
      </c>
      <c r="AK61" s="203">
        <v>3</v>
      </c>
      <c r="AL61" s="203">
        <v>7</v>
      </c>
      <c r="AM61" s="203">
        <v>6</v>
      </c>
      <c r="AN61" s="203">
        <v>4</v>
      </c>
      <c r="AO61" s="203">
        <v>5</v>
      </c>
      <c r="AP61" s="203">
        <v>2</v>
      </c>
      <c r="AQ61" s="203">
        <v>4</v>
      </c>
      <c r="AR61" s="203">
        <v>5</v>
      </c>
      <c r="AS61" s="203">
        <v>4</v>
      </c>
      <c r="AT61" s="203">
        <v>5</v>
      </c>
      <c r="AU61" s="203">
        <v>6</v>
      </c>
      <c r="AV61" s="203">
        <v>9</v>
      </c>
      <c r="AW61" s="203">
        <v>12</v>
      </c>
      <c r="AX61" s="203">
        <v>6</v>
      </c>
      <c r="AY61" s="203">
        <v>10</v>
      </c>
      <c r="AZ61" s="203">
        <v>8</v>
      </c>
      <c r="BA61" s="203">
        <v>6</v>
      </c>
      <c r="BB61" s="203">
        <v>9</v>
      </c>
      <c r="BC61" s="203">
        <v>7</v>
      </c>
      <c r="BD61" s="203">
        <v>6</v>
      </c>
      <c r="BE61" s="203">
        <v>3</v>
      </c>
      <c r="BF61" s="203">
        <v>1</v>
      </c>
      <c r="BG61" s="203">
        <v>3</v>
      </c>
      <c r="BH61" s="203">
        <v>4</v>
      </c>
      <c r="BI61" s="203">
        <v>8</v>
      </c>
      <c r="BJ61" s="203">
        <v>7</v>
      </c>
      <c r="BK61" s="203">
        <v>4</v>
      </c>
      <c r="BL61" s="203">
        <v>4</v>
      </c>
      <c r="BM61" s="203">
        <v>6</v>
      </c>
      <c r="BN61" s="203">
        <v>4</v>
      </c>
      <c r="BO61" s="203">
        <v>4</v>
      </c>
      <c r="BP61" s="203">
        <v>6</v>
      </c>
      <c r="BQ61" s="203">
        <v>3</v>
      </c>
      <c r="BR61" s="203">
        <v>7</v>
      </c>
      <c r="BS61" s="203">
        <v>6</v>
      </c>
      <c r="BT61" s="203">
        <v>5</v>
      </c>
      <c r="BU61" s="203">
        <v>11</v>
      </c>
      <c r="BV61" s="203">
        <v>6</v>
      </c>
      <c r="BW61" s="203">
        <v>10</v>
      </c>
      <c r="BX61" s="203">
        <v>4</v>
      </c>
      <c r="BY61" s="203">
        <v>13</v>
      </c>
      <c r="BZ61" s="203">
        <v>11</v>
      </c>
      <c r="CA61" s="203">
        <v>6</v>
      </c>
      <c r="CB61" s="203">
        <v>5</v>
      </c>
      <c r="CC61" s="203">
        <v>6</v>
      </c>
      <c r="CD61" s="203">
        <v>9</v>
      </c>
      <c r="CE61" s="203">
        <v>4</v>
      </c>
      <c r="CF61" s="203">
        <v>7</v>
      </c>
      <c r="CG61" s="203">
        <v>10</v>
      </c>
      <c r="CH61" s="203">
        <v>3</v>
      </c>
      <c r="CI61" s="203">
        <v>5</v>
      </c>
      <c r="CJ61" s="203">
        <v>3</v>
      </c>
      <c r="CK61" s="203">
        <v>2</v>
      </c>
      <c r="CL61" s="203">
        <v>1</v>
      </c>
      <c r="CM61" s="203">
        <v>2</v>
      </c>
      <c r="CN61" s="203">
        <v>7</v>
      </c>
      <c r="CO61" s="203">
        <v>4</v>
      </c>
      <c r="CP61" s="203">
        <v>4</v>
      </c>
      <c r="CQ61" s="203">
        <v>7</v>
      </c>
      <c r="CR61" s="203">
        <v>2</v>
      </c>
      <c r="CS61" s="203">
        <v>1</v>
      </c>
      <c r="CT61" s="203">
        <v>2</v>
      </c>
      <c r="CU61" s="203">
        <v>1</v>
      </c>
      <c r="CV61" s="203">
        <v>1</v>
      </c>
      <c r="CW61" s="203">
        <v>0</v>
      </c>
      <c r="CX61" s="203">
        <v>3</v>
      </c>
      <c r="CY61" s="203">
        <v>0</v>
      </c>
      <c r="CZ61" s="203">
        <v>1</v>
      </c>
      <c r="DA61" s="203">
        <v>0</v>
      </c>
      <c r="DB61" s="203">
        <v>2</v>
      </c>
      <c r="DC61" s="203">
        <v>0</v>
      </c>
      <c r="DD61" s="203">
        <v>0</v>
      </c>
      <c r="DE61" s="203">
        <v>0</v>
      </c>
      <c r="DF61" s="203">
        <v>0</v>
      </c>
      <c r="DG61" s="203">
        <v>0</v>
      </c>
      <c r="DH61" s="203">
        <v>0</v>
      </c>
      <c r="DI61" s="203">
        <v>0</v>
      </c>
      <c r="DJ61" s="203">
        <v>0</v>
      </c>
      <c r="DK61" s="203">
        <v>1</v>
      </c>
      <c r="DL61" s="203">
        <v>0</v>
      </c>
      <c r="DM61" s="203">
        <v>0</v>
      </c>
      <c r="DN61" s="203">
        <v>0</v>
      </c>
      <c r="DO61" s="203">
        <v>0</v>
      </c>
      <c r="DP61" s="203">
        <v>0</v>
      </c>
      <c r="DQ61" s="203">
        <v>0</v>
      </c>
      <c r="DR61" s="203">
        <v>0</v>
      </c>
      <c r="DS61" s="203">
        <v>0</v>
      </c>
      <c r="DT61" s="203">
        <v>0</v>
      </c>
      <c r="DU61" s="203">
        <v>0</v>
      </c>
      <c r="DV61" s="203">
        <v>0</v>
      </c>
      <c r="DW61" s="203">
        <v>0</v>
      </c>
      <c r="DX61" s="203">
        <v>0</v>
      </c>
      <c r="DY61" s="203">
        <v>0</v>
      </c>
      <c r="DZ61" s="203">
        <v>0</v>
      </c>
      <c r="EA61" s="203">
        <v>0</v>
      </c>
    </row>
    <row r="62" spans="1:131">
      <c r="A62">
        <v>6602</v>
      </c>
      <c r="B62" t="s">
        <v>215</v>
      </c>
      <c r="C62" s="16">
        <f t="shared" si="0"/>
        <v>1</v>
      </c>
      <c r="D62" s="205">
        <f t="shared" si="1"/>
        <v>0.26954177897574128</v>
      </c>
      <c r="E62" s="16">
        <f t="shared" si="2"/>
        <v>18</v>
      </c>
      <c r="F62" s="205">
        <f t="shared" si="3"/>
        <v>4.8517520215633425</v>
      </c>
      <c r="G62" s="16">
        <f t="shared" si="4"/>
        <v>53</v>
      </c>
      <c r="H62" s="205">
        <f t="shared" si="5"/>
        <v>14.285714285714285</v>
      </c>
      <c r="I62" s="16">
        <f t="shared" si="6"/>
        <v>67</v>
      </c>
      <c r="J62" s="205">
        <f t="shared" si="7"/>
        <v>18.059299191374663</v>
      </c>
      <c r="K62" s="16">
        <f t="shared" si="8"/>
        <v>159</v>
      </c>
      <c r="L62" s="205">
        <f t="shared" si="9"/>
        <v>42.857142857142854</v>
      </c>
      <c r="M62" s="16">
        <f t="shared" si="10"/>
        <v>57</v>
      </c>
      <c r="N62" s="205">
        <f t="shared" si="11"/>
        <v>15.363881401617252</v>
      </c>
      <c r="O62" s="16">
        <f t="shared" si="12"/>
        <v>16</v>
      </c>
      <c r="P62" s="205">
        <f t="shared" si="13"/>
        <v>4.3126684636118604</v>
      </c>
      <c r="Q62" s="16">
        <f t="shared" si="14"/>
        <v>371</v>
      </c>
      <c r="S62">
        <v>6602</v>
      </c>
      <c r="T62" t="s">
        <v>215</v>
      </c>
      <c r="U62" s="203">
        <v>371</v>
      </c>
      <c r="V62" s="203">
        <v>1</v>
      </c>
      <c r="W62" s="203">
        <v>6</v>
      </c>
      <c r="X62" s="203">
        <v>3</v>
      </c>
      <c r="Y62" s="203">
        <v>3</v>
      </c>
      <c r="Z62" s="203">
        <v>4</v>
      </c>
      <c r="AA62" s="203">
        <v>2</v>
      </c>
      <c r="AB62" s="203">
        <v>7</v>
      </c>
      <c r="AC62" s="203">
        <v>2</v>
      </c>
      <c r="AD62" s="203">
        <v>6</v>
      </c>
      <c r="AE62" s="203">
        <v>5</v>
      </c>
      <c r="AF62" s="203">
        <v>8</v>
      </c>
      <c r="AG62" s="203">
        <v>6</v>
      </c>
      <c r="AH62" s="203">
        <v>8</v>
      </c>
      <c r="AI62" s="203">
        <v>3</v>
      </c>
      <c r="AJ62" s="203">
        <v>5</v>
      </c>
      <c r="AK62" s="203">
        <v>3</v>
      </c>
      <c r="AL62" s="203">
        <v>5</v>
      </c>
      <c r="AM62" s="203">
        <v>4</v>
      </c>
      <c r="AN62" s="203">
        <v>4</v>
      </c>
      <c r="AO62" s="203">
        <v>8</v>
      </c>
      <c r="AP62" s="203">
        <v>9</v>
      </c>
      <c r="AQ62" s="203">
        <v>10</v>
      </c>
      <c r="AR62" s="203">
        <v>11</v>
      </c>
      <c r="AS62" s="203">
        <v>7</v>
      </c>
      <c r="AT62" s="203">
        <v>4</v>
      </c>
      <c r="AU62" s="203">
        <v>5</v>
      </c>
      <c r="AV62" s="203">
        <v>5</v>
      </c>
      <c r="AW62" s="203">
        <v>4</v>
      </c>
      <c r="AX62" s="203">
        <v>5</v>
      </c>
      <c r="AY62" s="203">
        <v>3</v>
      </c>
      <c r="AZ62" s="203">
        <v>6</v>
      </c>
      <c r="BA62" s="203">
        <v>5</v>
      </c>
      <c r="BB62" s="203">
        <v>3</v>
      </c>
      <c r="BC62" s="203">
        <v>2</v>
      </c>
      <c r="BD62" s="203">
        <v>3</v>
      </c>
      <c r="BE62" s="203">
        <v>6</v>
      </c>
      <c r="BF62" s="203">
        <v>4</v>
      </c>
      <c r="BG62" s="203">
        <v>5</v>
      </c>
      <c r="BH62" s="203">
        <v>4</v>
      </c>
      <c r="BI62" s="203">
        <v>3</v>
      </c>
      <c r="BJ62" s="203">
        <v>3</v>
      </c>
      <c r="BK62" s="203">
        <v>3</v>
      </c>
      <c r="BL62" s="203">
        <v>3</v>
      </c>
      <c r="BM62" s="203">
        <v>2</v>
      </c>
      <c r="BN62" s="203">
        <v>2</v>
      </c>
      <c r="BO62" s="203">
        <v>1</v>
      </c>
      <c r="BP62" s="203">
        <v>7</v>
      </c>
      <c r="BQ62" s="203">
        <v>6</v>
      </c>
      <c r="BR62" s="203">
        <v>9</v>
      </c>
      <c r="BS62" s="203">
        <v>5</v>
      </c>
      <c r="BT62" s="203">
        <v>3</v>
      </c>
      <c r="BU62" s="203">
        <v>5</v>
      </c>
      <c r="BV62" s="203">
        <v>4</v>
      </c>
      <c r="BW62" s="203">
        <v>7</v>
      </c>
      <c r="BX62" s="203">
        <v>1</v>
      </c>
      <c r="BY62" s="203">
        <v>4</v>
      </c>
      <c r="BZ62" s="203">
        <v>1</v>
      </c>
      <c r="CA62" s="203">
        <v>4</v>
      </c>
      <c r="CB62" s="203">
        <v>4</v>
      </c>
      <c r="CC62" s="203">
        <v>5</v>
      </c>
      <c r="CD62" s="203">
        <v>4</v>
      </c>
      <c r="CE62" s="203">
        <v>2</v>
      </c>
      <c r="CF62" s="203">
        <v>5</v>
      </c>
      <c r="CG62" s="203">
        <v>4</v>
      </c>
      <c r="CH62" s="203">
        <v>2</v>
      </c>
      <c r="CI62" s="203">
        <v>3</v>
      </c>
      <c r="CJ62" s="203">
        <v>2</v>
      </c>
      <c r="CK62" s="203">
        <v>5</v>
      </c>
      <c r="CL62" s="203">
        <v>5</v>
      </c>
      <c r="CM62" s="203">
        <v>3</v>
      </c>
      <c r="CN62" s="203">
        <v>5</v>
      </c>
      <c r="CO62" s="203">
        <v>4</v>
      </c>
      <c r="CP62" s="203">
        <v>6</v>
      </c>
      <c r="CQ62" s="203">
        <v>8</v>
      </c>
      <c r="CR62" s="203">
        <v>6</v>
      </c>
      <c r="CS62" s="203">
        <v>3</v>
      </c>
      <c r="CT62" s="203">
        <v>2</v>
      </c>
      <c r="CU62" s="203">
        <v>3</v>
      </c>
      <c r="CV62" s="203">
        <v>2</v>
      </c>
      <c r="CW62" s="203">
        <v>5</v>
      </c>
      <c r="CX62" s="203">
        <v>2</v>
      </c>
      <c r="CY62" s="203">
        <v>1</v>
      </c>
      <c r="CZ62" s="203">
        <v>3</v>
      </c>
      <c r="DA62" s="203">
        <v>1</v>
      </c>
      <c r="DB62" s="203">
        <v>3</v>
      </c>
      <c r="DC62" s="203">
        <v>1</v>
      </c>
      <c r="DD62" s="203">
        <v>1</v>
      </c>
      <c r="DE62" s="203">
        <v>0</v>
      </c>
      <c r="DF62" s="203">
        <v>1</v>
      </c>
      <c r="DG62" s="203">
        <v>1</v>
      </c>
      <c r="DH62" s="203">
        <v>0</v>
      </c>
      <c r="DI62" s="203">
        <v>1</v>
      </c>
      <c r="DJ62" s="203">
        <v>0</v>
      </c>
      <c r="DK62" s="203">
        <v>0</v>
      </c>
      <c r="DL62" s="203">
        <v>1</v>
      </c>
      <c r="DM62" s="203">
        <v>0</v>
      </c>
      <c r="DN62" s="203">
        <v>0</v>
      </c>
      <c r="DO62" s="203">
        <v>0</v>
      </c>
      <c r="DP62" s="203">
        <v>0</v>
      </c>
      <c r="DQ62" s="203">
        <v>0</v>
      </c>
      <c r="DR62" s="203">
        <v>0</v>
      </c>
      <c r="DS62" s="203">
        <v>0</v>
      </c>
      <c r="DT62" s="203">
        <v>0</v>
      </c>
      <c r="DU62" s="203">
        <v>0</v>
      </c>
      <c r="DV62" s="203">
        <v>0</v>
      </c>
      <c r="DW62" s="203">
        <v>0</v>
      </c>
      <c r="DX62" s="203">
        <v>0</v>
      </c>
      <c r="DY62" s="203">
        <v>0</v>
      </c>
      <c r="DZ62" s="203">
        <v>0</v>
      </c>
      <c r="EA62" s="203">
        <v>0</v>
      </c>
    </row>
    <row r="63" spans="1:131">
      <c r="A63" s="13">
        <v>6607</v>
      </c>
      <c r="B63" s="13" t="s">
        <v>216</v>
      </c>
      <c r="C63" s="15">
        <f t="shared" si="0"/>
        <v>5</v>
      </c>
      <c r="D63" s="204">
        <f t="shared" si="1"/>
        <v>1.0615711252653928</v>
      </c>
      <c r="E63" s="15">
        <f t="shared" si="2"/>
        <v>19</v>
      </c>
      <c r="F63" s="204">
        <f t="shared" si="3"/>
        <v>4.0339702760084926</v>
      </c>
      <c r="G63" s="15">
        <f t="shared" si="4"/>
        <v>37</v>
      </c>
      <c r="H63" s="204">
        <f t="shared" si="5"/>
        <v>7.8556263269639066</v>
      </c>
      <c r="I63" s="15">
        <f t="shared" si="6"/>
        <v>59</v>
      </c>
      <c r="J63" s="204">
        <f t="shared" si="7"/>
        <v>12.526539278131635</v>
      </c>
      <c r="K63" s="15">
        <f t="shared" si="8"/>
        <v>301</v>
      </c>
      <c r="L63" s="204">
        <f t="shared" si="9"/>
        <v>63.906581740976641</v>
      </c>
      <c r="M63" s="15">
        <f t="shared" si="10"/>
        <v>37</v>
      </c>
      <c r="N63" s="204">
        <f t="shared" si="11"/>
        <v>7.8556263269639066</v>
      </c>
      <c r="O63" s="15">
        <f t="shared" si="12"/>
        <v>13</v>
      </c>
      <c r="P63" s="204">
        <f t="shared" si="13"/>
        <v>2.7600849256900215</v>
      </c>
      <c r="Q63" s="15">
        <f t="shared" si="14"/>
        <v>471</v>
      </c>
      <c r="S63">
        <v>6607</v>
      </c>
      <c r="T63" t="s">
        <v>216</v>
      </c>
      <c r="U63" s="203">
        <v>471</v>
      </c>
      <c r="V63" s="203">
        <v>5</v>
      </c>
      <c r="W63" s="203">
        <v>2</v>
      </c>
      <c r="X63" s="203">
        <v>3</v>
      </c>
      <c r="Y63" s="203">
        <v>4</v>
      </c>
      <c r="Z63" s="203">
        <v>3</v>
      </c>
      <c r="AA63" s="203">
        <v>7</v>
      </c>
      <c r="AB63" s="203">
        <v>4</v>
      </c>
      <c r="AC63" s="203">
        <v>7</v>
      </c>
      <c r="AD63" s="203">
        <v>3</v>
      </c>
      <c r="AE63" s="203">
        <v>2</v>
      </c>
      <c r="AF63" s="203">
        <v>4</v>
      </c>
      <c r="AG63" s="203">
        <v>5</v>
      </c>
      <c r="AH63" s="203">
        <v>1</v>
      </c>
      <c r="AI63" s="203">
        <v>3</v>
      </c>
      <c r="AJ63" s="203">
        <v>3</v>
      </c>
      <c r="AK63" s="203">
        <v>5</v>
      </c>
      <c r="AL63" s="203">
        <v>4</v>
      </c>
      <c r="AM63" s="203">
        <v>0</v>
      </c>
      <c r="AN63" s="203">
        <v>5</v>
      </c>
      <c r="AO63" s="203">
        <v>2</v>
      </c>
      <c r="AP63" s="203">
        <v>6</v>
      </c>
      <c r="AQ63" s="203">
        <v>8</v>
      </c>
      <c r="AR63" s="203">
        <v>7</v>
      </c>
      <c r="AS63" s="203">
        <v>6</v>
      </c>
      <c r="AT63" s="203">
        <v>12</v>
      </c>
      <c r="AU63" s="203">
        <v>9</v>
      </c>
      <c r="AV63" s="203">
        <v>10</v>
      </c>
      <c r="AW63" s="203">
        <v>13</v>
      </c>
      <c r="AX63" s="203">
        <v>12</v>
      </c>
      <c r="AY63" s="203">
        <v>15</v>
      </c>
      <c r="AZ63" s="203">
        <v>10</v>
      </c>
      <c r="BA63" s="203">
        <v>21</v>
      </c>
      <c r="BB63" s="203">
        <v>11</v>
      </c>
      <c r="BC63" s="203">
        <v>9</v>
      </c>
      <c r="BD63" s="203">
        <v>8</v>
      </c>
      <c r="BE63" s="203">
        <v>12</v>
      </c>
      <c r="BF63" s="203">
        <v>9</v>
      </c>
      <c r="BG63" s="203">
        <v>8</v>
      </c>
      <c r="BH63" s="203">
        <v>8</v>
      </c>
      <c r="BI63" s="203">
        <v>6</v>
      </c>
      <c r="BJ63" s="203">
        <v>5</v>
      </c>
      <c r="BK63" s="203">
        <v>4</v>
      </c>
      <c r="BL63" s="203">
        <v>5</v>
      </c>
      <c r="BM63" s="203">
        <v>4</v>
      </c>
      <c r="BN63" s="203">
        <v>4</v>
      </c>
      <c r="BO63" s="203">
        <v>5</v>
      </c>
      <c r="BP63" s="203">
        <v>4</v>
      </c>
      <c r="BQ63" s="203">
        <v>0</v>
      </c>
      <c r="BR63" s="203">
        <v>2</v>
      </c>
      <c r="BS63" s="203">
        <v>2</v>
      </c>
      <c r="BT63" s="203">
        <v>7</v>
      </c>
      <c r="BU63" s="203">
        <v>5</v>
      </c>
      <c r="BV63" s="203">
        <v>3</v>
      </c>
      <c r="BW63" s="203">
        <v>5</v>
      </c>
      <c r="BX63" s="203">
        <v>6</v>
      </c>
      <c r="BY63" s="203">
        <v>7</v>
      </c>
      <c r="BZ63" s="203">
        <v>8</v>
      </c>
      <c r="CA63" s="203">
        <v>4</v>
      </c>
      <c r="CB63" s="203">
        <v>9</v>
      </c>
      <c r="CC63" s="203">
        <v>5</v>
      </c>
      <c r="CD63" s="203">
        <v>7</v>
      </c>
      <c r="CE63" s="203">
        <v>13</v>
      </c>
      <c r="CF63" s="203">
        <v>10</v>
      </c>
      <c r="CG63" s="203">
        <v>7</v>
      </c>
      <c r="CH63" s="203">
        <v>6</v>
      </c>
      <c r="CI63" s="203">
        <v>6</v>
      </c>
      <c r="CJ63" s="203">
        <v>6</v>
      </c>
      <c r="CK63" s="203">
        <v>2</v>
      </c>
      <c r="CL63" s="203">
        <v>4</v>
      </c>
      <c r="CM63" s="203">
        <v>6</v>
      </c>
      <c r="CN63" s="203">
        <v>4</v>
      </c>
      <c r="CO63" s="203">
        <v>3</v>
      </c>
      <c r="CP63" s="203">
        <v>6</v>
      </c>
      <c r="CQ63" s="203">
        <v>3</v>
      </c>
      <c r="CR63" s="203">
        <v>4</v>
      </c>
      <c r="CS63" s="203">
        <v>0</v>
      </c>
      <c r="CT63" s="203">
        <v>4</v>
      </c>
      <c r="CU63" s="203">
        <v>0</v>
      </c>
      <c r="CV63" s="203">
        <v>0</v>
      </c>
      <c r="CW63" s="203">
        <v>1</v>
      </c>
      <c r="CX63" s="203">
        <v>2</v>
      </c>
      <c r="CY63" s="203">
        <v>1</v>
      </c>
      <c r="CZ63" s="203">
        <v>1</v>
      </c>
      <c r="DA63" s="203">
        <v>2</v>
      </c>
      <c r="DB63" s="203">
        <v>0</v>
      </c>
      <c r="DC63" s="203">
        <v>0</v>
      </c>
      <c r="DD63" s="203">
        <v>3</v>
      </c>
      <c r="DE63" s="203">
        <v>1</v>
      </c>
      <c r="DF63" s="203">
        <v>0</v>
      </c>
      <c r="DG63" s="203">
        <v>1</v>
      </c>
      <c r="DH63" s="203">
        <v>0</v>
      </c>
      <c r="DI63" s="203">
        <v>1</v>
      </c>
      <c r="DJ63" s="203">
        <v>0</v>
      </c>
      <c r="DK63" s="203">
        <v>1</v>
      </c>
      <c r="DL63" s="203">
        <v>0</v>
      </c>
      <c r="DM63" s="203">
        <v>0</v>
      </c>
      <c r="DN63" s="203">
        <v>0</v>
      </c>
      <c r="DO63" s="203">
        <v>0</v>
      </c>
      <c r="DP63" s="203">
        <v>0</v>
      </c>
      <c r="DQ63" s="203">
        <v>0</v>
      </c>
      <c r="DR63" s="203">
        <v>0</v>
      </c>
      <c r="DS63" s="203">
        <v>0</v>
      </c>
      <c r="DT63" s="203">
        <v>0</v>
      </c>
      <c r="DU63" s="203">
        <v>0</v>
      </c>
      <c r="DV63" s="203">
        <v>0</v>
      </c>
      <c r="DW63" s="203">
        <v>0</v>
      </c>
      <c r="DX63" s="203">
        <v>0</v>
      </c>
      <c r="DY63" s="203">
        <v>0</v>
      </c>
      <c r="DZ63" s="203">
        <v>0</v>
      </c>
      <c r="EA63" s="203">
        <v>0</v>
      </c>
    </row>
    <row r="64" spans="1:131">
      <c r="A64">
        <v>6611</v>
      </c>
      <c r="B64" t="s">
        <v>217</v>
      </c>
      <c r="C64" s="16">
        <f t="shared" si="0"/>
        <v>0</v>
      </c>
      <c r="D64" s="205">
        <f t="shared" si="1"/>
        <v>0</v>
      </c>
      <c r="E64" s="16">
        <f t="shared" si="2"/>
        <v>0</v>
      </c>
      <c r="F64" s="205">
        <f t="shared" si="3"/>
        <v>0</v>
      </c>
      <c r="G64" s="16">
        <f t="shared" si="4"/>
        <v>2</v>
      </c>
      <c r="H64" s="205">
        <f t="shared" si="5"/>
        <v>3.5714285714285712</v>
      </c>
      <c r="I64" s="16">
        <f t="shared" si="6"/>
        <v>5</v>
      </c>
      <c r="J64" s="205">
        <f t="shared" si="7"/>
        <v>8.9285714285714288</v>
      </c>
      <c r="K64" s="16">
        <f t="shared" si="8"/>
        <v>26</v>
      </c>
      <c r="L64" s="205">
        <f t="shared" si="9"/>
        <v>46.428571428571431</v>
      </c>
      <c r="M64" s="16">
        <f t="shared" si="10"/>
        <v>16</v>
      </c>
      <c r="N64" s="205">
        <f t="shared" si="11"/>
        <v>28.571428571428569</v>
      </c>
      <c r="O64" s="16">
        <f t="shared" si="12"/>
        <v>7</v>
      </c>
      <c r="P64" s="205">
        <f t="shared" si="13"/>
        <v>12.5</v>
      </c>
      <c r="Q64" s="16">
        <f t="shared" si="14"/>
        <v>56</v>
      </c>
      <c r="S64">
        <v>6611</v>
      </c>
      <c r="T64" t="s">
        <v>217</v>
      </c>
      <c r="U64" s="203">
        <v>56</v>
      </c>
      <c r="V64" s="203">
        <v>0</v>
      </c>
      <c r="W64" s="203">
        <v>0</v>
      </c>
      <c r="X64" s="203">
        <v>0</v>
      </c>
      <c r="Y64" s="203">
        <v>0</v>
      </c>
      <c r="Z64" s="203">
        <v>0</v>
      </c>
      <c r="AA64" s="203">
        <v>0</v>
      </c>
      <c r="AB64" s="203">
        <v>0</v>
      </c>
      <c r="AC64" s="203">
        <v>1</v>
      </c>
      <c r="AD64" s="203">
        <v>0</v>
      </c>
      <c r="AE64" s="203">
        <v>0</v>
      </c>
      <c r="AF64" s="203">
        <v>1</v>
      </c>
      <c r="AG64" s="203">
        <v>0</v>
      </c>
      <c r="AH64" s="203">
        <v>0</v>
      </c>
      <c r="AI64" s="203">
        <v>0</v>
      </c>
      <c r="AJ64" s="203">
        <v>0</v>
      </c>
      <c r="AK64" s="203">
        <v>0</v>
      </c>
      <c r="AL64" s="203">
        <v>1</v>
      </c>
      <c r="AM64" s="203">
        <v>0</v>
      </c>
      <c r="AN64" s="203">
        <v>1</v>
      </c>
      <c r="AO64" s="203">
        <v>0</v>
      </c>
      <c r="AP64" s="203">
        <v>0</v>
      </c>
      <c r="AQ64" s="203">
        <v>1</v>
      </c>
      <c r="AR64" s="203">
        <v>0</v>
      </c>
      <c r="AS64" s="203">
        <v>0</v>
      </c>
      <c r="AT64" s="203">
        <v>2</v>
      </c>
      <c r="AU64" s="203">
        <v>0</v>
      </c>
      <c r="AV64" s="203">
        <v>0</v>
      </c>
      <c r="AW64" s="203">
        <v>1</v>
      </c>
      <c r="AX64" s="203">
        <v>0</v>
      </c>
      <c r="AY64" s="203">
        <v>1</v>
      </c>
      <c r="AZ64" s="203">
        <v>0</v>
      </c>
      <c r="BA64" s="203">
        <v>0</v>
      </c>
      <c r="BB64" s="203">
        <v>0</v>
      </c>
      <c r="BC64" s="203">
        <v>0</v>
      </c>
      <c r="BD64" s="203">
        <v>0</v>
      </c>
      <c r="BE64" s="203">
        <v>0</v>
      </c>
      <c r="BF64" s="203">
        <v>0</v>
      </c>
      <c r="BG64" s="203">
        <v>0</v>
      </c>
      <c r="BH64" s="203">
        <v>0</v>
      </c>
      <c r="BI64" s="203">
        <v>0</v>
      </c>
      <c r="BJ64" s="203">
        <v>0</v>
      </c>
      <c r="BK64" s="203">
        <v>3</v>
      </c>
      <c r="BL64" s="203">
        <v>1</v>
      </c>
      <c r="BM64" s="203">
        <v>0</v>
      </c>
      <c r="BN64" s="203">
        <v>0</v>
      </c>
      <c r="BO64" s="203">
        <v>0</v>
      </c>
      <c r="BP64" s="203">
        <v>1</v>
      </c>
      <c r="BQ64" s="203">
        <v>1</v>
      </c>
      <c r="BR64" s="203">
        <v>1</v>
      </c>
      <c r="BS64" s="203">
        <v>0</v>
      </c>
      <c r="BT64" s="203">
        <v>1</v>
      </c>
      <c r="BU64" s="203">
        <v>0</v>
      </c>
      <c r="BV64" s="203">
        <v>0</v>
      </c>
      <c r="BW64" s="203">
        <v>1</v>
      </c>
      <c r="BX64" s="203">
        <v>0</v>
      </c>
      <c r="BY64" s="203">
        <v>0</v>
      </c>
      <c r="BZ64" s="203">
        <v>4</v>
      </c>
      <c r="CA64" s="203">
        <v>1</v>
      </c>
      <c r="CB64" s="203">
        <v>2</v>
      </c>
      <c r="CC64" s="203">
        <v>2</v>
      </c>
      <c r="CD64" s="203">
        <v>1</v>
      </c>
      <c r="CE64" s="203">
        <v>0</v>
      </c>
      <c r="CF64" s="203">
        <v>1</v>
      </c>
      <c r="CG64" s="203">
        <v>0</v>
      </c>
      <c r="CH64" s="203">
        <v>1</v>
      </c>
      <c r="CI64" s="203">
        <v>2</v>
      </c>
      <c r="CJ64" s="203">
        <v>1</v>
      </c>
      <c r="CK64" s="203">
        <v>0</v>
      </c>
      <c r="CL64" s="203">
        <v>2</v>
      </c>
      <c r="CM64" s="203">
        <v>3</v>
      </c>
      <c r="CN64" s="203">
        <v>0</v>
      </c>
      <c r="CO64" s="203">
        <v>1</v>
      </c>
      <c r="CP64" s="203">
        <v>1</v>
      </c>
      <c r="CQ64" s="203">
        <v>0</v>
      </c>
      <c r="CR64" s="203">
        <v>5</v>
      </c>
      <c r="CS64" s="203">
        <v>1</v>
      </c>
      <c r="CT64" s="203">
        <v>2</v>
      </c>
      <c r="CU64" s="203">
        <v>1</v>
      </c>
      <c r="CV64" s="203">
        <v>0</v>
      </c>
      <c r="CW64" s="203">
        <v>0</v>
      </c>
      <c r="CX64" s="203">
        <v>0</v>
      </c>
      <c r="CY64" s="203">
        <v>1</v>
      </c>
      <c r="CZ64" s="203">
        <v>0</v>
      </c>
      <c r="DA64" s="203">
        <v>1</v>
      </c>
      <c r="DB64" s="203">
        <v>1</v>
      </c>
      <c r="DC64" s="203">
        <v>0</v>
      </c>
      <c r="DD64" s="203">
        <v>1</v>
      </c>
      <c r="DE64" s="203">
        <v>0</v>
      </c>
      <c r="DF64" s="203">
        <v>1</v>
      </c>
      <c r="DG64" s="203">
        <v>1</v>
      </c>
      <c r="DH64" s="203">
        <v>0</v>
      </c>
      <c r="DI64" s="203">
        <v>0</v>
      </c>
      <c r="DJ64" s="203">
        <v>1</v>
      </c>
      <c r="DK64" s="203">
        <v>0</v>
      </c>
      <c r="DL64" s="203">
        <v>0</v>
      </c>
      <c r="DM64" s="203">
        <v>0</v>
      </c>
      <c r="DN64" s="203">
        <v>0</v>
      </c>
      <c r="DO64" s="203">
        <v>0</v>
      </c>
      <c r="DP64" s="203">
        <v>0</v>
      </c>
      <c r="DQ64" s="203">
        <v>0</v>
      </c>
      <c r="DR64" s="203">
        <v>0</v>
      </c>
      <c r="DS64" s="203">
        <v>0</v>
      </c>
      <c r="DT64" s="203">
        <v>0</v>
      </c>
      <c r="DU64" s="203">
        <v>0</v>
      </c>
      <c r="DV64" s="203">
        <v>0</v>
      </c>
      <c r="DW64" s="203">
        <v>0</v>
      </c>
      <c r="DX64" s="203">
        <v>0</v>
      </c>
      <c r="DY64" s="203">
        <v>0</v>
      </c>
      <c r="DZ64" s="203">
        <v>0</v>
      </c>
      <c r="EA64" s="203">
        <v>0</v>
      </c>
    </row>
    <row r="65" spans="1:131">
      <c r="A65" s="13">
        <v>6612</v>
      </c>
      <c r="B65" s="13" t="s">
        <v>218</v>
      </c>
      <c r="C65" s="15">
        <f t="shared" si="0"/>
        <v>6</v>
      </c>
      <c r="D65" s="204">
        <f t="shared" si="1"/>
        <v>0.70422535211267612</v>
      </c>
      <c r="E65" s="15">
        <f t="shared" si="2"/>
        <v>31</v>
      </c>
      <c r="F65" s="204">
        <f t="shared" si="3"/>
        <v>3.6384976525821595</v>
      </c>
      <c r="G65" s="15">
        <f t="shared" si="4"/>
        <v>108</v>
      </c>
      <c r="H65" s="204">
        <f t="shared" si="5"/>
        <v>12.676056338028168</v>
      </c>
      <c r="I65" s="15">
        <f t="shared" si="6"/>
        <v>104</v>
      </c>
      <c r="J65" s="204">
        <f t="shared" si="7"/>
        <v>12.206572769953052</v>
      </c>
      <c r="K65" s="15">
        <f t="shared" si="8"/>
        <v>439</v>
      </c>
      <c r="L65" s="204">
        <f t="shared" si="9"/>
        <v>51.525821596244135</v>
      </c>
      <c r="M65" s="15">
        <f t="shared" si="10"/>
        <v>108</v>
      </c>
      <c r="N65" s="204">
        <f t="shared" si="11"/>
        <v>12.676056338028168</v>
      </c>
      <c r="O65" s="15">
        <f t="shared" si="12"/>
        <v>56</v>
      </c>
      <c r="P65" s="204">
        <f t="shared" si="13"/>
        <v>6.5727699530516439</v>
      </c>
      <c r="Q65" s="15">
        <f t="shared" si="14"/>
        <v>852</v>
      </c>
      <c r="S65">
        <v>6612</v>
      </c>
      <c r="T65" t="s">
        <v>218</v>
      </c>
      <c r="U65" s="203">
        <v>852</v>
      </c>
      <c r="V65" s="203">
        <v>6</v>
      </c>
      <c r="W65" s="203">
        <v>6</v>
      </c>
      <c r="X65" s="203">
        <v>4</v>
      </c>
      <c r="Y65" s="203">
        <v>7</v>
      </c>
      <c r="Z65" s="203">
        <v>5</v>
      </c>
      <c r="AA65" s="203">
        <v>9</v>
      </c>
      <c r="AB65" s="203">
        <v>11</v>
      </c>
      <c r="AC65" s="203">
        <v>10</v>
      </c>
      <c r="AD65" s="203">
        <v>9</v>
      </c>
      <c r="AE65" s="203">
        <v>7</v>
      </c>
      <c r="AF65" s="203">
        <v>13</v>
      </c>
      <c r="AG65" s="203">
        <v>15</v>
      </c>
      <c r="AH65" s="203">
        <v>8</v>
      </c>
      <c r="AI65" s="203">
        <v>15</v>
      </c>
      <c r="AJ65" s="203">
        <v>10</v>
      </c>
      <c r="AK65" s="203">
        <v>10</v>
      </c>
      <c r="AL65" s="203">
        <v>10</v>
      </c>
      <c r="AM65" s="203">
        <v>13</v>
      </c>
      <c r="AN65" s="203">
        <v>9</v>
      </c>
      <c r="AO65" s="203">
        <v>12</v>
      </c>
      <c r="AP65" s="203">
        <v>12</v>
      </c>
      <c r="AQ65" s="203">
        <v>8</v>
      </c>
      <c r="AR65" s="203">
        <v>12</v>
      </c>
      <c r="AS65" s="203">
        <v>11</v>
      </c>
      <c r="AT65" s="203">
        <v>6</v>
      </c>
      <c r="AU65" s="203">
        <v>11</v>
      </c>
      <c r="AV65" s="203">
        <v>6</v>
      </c>
      <c r="AW65" s="203">
        <v>9</v>
      </c>
      <c r="AX65" s="203">
        <v>9</v>
      </c>
      <c r="AY65" s="203">
        <v>9</v>
      </c>
      <c r="AZ65" s="203">
        <v>11</v>
      </c>
      <c r="BA65" s="203">
        <v>10</v>
      </c>
      <c r="BB65" s="203">
        <v>8</v>
      </c>
      <c r="BC65" s="203">
        <v>4</v>
      </c>
      <c r="BD65" s="203">
        <v>6</v>
      </c>
      <c r="BE65" s="203">
        <v>6</v>
      </c>
      <c r="BF65" s="203">
        <v>10</v>
      </c>
      <c r="BG65" s="203">
        <v>6</v>
      </c>
      <c r="BH65" s="203">
        <v>7</v>
      </c>
      <c r="BI65" s="203">
        <v>6</v>
      </c>
      <c r="BJ65" s="203">
        <v>8</v>
      </c>
      <c r="BK65" s="203">
        <v>7</v>
      </c>
      <c r="BL65" s="203">
        <v>10</v>
      </c>
      <c r="BM65" s="203">
        <v>7</v>
      </c>
      <c r="BN65" s="203">
        <v>6</v>
      </c>
      <c r="BO65" s="203">
        <v>12</v>
      </c>
      <c r="BP65" s="203">
        <v>13</v>
      </c>
      <c r="BQ65" s="203">
        <v>6</v>
      </c>
      <c r="BR65" s="203">
        <v>15</v>
      </c>
      <c r="BS65" s="203">
        <v>11</v>
      </c>
      <c r="BT65" s="203">
        <v>11</v>
      </c>
      <c r="BU65" s="203">
        <v>16</v>
      </c>
      <c r="BV65" s="203">
        <v>9</v>
      </c>
      <c r="BW65" s="203">
        <v>8</v>
      </c>
      <c r="BX65" s="203">
        <v>14</v>
      </c>
      <c r="BY65" s="203">
        <v>14</v>
      </c>
      <c r="BZ65" s="203">
        <v>14</v>
      </c>
      <c r="CA65" s="203">
        <v>12</v>
      </c>
      <c r="CB65" s="203">
        <v>22</v>
      </c>
      <c r="CC65" s="203">
        <v>14</v>
      </c>
      <c r="CD65" s="203">
        <v>9</v>
      </c>
      <c r="CE65" s="203">
        <v>21</v>
      </c>
      <c r="CF65" s="203">
        <v>15</v>
      </c>
      <c r="CG65" s="203">
        <v>19</v>
      </c>
      <c r="CH65" s="203">
        <v>12</v>
      </c>
      <c r="CI65" s="203">
        <v>14</v>
      </c>
      <c r="CJ65" s="203">
        <v>13</v>
      </c>
      <c r="CK65" s="203">
        <v>7</v>
      </c>
      <c r="CL65" s="203">
        <v>13</v>
      </c>
      <c r="CM65" s="203">
        <v>5</v>
      </c>
      <c r="CN65" s="203">
        <v>10</v>
      </c>
      <c r="CO65" s="203">
        <v>9</v>
      </c>
      <c r="CP65" s="203">
        <v>11</v>
      </c>
      <c r="CQ65" s="203">
        <v>5</v>
      </c>
      <c r="CR65" s="203">
        <v>9</v>
      </c>
      <c r="CS65" s="203">
        <v>11</v>
      </c>
      <c r="CT65" s="203">
        <v>6</v>
      </c>
      <c r="CU65" s="203">
        <v>6</v>
      </c>
      <c r="CV65" s="203">
        <v>9</v>
      </c>
      <c r="CW65" s="203">
        <v>7</v>
      </c>
      <c r="CX65" s="203">
        <v>7</v>
      </c>
      <c r="CY65" s="203">
        <v>8</v>
      </c>
      <c r="CZ65" s="203">
        <v>6</v>
      </c>
      <c r="DA65" s="203">
        <v>5</v>
      </c>
      <c r="DB65" s="203">
        <v>4</v>
      </c>
      <c r="DC65" s="203">
        <v>3</v>
      </c>
      <c r="DD65" s="203">
        <v>5</v>
      </c>
      <c r="DE65" s="203">
        <v>2</v>
      </c>
      <c r="DF65" s="203">
        <v>3</v>
      </c>
      <c r="DG65" s="203">
        <v>0</v>
      </c>
      <c r="DH65" s="203">
        <v>4</v>
      </c>
      <c r="DI65" s="203">
        <v>6</v>
      </c>
      <c r="DJ65" s="203">
        <v>2</v>
      </c>
      <c r="DK65" s="203">
        <v>0</v>
      </c>
      <c r="DL65" s="203">
        <v>0</v>
      </c>
      <c r="DM65" s="203">
        <v>0</v>
      </c>
      <c r="DN65" s="203">
        <v>1</v>
      </c>
      <c r="DO65" s="203">
        <v>0</v>
      </c>
      <c r="DP65" s="203">
        <v>0</v>
      </c>
      <c r="DQ65" s="203">
        <v>0</v>
      </c>
      <c r="DR65" s="203">
        <v>0</v>
      </c>
      <c r="DS65" s="203">
        <v>0</v>
      </c>
      <c r="DT65" s="203">
        <v>0</v>
      </c>
      <c r="DU65" s="203">
        <v>0</v>
      </c>
      <c r="DV65" s="203">
        <v>0</v>
      </c>
      <c r="DW65" s="203">
        <v>0</v>
      </c>
      <c r="DX65" s="203">
        <v>0</v>
      </c>
      <c r="DY65" s="203">
        <v>0</v>
      </c>
      <c r="DZ65" s="203">
        <v>0</v>
      </c>
      <c r="EA65" s="203">
        <v>0</v>
      </c>
    </row>
    <row r="66" spans="1:131">
      <c r="A66">
        <v>6706</v>
      </c>
      <c r="B66" t="s">
        <v>219</v>
      </c>
      <c r="C66" s="16">
        <f t="shared" si="0"/>
        <v>0</v>
      </c>
      <c r="D66" s="205">
        <f t="shared" si="1"/>
        <v>0</v>
      </c>
      <c r="E66" s="16">
        <f t="shared" si="2"/>
        <v>3</v>
      </c>
      <c r="F66" s="205">
        <f t="shared" si="3"/>
        <v>3.1914893617021276</v>
      </c>
      <c r="G66" s="16">
        <f t="shared" si="4"/>
        <v>12</v>
      </c>
      <c r="H66" s="205">
        <f t="shared" si="5"/>
        <v>12.76595744680851</v>
      </c>
      <c r="I66" s="16">
        <f t="shared" si="6"/>
        <v>15</v>
      </c>
      <c r="J66" s="205">
        <f t="shared" si="7"/>
        <v>15.957446808510639</v>
      </c>
      <c r="K66" s="16">
        <f t="shared" si="8"/>
        <v>49</v>
      </c>
      <c r="L66" s="205">
        <f t="shared" si="9"/>
        <v>52.12765957446809</v>
      </c>
      <c r="M66" s="16">
        <f t="shared" si="10"/>
        <v>12</v>
      </c>
      <c r="N66" s="205">
        <f t="shared" si="11"/>
        <v>12.76595744680851</v>
      </c>
      <c r="O66" s="16">
        <f t="shared" si="12"/>
        <v>3</v>
      </c>
      <c r="P66" s="205">
        <f t="shared" si="13"/>
        <v>3.1914893617021276</v>
      </c>
      <c r="Q66" s="16">
        <f t="shared" si="14"/>
        <v>94</v>
      </c>
      <c r="S66">
        <v>6706</v>
      </c>
      <c r="T66" t="s">
        <v>219</v>
      </c>
      <c r="U66" s="203">
        <v>94</v>
      </c>
      <c r="V66" s="203">
        <v>0</v>
      </c>
      <c r="W66" s="203">
        <v>1</v>
      </c>
      <c r="X66" s="203">
        <v>0</v>
      </c>
      <c r="Y66" s="203">
        <v>1</v>
      </c>
      <c r="Z66" s="203">
        <v>0</v>
      </c>
      <c r="AA66" s="203">
        <v>1</v>
      </c>
      <c r="AB66" s="203">
        <v>1</v>
      </c>
      <c r="AC66" s="203">
        <v>0</v>
      </c>
      <c r="AD66" s="203">
        <v>2</v>
      </c>
      <c r="AE66" s="203">
        <v>3</v>
      </c>
      <c r="AF66" s="203">
        <v>0</v>
      </c>
      <c r="AG66" s="203">
        <v>3</v>
      </c>
      <c r="AH66" s="203">
        <v>1</v>
      </c>
      <c r="AI66" s="203">
        <v>1</v>
      </c>
      <c r="AJ66" s="203">
        <v>0</v>
      </c>
      <c r="AK66" s="203">
        <v>1</v>
      </c>
      <c r="AL66" s="203">
        <v>1</v>
      </c>
      <c r="AM66" s="203">
        <v>5</v>
      </c>
      <c r="AN66" s="203">
        <v>0</v>
      </c>
      <c r="AO66" s="203">
        <v>0</v>
      </c>
      <c r="AP66" s="203">
        <v>1</v>
      </c>
      <c r="AQ66" s="203">
        <v>0</v>
      </c>
      <c r="AR66" s="203">
        <v>3</v>
      </c>
      <c r="AS66" s="203">
        <v>1</v>
      </c>
      <c r="AT66" s="203">
        <v>1</v>
      </c>
      <c r="AU66" s="203">
        <v>3</v>
      </c>
      <c r="AV66" s="203">
        <v>0</v>
      </c>
      <c r="AW66" s="203">
        <v>1</v>
      </c>
      <c r="AX66" s="203">
        <v>2</v>
      </c>
      <c r="AY66" s="203">
        <v>0</v>
      </c>
      <c r="AZ66" s="203">
        <v>2</v>
      </c>
      <c r="BA66" s="203">
        <v>0</v>
      </c>
      <c r="BB66" s="203">
        <v>2</v>
      </c>
      <c r="BC66" s="203">
        <v>0</v>
      </c>
      <c r="BD66" s="203">
        <v>1</v>
      </c>
      <c r="BE66" s="203">
        <v>2</v>
      </c>
      <c r="BF66" s="203">
        <v>0</v>
      </c>
      <c r="BG66" s="203">
        <v>2</v>
      </c>
      <c r="BH66" s="203">
        <v>0</v>
      </c>
      <c r="BI66" s="203">
        <v>2</v>
      </c>
      <c r="BJ66" s="203">
        <v>1</v>
      </c>
      <c r="BK66" s="203">
        <v>1</v>
      </c>
      <c r="BL66" s="203">
        <v>2</v>
      </c>
      <c r="BM66" s="203">
        <v>1</v>
      </c>
      <c r="BN66" s="203">
        <v>2</v>
      </c>
      <c r="BO66" s="203">
        <v>2</v>
      </c>
      <c r="BP66" s="203">
        <v>0</v>
      </c>
      <c r="BQ66" s="203">
        <v>2</v>
      </c>
      <c r="BR66" s="203">
        <v>1</v>
      </c>
      <c r="BS66" s="203">
        <v>2</v>
      </c>
      <c r="BT66" s="203">
        <v>0</v>
      </c>
      <c r="BU66" s="203">
        <v>0</v>
      </c>
      <c r="BV66" s="203">
        <v>0</v>
      </c>
      <c r="BW66" s="203">
        <v>0</v>
      </c>
      <c r="BX66" s="203">
        <v>1</v>
      </c>
      <c r="BY66" s="203">
        <v>2</v>
      </c>
      <c r="BZ66" s="203">
        <v>1</v>
      </c>
      <c r="CA66" s="203">
        <v>4</v>
      </c>
      <c r="CB66" s="203">
        <v>1</v>
      </c>
      <c r="CC66" s="203">
        <v>0</v>
      </c>
      <c r="CD66" s="203">
        <v>1</v>
      </c>
      <c r="CE66" s="203">
        <v>0</v>
      </c>
      <c r="CF66" s="203">
        <v>2</v>
      </c>
      <c r="CG66" s="203">
        <v>1</v>
      </c>
      <c r="CH66" s="203">
        <v>1</v>
      </c>
      <c r="CI66" s="203">
        <v>5</v>
      </c>
      <c r="CJ66" s="203">
        <v>2</v>
      </c>
      <c r="CK66" s="203">
        <v>2</v>
      </c>
      <c r="CL66" s="203">
        <v>2</v>
      </c>
      <c r="CM66" s="203">
        <v>1</v>
      </c>
      <c r="CN66" s="203">
        <v>1</v>
      </c>
      <c r="CO66" s="203">
        <v>0</v>
      </c>
      <c r="CP66" s="203">
        <v>1</v>
      </c>
      <c r="CQ66" s="203">
        <v>1</v>
      </c>
      <c r="CR66" s="203">
        <v>0</v>
      </c>
      <c r="CS66" s="203">
        <v>4</v>
      </c>
      <c r="CT66" s="203">
        <v>0</v>
      </c>
      <c r="CU66" s="203">
        <v>0</v>
      </c>
      <c r="CV66" s="203">
        <v>0</v>
      </c>
      <c r="CW66" s="203">
        <v>0</v>
      </c>
      <c r="CX66" s="203">
        <v>2</v>
      </c>
      <c r="CY66" s="203">
        <v>0</v>
      </c>
      <c r="CZ66" s="203">
        <v>0</v>
      </c>
      <c r="DA66" s="203">
        <v>0</v>
      </c>
      <c r="DB66" s="203">
        <v>0</v>
      </c>
      <c r="DC66" s="203">
        <v>0</v>
      </c>
      <c r="DD66" s="203">
        <v>0</v>
      </c>
      <c r="DE66" s="203">
        <v>0</v>
      </c>
      <c r="DF66" s="203">
        <v>0</v>
      </c>
      <c r="DG66" s="203">
        <v>0</v>
      </c>
      <c r="DH66" s="203">
        <v>0</v>
      </c>
      <c r="DI66" s="203">
        <v>0</v>
      </c>
      <c r="DJ66" s="203">
        <v>1</v>
      </c>
      <c r="DK66" s="203">
        <v>0</v>
      </c>
      <c r="DL66" s="203">
        <v>0</v>
      </c>
      <c r="DM66" s="203">
        <v>0</v>
      </c>
      <c r="DN66" s="203">
        <v>0</v>
      </c>
      <c r="DO66" s="203">
        <v>0</v>
      </c>
      <c r="DP66" s="203">
        <v>0</v>
      </c>
      <c r="DQ66" s="203">
        <v>0</v>
      </c>
      <c r="DR66" s="203">
        <v>0</v>
      </c>
      <c r="DS66" s="203">
        <v>0</v>
      </c>
      <c r="DT66" s="203">
        <v>0</v>
      </c>
      <c r="DU66" s="203">
        <v>0</v>
      </c>
      <c r="DV66" s="203">
        <v>0</v>
      </c>
      <c r="DW66" s="203">
        <v>0</v>
      </c>
      <c r="DX66" s="203">
        <v>0</v>
      </c>
      <c r="DY66" s="203">
        <v>0</v>
      </c>
      <c r="DZ66" s="203">
        <v>0</v>
      </c>
      <c r="EA66" s="203">
        <v>0</v>
      </c>
    </row>
    <row r="67" spans="1:131">
      <c r="A67" s="13">
        <v>6709</v>
      </c>
      <c r="B67" s="13" t="s">
        <v>220</v>
      </c>
      <c r="C67" s="15">
        <f t="shared" si="0"/>
        <v>5</v>
      </c>
      <c r="D67" s="204">
        <f t="shared" si="1"/>
        <v>0.99206349206349198</v>
      </c>
      <c r="E67" s="15">
        <f t="shared" si="2"/>
        <v>24</v>
      </c>
      <c r="F67" s="204">
        <f t="shared" si="3"/>
        <v>4.7619047619047619</v>
      </c>
      <c r="G67" s="15">
        <f t="shared" si="4"/>
        <v>55</v>
      </c>
      <c r="H67" s="204">
        <f t="shared" si="5"/>
        <v>10.912698412698413</v>
      </c>
      <c r="I67" s="15">
        <f t="shared" si="6"/>
        <v>79</v>
      </c>
      <c r="J67" s="204">
        <f t="shared" si="7"/>
        <v>15.674603174603174</v>
      </c>
      <c r="K67" s="15">
        <f t="shared" si="8"/>
        <v>275</v>
      </c>
      <c r="L67" s="204">
        <f t="shared" si="9"/>
        <v>54.563492063492056</v>
      </c>
      <c r="M67" s="15">
        <f t="shared" si="10"/>
        <v>47</v>
      </c>
      <c r="N67" s="204">
        <f t="shared" si="11"/>
        <v>9.325396825396826</v>
      </c>
      <c r="O67" s="15">
        <f t="shared" si="12"/>
        <v>19</v>
      </c>
      <c r="P67" s="204">
        <f t="shared" si="13"/>
        <v>3.7698412698412698</v>
      </c>
      <c r="Q67" s="15">
        <f t="shared" si="14"/>
        <v>504</v>
      </c>
      <c r="S67">
        <v>6709</v>
      </c>
      <c r="T67" t="s">
        <v>220</v>
      </c>
      <c r="U67" s="203">
        <v>504</v>
      </c>
      <c r="V67" s="203">
        <v>5</v>
      </c>
      <c r="W67" s="203">
        <v>5</v>
      </c>
      <c r="X67" s="203">
        <v>7</v>
      </c>
      <c r="Y67" s="203">
        <v>4</v>
      </c>
      <c r="Z67" s="203">
        <v>3</v>
      </c>
      <c r="AA67" s="203">
        <v>5</v>
      </c>
      <c r="AB67" s="203">
        <v>4</v>
      </c>
      <c r="AC67" s="203">
        <v>4</v>
      </c>
      <c r="AD67" s="203">
        <v>7</v>
      </c>
      <c r="AE67" s="203">
        <v>4</v>
      </c>
      <c r="AF67" s="203">
        <v>11</v>
      </c>
      <c r="AG67" s="203">
        <v>5</v>
      </c>
      <c r="AH67" s="203">
        <v>5</v>
      </c>
      <c r="AI67" s="203">
        <v>2</v>
      </c>
      <c r="AJ67" s="203">
        <v>6</v>
      </c>
      <c r="AK67" s="203">
        <v>7</v>
      </c>
      <c r="AL67" s="203">
        <v>9</v>
      </c>
      <c r="AM67" s="203">
        <v>3</v>
      </c>
      <c r="AN67" s="203">
        <v>4</v>
      </c>
      <c r="AO67" s="203">
        <v>11</v>
      </c>
      <c r="AP67" s="203">
        <v>6</v>
      </c>
      <c r="AQ67" s="203">
        <v>10</v>
      </c>
      <c r="AR67" s="203">
        <v>7</v>
      </c>
      <c r="AS67" s="203">
        <v>12</v>
      </c>
      <c r="AT67" s="203">
        <v>8</v>
      </c>
      <c r="AU67" s="203">
        <v>9</v>
      </c>
      <c r="AV67" s="203">
        <v>9</v>
      </c>
      <c r="AW67" s="203">
        <v>16</v>
      </c>
      <c r="AX67" s="203">
        <v>4</v>
      </c>
      <c r="AY67" s="203">
        <v>5</v>
      </c>
      <c r="AZ67" s="203">
        <v>14</v>
      </c>
      <c r="BA67" s="203">
        <v>8</v>
      </c>
      <c r="BB67" s="203">
        <v>10</v>
      </c>
      <c r="BC67" s="203">
        <v>5</v>
      </c>
      <c r="BD67" s="203">
        <v>6</v>
      </c>
      <c r="BE67" s="203">
        <v>5</v>
      </c>
      <c r="BF67" s="203">
        <v>10</v>
      </c>
      <c r="BG67" s="203">
        <v>5</v>
      </c>
      <c r="BH67" s="203">
        <v>4</v>
      </c>
      <c r="BI67" s="203">
        <v>6</v>
      </c>
      <c r="BJ67" s="203">
        <v>7</v>
      </c>
      <c r="BK67" s="203">
        <v>7</v>
      </c>
      <c r="BL67" s="203">
        <v>10</v>
      </c>
      <c r="BM67" s="203">
        <v>8</v>
      </c>
      <c r="BN67" s="203">
        <v>7</v>
      </c>
      <c r="BO67" s="203">
        <v>2</v>
      </c>
      <c r="BP67" s="203">
        <v>6</v>
      </c>
      <c r="BQ67" s="203">
        <v>4</v>
      </c>
      <c r="BR67" s="203">
        <v>6</v>
      </c>
      <c r="BS67" s="203">
        <v>5</v>
      </c>
      <c r="BT67" s="203">
        <v>5</v>
      </c>
      <c r="BU67" s="203">
        <v>4</v>
      </c>
      <c r="BV67" s="203">
        <v>9</v>
      </c>
      <c r="BW67" s="203">
        <v>6</v>
      </c>
      <c r="BX67" s="203">
        <v>12</v>
      </c>
      <c r="BY67" s="203">
        <v>5</v>
      </c>
      <c r="BZ67" s="203">
        <v>8</v>
      </c>
      <c r="CA67" s="203">
        <v>3</v>
      </c>
      <c r="CB67" s="203">
        <v>6</v>
      </c>
      <c r="CC67" s="203">
        <v>6</v>
      </c>
      <c r="CD67" s="203">
        <v>4</v>
      </c>
      <c r="CE67" s="203">
        <v>5</v>
      </c>
      <c r="CF67" s="203">
        <v>9</v>
      </c>
      <c r="CG67" s="203">
        <v>10</v>
      </c>
      <c r="CH67" s="203">
        <v>4</v>
      </c>
      <c r="CI67" s="203">
        <v>7</v>
      </c>
      <c r="CJ67" s="203">
        <v>3</v>
      </c>
      <c r="CK67" s="203">
        <v>5</v>
      </c>
      <c r="CL67" s="203">
        <v>3</v>
      </c>
      <c r="CM67" s="203">
        <v>5</v>
      </c>
      <c r="CN67" s="203">
        <v>3</v>
      </c>
      <c r="CO67" s="203">
        <v>3</v>
      </c>
      <c r="CP67" s="203">
        <v>3</v>
      </c>
      <c r="CQ67" s="203">
        <v>4</v>
      </c>
      <c r="CR67" s="203">
        <v>1</v>
      </c>
      <c r="CS67" s="203">
        <v>4</v>
      </c>
      <c r="CT67" s="203">
        <v>6</v>
      </c>
      <c r="CU67" s="203">
        <v>2</v>
      </c>
      <c r="CV67" s="203">
        <v>2</v>
      </c>
      <c r="CW67" s="203">
        <v>6</v>
      </c>
      <c r="CX67" s="203">
        <v>5</v>
      </c>
      <c r="CY67" s="203">
        <v>2</v>
      </c>
      <c r="CZ67" s="203">
        <v>3</v>
      </c>
      <c r="DA67" s="203">
        <v>1</v>
      </c>
      <c r="DB67" s="203">
        <v>3</v>
      </c>
      <c r="DC67" s="203">
        <v>0</v>
      </c>
      <c r="DD67" s="203">
        <v>0</v>
      </c>
      <c r="DE67" s="203">
        <v>2</v>
      </c>
      <c r="DF67" s="203">
        <v>1</v>
      </c>
      <c r="DG67" s="203">
        <v>1</v>
      </c>
      <c r="DH67" s="203">
        <v>1</v>
      </c>
      <c r="DI67" s="203">
        <v>0</v>
      </c>
      <c r="DJ67" s="203">
        <v>0</v>
      </c>
      <c r="DK67" s="203">
        <v>0</v>
      </c>
      <c r="DL67" s="203">
        <v>0</v>
      </c>
      <c r="DM67" s="203">
        <v>0</v>
      </c>
      <c r="DN67" s="203">
        <v>0</v>
      </c>
      <c r="DO67" s="203">
        <v>0</v>
      </c>
      <c r="DP67" s="203">
        <v>0</v>
      </c>
      <c r="DQ67" s="203">
        <v>0</v>
      </c>
      <c r="DR67" s="203">
        <v>0</v>
      </c>
      <c r="DS67" s="203">
        <v>0</v>
      </c>
      <c r="DT67" s="203">
        <v>0</v>
      </c>
      <c r="DU67" s="203">
        <v>0</v>
      </c>
      <c r="DV67" s="203">
        <v>0</v>
      </c>
      <c r="DW67" s="203">
        <v>0</v>
      </c>
      <c r="DX67" s="203">
        <v>0</v>
      </c>
      <c r="DY67" s="203">
        <v>0</v>
      </c>
      <c r="DZ67" s="203">
        <v>0</v>
      </c>
      <c r="EA67" s="203">
        <v>0</v>
      </c>
    </row>
    <row r="68" spans="1:131">
      <c r="C68" s="21">
        <f>SUM(C55:C67)</f>
        <v>299</v>
      </c>
      <c r="D68" s="206">
        <f t="shared" si="1"/>
        <v>0.97670924117205116</v>
      </c>
      <c r="E68" s="21">
        <f t="shared" ref="E68:Q68" si="20">SUM(E55:E67)</f>
        <v>1708</v>
      </c>
      <c r="F68" s="206">
        <f t="shared" si="3"/>
        <v>5.5793290432169336</v>
      </c>
      <c r="G68" s="21">
        <f t="shared" si="20"/>
        <v>4042</v>
      </c>
      <c r="H68" s="206">
        <f t="shared" si="5"/>
        <v>13.20354097932251</v>
      </c>
      <c r="I68" s="21">
        <f t="shared" si="20"/>
        <v>4273</v>
      </c>
      <c r="J68" s="206">
        <f t="shared" si="7"/>
        <v>13.958122366314965</v>
      </c>
      <c r="K68" s="21">
        <f t="shared" si="20"/>
        <v>15771</v>
      </c>
      <c r="L68" s="206">
        <f t="shared" si="9"/>
        <v>51.517329239212096</v>
      </c>
      <c r="M68" s="21">
        <f t="shared" si="20"/>
        <v>3242</v>
      </c>
      <c r="N68" s="206">
        <f t="shared" si="11"/>
        <v>10.59027210662137</v>
      </c>
      <c r="O68" s="21">
        <f t="shared" si="20"/>
        <v>1278</v>
      </c>
      <c r="P68" s="206">
        <f t="shared" si="13"/>
        <v>4.1746970241400714</v>
      </c>
      <c r="Q68" s="21">
        <f t="shared" si="20"/>
        <v>30613</v>
      </c>
      <c r="U68" s="203"/>
      <c r="V68" s="203"/>
      <c r="W68" s="203"/>
      <c r="X68" s="203"/>
      <c r="Y68" s="203"/>
      <c r="Z68" s="203"/>
      <c r="AA68" s="203"/>
      <c r="AB68" s="203"/>
      <c r="AC68" s="203"/>
      <c r="AD68" s="203"/>
      <c r="AE68" s="203"/>
      <c r="AF68" s="203"/>
      <c r="AG68" s="203"/>
      <c r="AH68" s="203"/>
      <c r="AI68" s="203"/>
      <c r="AJ68" s="203"/>
      <c r="AK68" s="203"/>
      <c r="AL68" s="203"/>
      <c r="AM68" s="203"/>
      <c r="AN68" s="203"/>
      <c r="AO68" s="203"/>
      <c r="AP68" s="203"/>
      <c r="AQ68" s="203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3"/>
      <c r="CE68" s="203"/>
      <c r="CF68" s="203"/>
      <c r="CG68" s="203"/>
      <c r="CH68" s="203"/>
      <c r="CI68" s="203"/>
      <c r="CJ68" s="203"/>
      <c r="CK68" s="203"/>
      <c r="CL68" s="203"/>
      <c r="CM68" s="203"/>
      <c r="CN68" s="203"/>
      <c r="CO68" s="203"/>
      <c r="CP68" s="203"/>
      <c r="CQ68" s="203"/>
      <c r="CR68" s="203"/>
      <c r="CS68" s="203"/>
      <c r="CT68" s="203"/>
      <c r="CU68" s="203"/>
      <c r="CV68" s="203"/>
      <c r="CW68" s="203"/>
      <c r="CX68" s="203"/>
      <c r="CY68" s="203"/>
      <c r="CZ68" s="203"/>
      <c r="DA68" s="203"/>
      <c r="DB68" s="203"/>
      <c r="DC68" s="203"/>
      <c r="DD68" s="203"/>
      <c r="DE68" s="203"/>
      <c r="DF68" s="203"/>
      <c r="DG68" s="203"/>
      <c r="DH68" s="203"/>
      <c r="DI68" s="203"/>
      <c r="DJ68" s="203"/>
      <c r="DK68" s="203"/>
      <c r="DL68" s="203"/>
      <c r="DM68" s="203"/>
      <c r="DN68" s="203"/>
      <c r="DO68" s="203"/>
      <c r="DP68" s="203"/>
      <c r="DQ68" s="203"/>
      <c r="DR68" s="203"/>
      <c r="DS68" s="203"/>
      <c r="DT68" s="203"/>
      <c r="DU68" s="203"/>
      <c r="DV68" s="203"/>
      <c r="DW68" s="203"/>
      <c r="DX68" s="203"/>
      <c r="DY68" s="203"/>
      <c r="DZ68" s="203"/>
      <c r="EA68" s="203"/>
    </row>
    <row r="69" spans="1:131">
      <c r="C69" s="16"/>
      <c r="D69" s="205"/>
      <c r="E69" s="16"/>
      <c r="F69" s="205"/>
      <c r="G69" s="16"/>
      <c r="H69" s="205"/>
      <c r="I69" s="16"/>
      <c r="J69" s="205"/>
      <c r="K69" s="16"/>
      <c r="L69" s="205"/>
      <c r="M69" s="16"/>
      <c r="N69" s="205"/>
      <c r="O69" s="16"/>
      <c r="P69" s="205"/>
      <c r="Q69" s="16"/>
      <c r="U69" s="203"/>
      <c r="V69" s="203"/>
      <c r="W69" s="203"/>
      <c r="X69" s="203"/>
      <c r="Y69" s="203"/>
      <c r="Z69" s="203"/>
      <c r="AA69" s="203"/>
      <c r="AB69" s="203"/>
      <c r="AC69" s="203"/>
      <c r="AD69" s="203"/>
      <c r="AE69" s="203"/>
      <c r="AF69" s="203"/>
      <c r="AG69" s="203"/>
      <c r="AH69" s="203"/>
      <c r="AI69" s="203"/>
      <c r="AJ69" s="203"/>
      <c r="AK69" s="203"/>
      <c r="AL69" s="203"/>
      <c r="AM69" s="203"/>
      <c r="AN69" s="203"/>
      <c r="AO69" s="203"/>
      <c r="AP69" s="203"/>
      <c r="AQ69" s="203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3"/>
      <c r="CE69" s="203"/>
      <c r="CF69" s="203"/>
      <c r="CG69" s="203"/>
      <c r="CH69" s="203"/>
      <c r="CI69" s="203"/>
      <c r="CJ69" s="203"/>
      <c r="CK69" s="203"/>
      <c r="CL69" s="203"/>
      <c r="CM69" s="203"/>
      <c r="CN69" s="203"/>
      <c r="CO69" s="203"/>
      <c r="CP69" s="203"/>
      <c r="CQ69" s="203"/>
      <c r="CR69" s="203"/>
      <c r="CS69" s="203"/>
      <c r="CT69" s="203"/>
      <c r="CU69" s="203"/>
      <c r="CV69" s="203"/>
      <c r="CW69" s="203"/>
      <c r="CX69" s="203"/>
      <c r="CY69" s="203"/>
      <c r="CZ69" s="203"/>
      <c r="DA69" s="203"/>
      <c r="DB69" s="203"/>
      <c r="DC69" s="203"/>
      <c r="DD69" s="203"/>
      <c r="DE69" s="203"/>
      <c r="DF69" s="203"/>
      <c r="DG69" s="203"/>
      <c r="DH69" s="203"/>
      <c r="DI69" s="203"/>
      <c r="DJ69" s="203"/>
      <c r="DK69" s="203"/>
      <c r="DL69" s="203"/>
      <c r="DM69" s="203"/>
      <c r="DN69" s="203"/>
      <c r="DO69" s="203"/>
      <c r="DP69" s="203"/>
      <c r="DQ69" s="203"/>
      <c r="DR69" s="203"/>
      <c r="DS69" s="203"/>
      <c r="DT69" s="203"/>
      <c r="DU69" s="203"/>
      <c r="DV69" s="203"/>
      <c r="DW69" s="203"/>
      <c r="DX69" s="203"/>
      <c r="DY69" s="203"/>
      <c r="DZ69" s="203"/>
      <c r="EA69" s="203"/>
    </row>
    <row r="70" spans="1:131">
      <c r="A70" s="13">
        <v>7300</v>
      </c>
      <c r="B70" s="13" t="s">
        <v>221</v>
      </c>
      <c r="C70" s="15">
        <f t="shared" si="0"/>
        <v>51</v>
      </c>
      <c r="D70" s="204">
        <f t="shared" si="1"/>
        <v>1.004134672179563</v>
      </c>
      <c r="E70" s="15">
        <f t="shared" si="2"/>
        <v>328</v>
      </c>
      <c r="F70" s="204">
        <f t="shared" si="3"/>
        <v>6.4579641661744445</v>
      </c>
      <c r="G70" s="15">
        <f t="shared" si="4"/>
        <v>685</v>
      </c>
      <c r="H70" s="204">
        <f t="shared" si="5"/>
        <v>13.486906871431383</v>
      </c>
      <c r="I70" s="15">
        <f t="shared" si="6"/>
        <v>682</v>
      </c>
      <c r="J70" s="204">
        <f t="shared" si="7"/>
        <v>13.427840126009057</v>
      </c>
      <c r="K70" s="15">
        <f t="shared" si="8"/>
        <v>2657</v>
      </c>
      <c r="L70" s="204">
        <f t="shared" si="9"/>
        <v>52.313447529041149</v>
      </c>
      <c r="M70" s="15">
        <f t="shared" si="10"/>
        <v>528</v>
      </c>
      <c r="N70" s="204">
        <f t="shared" si="11"/>
        <v>10.395747194329592</v>
      </c>
      <c r="O70" s="15">
        <f t="shared" si="12"/>
        <v>148</v>
      </c>
      <c r="P70" s="204">
        <f t="shared" si="13"/>
        <v>2.9139594408348102</v>
      </c>
      <c r="Q70" s="15">
        <f t="shared" si="14"/>
        <v>5079</v>
      </c>
      <c r="S70">
        <v>7300</v>
      </c>
      <c r="T70" t="s">
        <v>221</v>
      </c>
      <c r="U70" s="203">
        <v>5079</v>
      </c>
      <c r="V70" s="203">
        <v>51</v>
      </c>
      <c r="W70" s="203">
        <v>66</v>
      </c>
      <c r="X70" s="203">
        <v>51</v>
      </c>
      <c r="Y70" s="203">
        <v>56</v>
      </c>
      <c r="Z70" s="203">
        <v>79</v>
      </c>
      <c r="AA70" s="203">
        <v>76</v>
      </c>
      <c r="AB70" s="203">
        <v>76</v>
      </c>
      <c r="AC70" s="203">
        <v>68</v>
      </c>
      <c r="AD70" s="203">
        <v>82</v>
      </c>
      <c r="AE70" s="203">
        <v>57</v>
      </c>
      <c r="AF70" s="203">
        <v>78</v>
      </c>
      <c r="AG70" s="203">
        <v>81</v>
      </c>
      <c r="AH70" s="203">
        <v>63</v>
      </c>
      <c r="AI70" s="203">
        <v>59</v>
      </c>
      <c r="AJ70" s="203">
        <v>62</v>
      </c>
      <c r="AK70" s="203">
        <v>59</v>
      </c>
      <c r="AL70" s="203">
        <v>68</v>
      </c>
      <c r="AM70" s="203">
        <v>62</v>
      </c>
      <c r="AN70" s="203">
        <v>53</v>
      </c>
      <c r="AO70" s="203">
        <v>51</v>
      </c>
      <c r="AP70" s="203">
        <v>76</v>
      </c>
      <c r="AQ70" s="203">
        <v>59</v>
      </c>
      <c r="AR70" s="203">
        <v>86</v>
      </c>
      <c r="AS70" s="203">
        <v>54</v>
      </c>
      <c r="AT70" s="203">
        <v>86</v>
      </c>
      <c r="AU70" s="203">
        <v>87</v>
      </c>
      <c r="AV70" s="203">
        <v>69</v>
      </c>
      <c r="AW70" s="203">
        <v>83</v>
      </c>
      <c r="AX70" s="203">
        <v>77</v>
      </c>
      <c r="AY70" s="203">
        <v>67</v>
      </c>
      <c r="AZ70" s="203">
        <v>62</v>
      </c>
      <c r="BA70" s="203">
        <v>89</v>
      </c>
      <c r="BB70" s="203">
        <v>76</v>
      </c>
      <c r="BC70" s="203">
        <v>72</v>
      </c>
      <c r="BD70" s="203">
        <v>75</v>
      </c>
      <c r="BE70" s="203">
        <v>77</v>
      </c>
      <c r="BF70" s="203">
        <v>69</v>
      </c>
      <c r="BG70" s="203">
        <v>91</v>
      </c>
      <c r="BH70" s="203">
        <v>76</v>
      </c>
      <c r="BI70" s="203">
        <v>72</v>
      </c>
      <c r="BJ70" s="203">
        <v>59</v>
      </c>
      <c r="BK70" s="203">
        <v>51</v>
      </c>
      <c r="BL70" s="203">
        <v>71</v>
      </c>
      <c r="BM70" s="203">
        <v>51</v>
      </c>
      <c r="BN70" s="203">
        <v>44</v>
      </c>
      <c r="BO70" s="203">
        <v>45</v>
      </c>
      <c r="BP70" s="203">
        <v>51</v>
      </c>
      <c r="BQ70" s="203">
        <v>72</v>
      </c>
      <c r="BR70" s="203">
        <v>53</v>
      </c>
      <c r="BS70" s="203">
        <v>57</v>
      </c>
      <c r="BT70" s="203">
        <v>60</v>
      </c>
      <c r="BU70" s="203">
        <v>69</v>
      </c>
      <c r="BV70" s="203">
        <v>66</v>
      </c>
      <c r="BW70" s="203">
        <v>67</v>
      </c>
      <c r="BX70" s="203">
        <v>60</v>
      </c>
      <c r="BY70" s="203">
        <v>64</v>
      </c>
      <c r="BZ70" s="203">
        <v>65</v>
      </c>
      <c r="CA70" s="203">
        <v>67</v>
      </c>
      <c r="CB70" s="203">
        <v>69</v>
      </c>
      <c r="CC70" s="203">
        <v>73</v>
      </c>
      <c r="CD70" s="203">
        <v>58</v>
      </c>
      <c r="CE70" s="203">
        <v>64</v>
      </c>
      <c r="CF70" s="203">
        <v>55</v>
      </c>
      <c r="CG70" s="203">
        <v>68</v>
      </c>
      <c r="CH70" s="203">
        <v>54</v>
      </c>
      <c r="CI70" s="203">
        <v>40</v>
      </c>
      <c r="CJ70" s="203">
        <v>49</v>
      </c>
      <c r="CK70" s="203">
        <v>54</v>
      </c>
      <c r="CL70" s="203">
        <v>40</v>
      </c>
      <c r="CM70" s="203">
        <v>39</v>
      </c>
      <c r="CN70" s="203">
        <v>53</v>
      </c>
      <c r="CO70" s="203">
        <v>50</v>
      </c>
      <c r="CP70" s="203">
        <v>44</v>
      </c>
      <c r="CQ70" s="203">
        <v>35</v>
      </c>
      <c r="CR70" s="203">
        <v>42</v>
      </c>
      <c r="CS70" s="203">
        <v>42</v>
      </c>
      <c r="CT70" s="203">
        <v>33</v>
      </c>
      <c r="CU70" s="203">
        <v>40</v>
      </c>
      <c r="CV70" s="203">
        <v>31</v>
      </c>
      <c r="CW70" s="203">
        <v>25</v>
      </c>
      <c r="CX70" s="203">
        <v>11</v>
      </c>
      <c r="CY70" s="203">
        <v>12</v>
      </c>
      <c r="CZ70" s="203">
        <v>18</v>
      </c>
      <c r="DA70" s="203">
        <v>15</v>
      </c>
      <c r="DB70" s="203">
        <v>20</v>
      </c>
      <c r="DC70" s="203">
        <v>13</v>
      </c>
      <c r="DD70" s="203">
        <v>8</v>
      </c>
      <c r="DE70" s="203">
        <v>14</v>
      </c>
      <c r="DF70" s="203">
        <v>6</v>
      </c>
      <c r="DG70" s="203">
        <v>4</v>
      </c>
      <c r="DH70" s="203">
        <v>6</v>
      </c>
      <c r="DI70" s="203">
        <v>7</v>
      </c>
      <c r="DJ70" s="203">
        <v>4</v>
      </c>
      <c r="DK70" s="203">
        <v>3</v>
      </c>
      <c r="DL70" s="203">
        <v>4</v>
      </c>
      <c r="DM70" s="203">
        <v>1</v>
      </c>
      <c r="DN70" s="203">
        <v>0</v>
      </c>
      <c r="DO70" s="203">
        <v>0</v>
      </c>
      <c r="DP70" s="203">
        <v>0</v>
      </c>
      <c r="DQ70" s="203">
        <v>1</v>
      </c>
      <c r="DR70" s="203">
        <v>0</v>
      </c>
      <c r="DS70" s="203">
        <v>0</v>
      </c>
      <c r="DT70" s="203">
        <v>0</v>
      </c>
      <c r="DU70" s="203">
        <v>0</v>
      </c>
      <c r="DV70" s="203">
        <v>1</v>
      </c>
      <c r="DW70" s="203">
        <v>0</v>
      </c>
      <c r="DX70" s="203">
        <v>0</v>
      </c>
      <c r="DY70" s="203">
        <v>0</v>
      </c>
      <c r="DZ70" s="203">
        <v>0</v>
      </c>
      <c r="EA70" s="203">
        <v>0</v>
      </c>
    </row>
    <row r="71" spans="1:131">
      <c r="A71">
        <v>7400</v>
      </c>
      <c r="B71" t="s">
        <v>222</v>
      </c>
      <c r="C71" s="16">
        <f t="shared" si="0"/>
        <v>45</v>
      </c>
      <c r="D71" s="205">
        <f t="shared" si="1"/>
        <v>0.89641434262948216</v>
      </c>
      <c r="E71" s="16">
        <f t="shared" si="2"/>
        <v>325</v>
      </c>
      <c r="F71" s="205">
        <f t="shared" si="3"/>
        <v>6.4741035856573701</v>
      </c>
      <c r="G71" s="16">
        <f t="shared" si="4"/>
        <v>679</v>
      </c>
      <c r="H71" s="205">
        <f t="shared" si="5"/>
        <v>13.525896414342631</v>
      </c>
      <c r="I71" s="16">
        <f t="shared" si="6"/>
        <v>613</v>
      </c>
      <c r="J71" s="205">
        <f t="shared" si="7"/>
        <v>12.211155378486056</v>
      </c>
      <c r="K71" s="16">
        <f t="shared" si="8"/>
        <v>2616</v>
      </c>
      <c r="L71" s="205">
        <f t="shared" si="9"/>
        <v>52.111553784860554</v>
      </c>
      <c r="M71" s="16">
        <f t="shared" si="10"/>
        <v>554</v>
      </c>
      <c r="N71" s="205">
        <f t="shared" si="11"/>
        <v>11.035856573705178</v>
      </c>
      <c r="O71" s="16">
        <f t="shared" si="12"/>
        <v>188</v>
      </c>
      <c r="P71" s="205">
        <f t="shared" si="13"/>
        <v>3.7450199203187249</v>
      </c>
      <c r="Q71" s="16">
        <f t="shared" si="14"/>
        <v>5020</v>
      </c>
      <c r="S71">
        <v>7400</v>
      </c>
      <c r="T71" t="s">
        <v>222</v>
      </c>
      <c r="U71" s="203">
        <v>5020</v>
      </c>
      <c r="V71" s="203">
        <v>45</v>
      </c>
      <c r="W71" s="203">
        <v>60</v>
      </c>
      <c r="X71" s="203">
        <v>66</v>
      </c>
      <c r="Y71" s="203">
        <v>58</v>
      </c>
      <c r="Z71" s="203">
        <v>68</v>
      </c>
      <c r="AA71" s="203">
        <v>73</v>
      </c>
      <c r="AB71" s="203">
        <v>68</v>
      </c>
      <c r="AC71" s="203">
        <v>82</v>
      </c>
      <c r="AD71" s="203">
        <v>60</v>
      </c>
      <c r="AE71" s="203">
        <v>65</v>
      </c>
      <c r="AF71" s="203">
        <v>63</v>
      </c>
      <c r="AG71" s="203">
        <v>75</v>
      </c>
      <c r="AH71" s="203">
        <v>63</v>
      </c>
      <c r="AI71" s="203">
        <v>66</v>
      </c>
      <c r="AJ71" s="203">
        <v>83</v>
      </c>
      <c r="AK71" s="203">
        <v>54</v>
      </c>
      <c r="AL71" s="203">
        <v>63</v>
      </c>
      <c r="AM71" s="203">
        <v>56</v>
      </c>
      <c r="AN71" s="203">
        <v>49</v>
      </c>
      <c r="AO71" s="203">
        <v>73</v>
      </c>
      <c r="AP71" s="203">
        <v>64</v>
      </c>
      <c r="AQ71" s="203">
        <v>53</v>
      </c>
      <c r="AR71" s="203">
        <v>55</v>
      </c>
      <c r="AS71" s="203">
        <v>71</v>
      </c>
      <c r="AT71" s="203">
        <v>70</v>
      </c>
      <c r="AU71" s="203">
        <v>59</v>
      </c>
      <c r="AV71" s="203">
        <v>62</v>
      </c>
      <c r="AW71" s="203">
        <v>66</v>
      </c>
      <c r="AX71" s="203">
        <v>72</v>
      </c>
      <c r="AY71" s="203">
        <v>85</v>
      </c>
      <c r="AZ71" s="203">
        <v>67</v>
      </c>
      <c r="BA71" s="203">
        <v>69</v>
      </c>
      <c r="BB71" s="203">
        <v>64</v>
      </c>
      <c r="BC71" s="203">
        <v>66</v>
      </c>
      <c r="BD71" s="203">
        <v>74</v>
      </c>
      <c r="BE71" s="203">
        <v>76</v>
      </c>
      <c r="BF71" s="203">
        <v>59</v>
      </c>
      <c r="BG71" s="203">
        <v>65</v>
      </c>
      <c r="BH71" s="203">
        <v>60</v>
      </c>
      <c r="BI71" s="203">
        <v>62</v>
      </c>
      <c r="BJ71" s="203">
        <v>76</v>
      </c>
      <c r="BK71" s="203">
        <v>64</v>
      </c>
      <c r="BL71" s="203">
        <v>56</v>
      </c>
      <c r="BM71" s="203">
        <v>57</v>
      </c>
      <c r="BN71" s="203">
        <v>50</v>
      </c>
      <c r="BO71" s="203">
        <v>65</v>
      </c>
      <c r="BP71" s="203">
        <v>57</v>
      </c>
      <c r="BQ71" s="203">
        <v>72</v>
      </c>
      <c r="BR71" s="203">
        <v>78</v>
      </c>
      <c r="BS71" s="203">
        <v>47</v>
      </c>
      <c r="BT71" s="203">
        <v>61</v>
      </c>
      <c r="BU71" s="203">
        <v>52</v>
      </c>
      <c r="BV71" s="203">
        <v>60</v>
      </c>
      <c r="BW71" s="203">
        <v>54</v>
      </c>
      <c r="BX71" s="203">
        <v>60</v>
      </c>
      <c r="BY71" s="203">
        <v>69</v>
      </c>
      <c r="BZ71" s="203">
        <v>72</v>
      </c>
      <c r="CA71" s="203">
        <v>69</v>
      </c>
      <c r="CB71" s="203">
        <v>57</v>
      </c>
      <c r="CC71" s="203">
        <v>59</v>
      </c>
      <c r="CD71" s="203">
        <v>65</v>
      </c>
      <c r="CE71" s="203">
        <v>63</v>
      </c>
      <c r="CF71" s="203">
        <v>58</v>
      </c>
      <c r="CG71" s="203">
        <v>72</v>
      </c>
      <c r="CH71" s="203">
        <v>63</v>
      </c>
      <c r="CI71" s="203">
        <v>56</v>
      </c>
      <c r="CJ71" s="203">
        <v>57</v>
      </c>
      <c r="CK71" s="203">
        <v>64</v>
      </c>
      <c r="CL71" s="203">
        <v>47</v>
      </c>
      <c r="CM71" s="203">
        <v>58</v>
      </c>
      <c r="CN71" s="203">
        <v>45</v>
      </c>
      <c r="CO71" s="203">
        <v>45</v>
      </c>
      <c r="CP71" s="203">
        <v>40</v>
      </c>
      <c r="CQ71" s="203">
        <v>40</v>
      </c>
      <c r="CR71" s="203">
        <v>35</v>
      </c>
      <c r="CS71" s="203">
        <v>44</v>
      </c>
      <c r="CT71" s="203">
        <v>35</v>
      </c>
      <c r="CU71" s="203">
        <v>36</v>
      </c>
      <c r="CV71" s="203">
        <v>35</v>
      </c>
      <c r="CW71" s="203">
        <v>30</v>
      </c>
      <c r="CX71" s="203">
        <v>33</v>
      </c>
      <c r="CY71" s="203">
        <v>18</v>
      </c>
      <c r="CZ71" s="203">
        <v>20</v>
      </c>
      <c r="DA71" s="203">
        <v>18</v>
      </c>
      <c r="DB71" s="203">
        <v>17</v>
      </c>
      <c r="DC71" s="203">
        <v>17</v>
      </c>
      <c r="DD71" s="203">
        <v>10</v>
      </c>
      <c r="DE71" s="203">
        <v>10</v>
      </c>
      <c r="DF71" s="203">
        <v>10</v>
      </c>
      <c r="DG71" s="203">
        <v>5</v>
      </c>
      <c r="DH71" s="203">
        <v>8</v>
      </c>
      <c r="DI71" s="203">
        <v>10</v>
      </c>
      <c r="DJ71" s="203">
        <v>3</v>
      </c>
      <c r="DK71" s="203">
        <v>0</v>
      </c>
      <c r="DL71" s="203">
        <v>7</v>
      </c>
      <c r="DM71" s="203">
        <v>1</v>
      </c>
      <c r="DN71" s="203">
        <v>0</v>
      </c>
      <c r="DO71" s="203">
        <v>0</v>
      </c>
      <c r="DP71" s="203">
        <v>1</v>
      </c>
      <c r="DQ71" s="203">
        <v>0</v>
      </c>
      <c r="DR71" s="203">
        <v>0</v>
      </c>
      <c r="DS71" s="203">
        <v>0</v>
      </c>
      <c r="DT71" s="203">
        <v>0</v>
      </c>
      <c r="DU71" s="203">
        <v>0</v>
      </c>
      <c r="DV71" s="203">
        <v>0</v>
      </c>
      <c r="DW71" s="203">
        <v>0</v>
      </c>
      <c r="DX71" s="203">
        <v>0</v>
      </c>
      <c r="DY71" s="203">
        <v>0</v>
      </c>
      <c r="DZ71" s="203">
        <v>0</v>
      </c>
      <c r="EA71" s="203">
        <v>0</v>
      </c>
    </row>
    <row r="72" spans="1:131">
      <c r="A72" s="13">
        <v>7502</v>
      </c>
      <c r="B72" s="13" t="s">
        <v>223</v>
      </c>
      <c r="C72" s="15">
        <f t="shared" si="0"/>
        <v>7</v>
      </c>
      <c r="D72" s="204">
        <f t="shared" si="1"/>
        <v>1.0719754977029097</v>
      </c>
      <c r="E72" s="15">
        <f t="shared" si="2"/>
        <v>36</v>
      </c>
      <c r="F72" s="204">
        <f t="shared" si="3"/>
        <v>5.5130168453292496</v>
      </c>
      <c r="G72" s="15">
        <f t="shared" si="4"/>
        <v>80</v>
      </c>
      <c r="H72" s="204">
        <f t="shared" si="5"/>
        <v>12.251148545176111</v>
      </c>
      <c r="I72" s="15">
        <f t="shared" si="6"/>
        <v>86</v>
      </c>
      <c r="J72" s="204">
        <f t="shared" si="7"/>
        <v>13.169984686064318</v>
      </c>
      <c r="K72" s="15">
        <f t="shared" si="8"/>
        <v>318</v>
      </c>
      <c r="L72" s="204">
        <f t="shared" si="9"/>
        <v>48.698315467075034</v>
      </c>
      <c r="M72" s="15">
        <f t="shared" si="10"/>
        <v>91</v>
      </c>
      <c r="N72" s="204">
        <f t="shared" si="11"/>
        <v>13.935681470137826</v>
      </c>
      <c r="O72" s="15">
        <f t="shared" si="12"/>
        <v>35</v>
      </c>
      <c r="P72" s="204">
        <f t="shared" si="13"/>
        <v>5.3598774885145479</v>
      </c>
      <c r="Q72" s="15">
        <f t="shared" si="14"/>
        <v>653</v>
      </c>
      <c r="S72">
        <v>7502</v>
      </c>
      <c r="T72" t="s">
        <v>223</v>
      </c>
      <c r="U72" s="203">
        <v>653</v>
      </c>
      <c r="V72" s="203">
        <v>7</v>
      </c>
      <c r="W72" s="203">
        <v>6</v>
      </c>
      <c r="X72" s="203">
        <v>11</v>
      </c>
      <c r="Y72" s="203">
        <v>14</v>
      </c>
      <c r="Z72" s="203">
        <v>5</v>
      </c>
      <c r="AA72" s="203">
        <v>0</v>
      </c>
      <c r="AB72" s="203">
        <v>8</v>
      </c>
      <c r="AC72" s="203">
        <v>8</v>
      </c>
      <c r="AD72" s="203">
        <v>8</v>
      </c>
      <c r="AE72" s="203">
        <v>12</v>
      </c>
      <c r="AF72" s="203">
        <v>3</v>
      </c>
      <c r="AG72" s="203">
        <v>6</v>
      </c>
      <c r="AH72" s="203">
        <v>7</v>
      </c>
      <c r="AI72" s="203">
        <v>12</v>
      </c>
      <c r="AJ72" s="203">
        <v>7</v>
      </c>
      <c r="AK72" s="203">
        <v>9</v>
      </c>
      <c r="AL72" s="203">
        <v>13</v>
      </c>
      <c r="AM72" s="203">
        <v>7</v>
      </c>
      <c r="AN72" s="203">
        <v>8</v>
      </c>
      <c r="AO72" s="203">
        <v>9</v>
      </c>
      <c r="AP72" s="203">
        <v>10</v>
      </c>
      <c r="AQ72" s="203">
        <v>3</v>
      </c>
      <c r="AR72" s="203">
        <v>7</v>
      </c>
      <c r="AS72" s="203">
        <v>7</v>
      </c>
      <c r="AT72" s="203">
        <v>11</v>
      </c>
      <c r="AU72" s="203">
        <v>11</v>
      </c>
      <c r="AV72" s="203">
        <v>4</v>
      </c>
      <c r="AW72" s="203">
        <v>7</v>
      </c>
      <c r="AX72" s="203">
        <v>8</v>
      </c>
      <c r="AY72" s="203">
        <v>10</v>
      </c>
      <c r="AZ72" s="203">
        <v>12</v>
      </c>
      <c r="BA72" s="203">
        <v>11</v>
      </c>
      <c r="BB72" s="203">
        <v>12</v>
      </c>
      <c r="BC72" s="203">
        <v>4</v>
      </c>
      <c r="BD72" s="203">
        <v>9</v>
      </c>
      <c r="BE72" s="203">
        <v>5</v>
      </c>
      <c r="BF72" s="203">
        <v>5</v>
      </c>
      <c r="BG72" s="203">
        <v>7</v>
      </c>
      <c r="BH72" s="203">
        <v>9</v>
      </c>
      <c r="BI72" s="203">
        <v>4</v>
      </c>
      <c r="BJ72" s="203">
        <v>8</v>
      </c>
      <c r="BK72" s="203">
        <v>4</v>
      </c>
      <c r="BL72" s="203">
        <v>12</v>
      </c>
      <c r="BM72" s="203">
        <v>5</v>
      </c>
      <c r="BN72" s="203">
        <v>11</v>
      </c>
      <c r="BO72" s="203">
        <v>4</v>
      </c>
      <c r="BP72" s="203">
        <v>5</v>
      </c>
      <c r="BQ72" s="203">
        <v>9</v>
      </c>
      <c r="BR72" s="203">
        <v>5</v>
      </c>
      <c r="BS72" s="203">
        <v>5</v>
      </c>
      <c r="BT72" s="203">
        <v>9</v>
      </c>
      <c r="BU72" s="203">
        <v>10</v>
      </c>
      <c r="BV72" s="203">
        <v>4</v>
      </c>
      <c r="BW72" s="203">
        <v>4</v>
      </c>
      <c r="BX72" s="203">
        <v>6</v>
      </c>
      <c r="BY72" s="203">
        <v>10</v>
      </c>
      <c r="BZ72" s="203">
        <v>10</v>
      </c>
      <c r="CA72" s="203">
        <v>10</v>
      </c>
      <c r="CB72" s="203">
        <v>11</v>
      </c>
      <c r="CC72" s="203">
        <v>5</v>
      </c>
      <c r="CD72" s="203">
        <v>8</v>
      </c>
      <c r="CE72" s="203">
        <v>14</v>
      </c>
      <c r="CF72" s="203">
        <v>8</v>
      </c>
      <c r="CG72" s="203">
        <v>7</v>
      </c>
      <c r="CH72" s="203">
        <v>12</v>
      </c>
      <c r="CI72" s="203">
        <v>11</v>
      </c>
      <c r="CJ72" s="203">
        <v>4</v>
      </c>
      <c r="CK72" s="203">
        <v>9</v>
      </c>
      <c r="CL72" s="203">
        <v>6</v>
      </c>
      <c r="CM72" s="203">
        <v>11</v>
      </c>
      <c r="CN72" s="203">
        <v>8</v>
      </c>
      <c r="CO72" s="203">
        <v>7</v>
      </c>
      <c r="CP72" s="203">
        <v>9</v>
      </c>
      <c r="CQ72" s="203">
        <v>7</v>
      </c>
      <c r="CR72" s="203">
        <v>9</v>
      </c>
      <c r="CS72" s="203">
        <v>2</v>
      </c>
      <c r="CT72" s="203">
        <v>3</v>
      </c>
      <c r="CU72" s="203">
        <v>10</v>
      </c>
      <c r="CV72" s="203">
        <v>4</v>
      </c>
      <c r="CW72" s="203">
        <v>6</v>
      </c>
      <c r="CX72" s="203">
        <v>3</v>
      </c>
      <c r="CY72" s="203">
        <v>4</v>
      </c>
      <c r="CZ72" s="203">
        <v>3</v>
      </c>
      <c r="DA72" s="203">
        <v>3</v>
      </c>
      <c r="DB72" s="203">
        <v>2</v>
      </c>
      <c r="DC72" s="203">
        <v>3</v>
      </c>
      <c r="DD72" s="203">
        <v>3</v>
      </c>
      <c r="DE72" s="203">
        <v>4</v>
      </c>
      <c r="DF72" s="203">
        <v>2</v>
      </c>
      <c r="DG72" s="203">
        <v>0</v>
      </c>
      <c r="DH72" s="203">
        <v>2</v>
      </c>
      <c r="DI72" s="203">
        <v>1</v>
      </c>
      <c r="DJ72" s="203">
        <v>1</v>
      </c>
      <c r="DK72" s="203">
        <v>1</v>
      </c>
      <c r="DL72" s="203">
        <v>1</v>
      </c>
      <c r="DM72" s="203">
        <v>0</v>
      </c>
      <c r="DN72" s="203">
        <v>2</v>
      </c>
      <c r="DO72" s="203">
        <v>0</v>
      </c>
      <c r="DP72" s="203">
        <v>0</v>
      </c>
      <c r="DQ72" s="203">
        <v>0</v>
      </c>
      <c r="DR72" s="203">
        <v>0</v>
      </c>
      <c r="DS72" s="203">
        <v>0</v>
      </c>
      <c r="DT72" s="203">
        <v>0</v>
      </c>
      <c r="DU72" s="203">
        <v>0</v>
      </c>
      <c r="DV72" s="203">
        <v>0</v>
      </c>
      <c r="DW72" s="203">
        <v>0</v>
      </c>
      <c r="DX72" s="203">
        <v>0</v>
      </c>
      <c r="DY72" s="203">
        <v>0</v>
      </c>
      <c r="DZ72" s="203">
        <v>0</v>
      </c>
      <c r="EA72" s="203">
        <v>0</v>
      </c>
    </row>
    <row r="73" spans="1:131">
      <c r="A73">
        <v>7505</v>
      </c>
      <c r="B73" t="s">
        <v>224</v>
      </c>
      <c r="C73" s="16">
        <f t="shared" si="0"/>
        <v>1</v>
      </c>
      <c r="D73" s="205">
        <f t="shared" si="1"/>
        <v>1.0204081632653061</v>
      </c>
      <c r="E73" s="16">
        <f t="shared" si="2"/>
        <v>1</v>
      </c>
      <c r="F73" s="205">
        <f t="shared" si="3"/>
        <v>1.0204081632653061</v>
      </c>
      <c r="G73" s="16">
        <f t="shared" si="4"/>
        <v>0</v>
      </c>
      <c r="H73" s="205">
        <f t="shared" si="5"/>
        <v>0</v>
      </c>
      <c r="I73" s="16">
        <f t="shared" si="6"/>
        <v>13</v>
      </c>
      <c r="J73" s="205">
        <f t="shared" si="7"/>
        <v>13.26530612244898</v>
      </c>
      <c r="K73" s="16">
        <f t="shared" si="8"/>
        <v>68</v>
      </c>
      <c r="L73" s="205">
        <f t="shared" si="9"/>
        <v>69.387755102040813</v>
      </c>
      <c r="M73" s="16">
        <f t="shared" si="10"/>
        <v>14</v>
      </c>
      <c r="N73" s="205">
        <f t="shared" si="11"/>
        <v>14.285714285714285</v>
      </c>
      <c r="O73" s="16">
        <f t="shared" si="12"/>
        <v>1</v>
      </c>
      <c r="P73" s="205">
        <f t="shared" si="13"/>
        <v>1.0204081632653061</v>
      </c>
      <c r="Q73" s="16">
        <f t="shared" si="14"/>
        <v>98</v>
      </c>
      <c r="S73">
        <v>7505</v>
      </c>
      <c r="T73" t="s">
        <v>224</v>
      </c>
      <c r="U73" s="203">
        <v>98</v>
      </c>
      <c r="V73" s="203">
        <v>1</v>
      </c>
      <c r="W73" s="203">
        <v>0</v>
      </c>
      <c r="X73" s="203">
        <v>0</v>
      </c>
      <c r="Y73" s="203">
        <v>0</v>
      </c>
      <c r="Z73" s="203">
        <v>1</v>
      </c>
      <c r="AA73" s="203">
        <v>0</v>
      </c>
      <c r="AB73" s="203">
        <v>0</v>
      </c>
      <c r="AC73" s="203">
        <v>0</v>
      </c>
      <c r="AD73" s="203">
        <v>0</v>
      </c>
      <c r="AE73" s="203">
        <v>0</v>
      </c>
      <c r="AF73" s="203">
        <v>0</v>
      </c>
      <c r="AG73" s="203">
        <v>0</v>
      </c>
      <c r="AH73" s="203">
        <v>0</v>
      </c>
      <c r="AI73" s="203">
        <v>0</v>
      </c>
      <c r="AJ73" s="203">
        <v>0</v>
      </c>
      <c r="AK73" s="203">
        <v>0</v>
      </c>
      <c r="AL73" s="203">
        <v>1</v>
      </c>
      <c r="AM73" s="203">
        <v>0</v>
      </c>
      <c r="AN73" s="203">
        <v>0</v>
      </c>
      <c r="AO73" s="203">
        <v>1</v>
      </c>
      <c r="AP73" s="203">
        <v>2</v>
      </c>
      <c r="AQ73" s="203">
        <v>1</v>
      </c>
      <c r="AR73" s="203">
        <v>2</v>
      </c>
      <c r="AS73" s="203">
        <v>3</v>
      </c>
      <c r="AT73" s="203">
        <v>2</v>
      </c>
      <c r="AU73" s="203">
        <v>1</v>
      </c>
      <c r="AV73" s="203">
        <v>1</v>
      </c>
      <c r="AW73" s="203">
        <v>1</v>
      </c>
      <c r="AX73" s="203">
        <v>3</v>
      </c>
      <c r="AY73" s="203">
        <v>3</v>
      </c>
      <c r="AZ73" s="203">
        <v>5</v>
      </c>
      <c r="BA73" s="203">
        <v>2</v>
      </c>
      <c r="BB73" s="203">
        <v>3</v>
      </c>
      <c r="BC73" s="203">
        <v>2</v>
      </c>
      <c r="BD73" s="203">
        <v>2</v>
      </c>
      <c r="BE73" s="203">
        <v>0</v>
      </c>
      <c r="BF73" s="203">
        <v>2</v>
      </c>
      <c r="BG73" s="203">
        <v>4</v>
      </c>
      <c r="BH73" s="203">
        <v>0</v>
      </c>
      <c r="BI73" s="203">
        <v>0</v>
      </c>
      <c r="BJ73" s="203">
        <v>1</v>
      </c>
      <c r="BK73" s="203">
        <v>0</v>
      </c>
      <c r="BL73" s="203">
        <v>1</v>
      </c>
      <c r="BM73" s="203">
        <v>1</v>
      </c>
      <c r="BN73" s="203">
        <v>3</v>
      </c>
      <c r="BO73" s="203">
        <v>0</v>
      </c>
      <c r="BP73" s="203">
        <v>1</v>
      </c>
      <c r="BQ73" s="203">
        <v>1</v>
      </c>
      <c r="BR73" s="203">
        <v>0</v>
      </c>
      <c r="BS73" s="203">
        <v>0</v>
      </c>
      <c r="BT73" s="203">
        <v>1</v>
      </c>
      <c r="BU73" s="203">
        <v>2</v>
      </c>
      <c r="BV73" s="203">
        <v>0</v>
      </c>
      <c r="BW73" s="203">
        <v>2</v>
      </c>
      <c r="BX73" s="203">
        <v>2</v>
      </c>
      <c r="BY73" s="203">
        <v>1</v>
      </c>
      <c r="BZ73" s="203">
        <v>4</v>
      </c>
      <c r="CA73" s="203">
        <v>5</v>
      </c>
      <c r="CB73" s="203">
        <v>2</v>
      </c>
      <c r="CC73" s="203">
        <v>3</v>
      </c>
      <c r="CD73" s="203">
        <v>1</v>
      </c>
      <c r="CE73" s="203">
        <v>2</v>
      </c>
      <c r="CF73" s="203">
        <v>2</v>
      </c>
      <c r="CG73" s="203">
        <v>0</v>
      </c>
      <c r="CH73" s="203">
        <v>1</v>
      </c>
      <c r="CI73" s="203">
        <v>1</v>
      </c>
      <c r="CJ73" s="203">
        <v>3</v>
      </c>
      <c r="CK73" s="203">
        <v>3</v>
      </c>
      <c r="CL73" s="203">
        <v>1</v>
      </c>
      <c r="CM73" s="203">
        <v>3</v>
      </c>
      <c r="CN73" s="203">
        <v>1</v>
      </c>
      <c r="CO73" s="203">
        <v>1</v>
      </c>
      <c r="CP73" s="203">
        <v>1</v>
      </c>
      <c r="CQ73" s="203">
        <v>1</v>
      </c>
      <c r="CR73" s="203">
        <v>0</v>
      </c>
      <c r="CS73" s="203">
        <v>1</v>
      </c>
      <c r="CT73" s="203">
        <v>0</v>
      </c>
      <c r="CU73" s="203">
        <v>1</v>
      </c>
      <c r="CV73" s="203">
        <v>1</v>
      </c>
      <c r="CW73" s="203">
        <v>0</v>
      </c>
      <c r="CX73" s="203">
        <v>0</v>
      </c>
      <c r="CY73" s="203">
        <v>1</v>
      </c>
      <c r="CZ73" s="203">
        <v>0</v>
      </c>
      <c r="DA73" s="203">
        <v>0</v>
      </c>
      <c r="DB73" s="203">
        <v>0</v>
      </c>
      <c r="DC73" s="203">
        <v>0</v>
      </c>
      <c r="DD73" s="203">
        <v>0</v>
      </c>
      <c r="DE73" s="203">
        <v>0</v>
      </c>
      <c r="DF73" s="203">
        <v>0</v>
      </c>
      <c r="DG73" s="203">
        <v>0</v>
      </c>
      <c r="DH73" s="203">
        <v>0</v>
      </c>
      <c r="DI73" s="203">
        <v>0</v>
      </c>
      <c r="DJ73" s="203">
        <v>0</v>
      </c>
      <c r="DK73" s="203">
        <v>0</v>
      </c>
      <c r="DL73" s="203">
        <v>0</v>
      </c>
      <c r="DM73" s="203">
        <v>0</v>
      </c>
      <c r="DN73" s="203">
        <v>0</v>
      </c>
      <c r="DO73" s="203">
        <v>0</v>
      </c>
      <c r="DP73" s="203">
        <v>0</v>
      </c>
      <c r="DQ73" s="203">
        <v>0</v>
      </c>
      <c r="DR73" s="203">
        <v>0</v>
      </c>
      <c r="DS73" s="203">
        <v>0</v>
      </c>
      <c r="DT73" s="203">
        <v>0</v>
      </c>
      <c r="DU73" s="203">
        <v>0</v>
      </c>
      <c r="DV73" s="203">
        <v>0</v>
      </c>
      <c r="DW73" s="203">
        <v>0</v>
      </c>
      <c r="DX73" s="203">
        <v>0</v>
      </c>
      <c r="DY73" s="203">
        <v>0</v>
      </c>
      <c r="DZ73" s="203">
        <v>0</v>
      </c>
      <c r="EA73" s="203">
        <v>0</v>
      </c>
    </row>
    <row r="74" spans="1:131">
      <c r="C74" s="21">
        <f>SUM(C70:C73)</f>
        <v>104</v>
      </c>
      <c r="D74" s="206">
        <f>(C74/Q74)*100</f>
        <v>0.95852534562211977</v>
      </c>
      <c r="E74" s="21">
        <f>SUM(E70:E73)</f>
        <v>690</v>
      </c>
      <c r="F74" s="206">
        <f t="shared" si="3"/>
        <v>6.3594470046082945</v>
      </c>
      <c r="G74" s="21">
        <f>SUM(G70:G73)</f>
        <v>1444</v>
      </c>
      <c r="H74" s="206">
        <f t="shared" si="5"/>
        <v>13.308755760368662</v>
      </c>
      <c r="I74" s="21">
        <f>SUM(I70:I73)</f>
        <v>1394</v>
      </c>
      <c r="J74" s="206">
        <f t="shared" si="7"/>
        <v>12.847926267281107</v>
      </c>
      <c r="K74" s="21">
        <f>SUM(K70:K73)</f>
        <v>5659</v>
      </c>
      <c r="L74" s="206">
        <f t="shared" si="9"/>
        <v>52.156682027649772</v>
      </c>
      <c r="M74" s="21">
        <f>SUM(M70:M73)</f>
        <v>1187</v>
      </c>
      <c r="N74" s="206">
        <f t="shared" si="11"/>
        <v>10.940092165898617</v>
      </c>
      <c r="O74" s="21">
        <f>SUM(O70:O73)</f>
        <v>372</v>
      </c>
      <c r="P74" s="206">
        <f t="shared" si="13"/>
        <v>3.4285714285714288</v>
      </c>
      <c r="Q74" s="21">
        <f>SUM(Q70:Q73)</f>
        <v>10850</v>
      </c>
      <c r="U74" s="203"/>
      <c r="V74" s="203"/>
      <c r="W74" s="203"/>
      <c r="X74" s="203"/>
      <c r="Y74" s="203"/>
      <c r="Z74" s="203"/>
      <c r="AA74" s="203"/>
      <c r="AB74" s="203"/>
      <c r="AC74" s="203"/>
      <c r="AD74" s="203"/>
      <c r="AE74" s="203"/>
      <c r="AF74" s="203"/>
      <c r="AG74" s="203"/>
      <c r="AH74" s="203"/>
      <c r="AI74" s="203"/>
      <c r="AJ74" s="203"/>
      <c r="AK74" s="203"/>
      <c r="AL74" s="203"/>
      <c r="AM74" s="203"/>
      <c r="AN74" s="203"/>
      <c r="AO74" s="203"/>
      <c r="AP74" s="203"/>
      <c r="AQ74" s="203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3"/>
      <c r="CE74" s="203"/>
      <c r="CF74" s="203"/>
      <c r="CG74" s="203"/>
      <c r="CH74" s="203"/>
      <c r="CI74" s="203"/>
      <c r="CJ74" s="203"/>
      <c r="CK74" s="203"/>
      <c r="CL74" s="203"/>
      <c r="CM74" s="203"/>
      <c r="CN74" s="203"/>
      <c r="CO74" s="203"/>
      <c r="CP74" s="203"/>
      <c r="CQ74" s="203"/>
      <c r="CR74" s="203"/>
      <c r="CS74" s="203"/>
      <c r="CT74" s="203"/>
      <c r="CU74" s="203"/>
      <c r="CV74" s="203"/>
      <c r="CW74" s="203"/>
      <c r="CX74" s="203"/>
      <c r="CY74" s="203"/>
      <c r="CZ74" s="203"/>
      <c r="DA74" s="203"/>
      <c r="DB74" s="203"/>
      <c r="DC74" s="203"/>
      <c r="DD74" s="203"/>
      <c r="DE74" s="203"/>
      <c r="DF74" s="203"/>
      <c r="DG74" s="203"/>
      <c r="DH74" s="203"/>
      <c r="DI74" s="203"/>
      <c r="DJ74" s="203"/>
      <c r="DK74" s="203"/>
      <c r="DL74" s="203"/>
      <c r="DM74" s="203"/>
      <c r="DN74" s="203"/>
      <c r="DO74" s="203"/>
      <c r="DP74" s="203"/>
      <c r="DQ74" s="203"/>
      <c r="DR74" s="203"/>
      <c r="DS74" s="203"/>
      <c r="DT74" s="203"/>
      <c r="DU74" s="203"/>
      <c r="DV74" s="203"/>
      <c r="DW74" s="203"/>
      <c r="DX74" s="203"/>
      <c r="DY74" s="203"/>
      <c r="DZ74" s="203"/>
      <c r="EA74" s="203"/>
    </row>
    <row r="75" spans="1:131">
      <c r="C75" s="16"/>
      <c r="D75" s="205"/>
      <c r="E75" s="16"/>
      <c r="F75" s="205"/>
      <c r="G75" s="16"/>
      <c r="H75" s="205"/>
      <c r="I75" s="16"/>
      <c r="J75" s="205"/>
      <c r="K75" s="16"/>
      <c r="L75" s="205"/>
      <c r="M75" s="16"/>
      <c r="N75" s="205"/>
      <c r="O75" s="16"/>
      <c r="P75" s="205"/>
      <c r="Q75" s="16"/>
      <c r="U75" s="203"/>
      <c r="V75" s="203"/>
      <c r="W75" s="203"/>
      <c r="X75" s="203"/>
      <c r="Y75" s="203"/>
      <c r="Z75" s="203"/>
      <c r="AA75" s="203"/>
      <c r="AB75" s="203"/>
      <c r="AC75" s="203"/>
      <c r="AD75" s="203"/>
      <c r="AE75" s="203"/>
      <c r="AF75" s="203"/>
      <c r="AG75" s="203"/>
      <c r="AH75" s="203"/>
      <c r="AI75" s="203"/>
      <c r="AJ75" s="203"/>
      <c r="AK75" s="203"/>
      <c r="AL75" s="203"/>
      <c r="AM75" s="203"/>
      <c r="AN75" s="203"/>
      <c r="AO75" s="203"/>
      <c r="AP75" s="203"/>
      <c r="AQ75" s="203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3"/>
      <c r="CE75" s="203"/>
      <c r="CF75" s="203"/>
      <c r="CG75" s="203"/>
      <c r="CH75" s="203"/>
      <c r="CI75" s="203"/>
      <c r="CJ75" s="203"/>
      <c r="CK75" s="203"/>
      <c r="CL75" s="203"/>
      <c r="CM75" s="203"/>
      <c r="CN75" s="203"/>
      <c r="CO75" s="203"/>
      <c r="CP75" s="203"/>
      <c r="CQ75" s="203"/>
      <c r="CR75" s="203"/>
      <c r="CS75" s="203"/>
      <c r="CT75" s="203"/>
      <c r="CU75" s="203"/>
      <c r="CV75" s="203"/>
      <c r="CW75" s="203"/>
      <c r="CX75" s="203"/>
      <c r="CY75" s="203"/>
      <c r="CZ75" s="203"/>
      <c r="DA75" s="203"/>
      <c r="DB75" s="203"/>
      <c r="DC75" s="203"/>
      <c r="DD75" s="203"/>
      <c r="DE75" s="203"/>
      <c r="DF75" s="203"/>
      <c r="DG75" s="203"/>
      <c r="DH75" s="203"/>
      <c r="DI75" s="203"/>
      <c r="DJ75" s="203"/>
      <c r="DK75" s="203"/>
      <c r="DL75" s="203"/>
      <c r="DM75" s="203"/>
      <c r="DN75" s="203"/>
      <c r="DO75" s="203"/>
      <c r="DP75" s="203"/>
      <c r="DQ75" s="203"/>
      <c r="DR75" s="203"/>
      <c r="DS75" s="203"/>
      <c r="DT75" s="203"/>
      <c r="DU75" s="203"/>
      <c r="DV75" s="203"/>
      <c r="DW75" s="203"/>
      <c r="DX75" s="203"/>
      <c r="DY75" s="203"/>
      <c r="DZ75" s="203"/>
      <c r="EA75" s="203"/>
    </row>
    <row r="76" spans="1:131">
      <c r="A76" s="13">
        <v>8000</v>
      </c>
      <c r="B76" s="13" t="s">
        <v>225</v>
      </c>
      <c r="C76" s="15">
        <f t="shared" si="0"/>
        <v>144</v>
      </c>
      <c r="D76" s="204">
        <f t="shared" si="1"/>
        <v>1.3777267508610791</v>
      </c>
      <c r="E76" s="15">
        <f t="shared" si="2"/>
        <v>675</v>
      </c>
      <c r="F76" s="204">
        <f t="shared" si="3"/>
        <v>6.4580941446613078</v>
      </c>
      <c r="G76" s="15">
        <f t="shared" si="4"/>
        <v>1529</v>
      </c>
      <c r="H76" s="204">
        <f t="shared" si="5"/>
        <v>14.628779181017986</v>
      </c>
      <c r="I76" s="15">
        <f t="shared" si="6"/>
        <v>1416</v>
      </c>
      <c r="J76" s="204">
        <f t="shared" si="7"/>
        <v>13.54764638346728</v>
      </c>
      <c r="K76" s="15">
        <f t="shared" si="8"/>
        <v>5230</v>
      </c>
      <c r="L76" s="204">
        <f t="shared" si="9"/>
        <v>50.038270187523914</v>
      </c>
      <c r="M76" s="15">
        <f t="shared" si="10"/>
        <v>1109</v>
      </c>
      <c r="N76" s="204">
        <f t="shared" si="11"/>
        <v>10.610409491006505</v>
      </c>
      <c r="O76" s="15">
        <f t="shared" si="12"/>
        <v>349</v>
      </c>
      <c r="P76" s="204">
        <f t="shared" si="13"/>
        <v>3.3390738614619213</v>
      </c>
      <c r="Q76" s="15">
        <f t="shared" si="14"/>
        <v>10452</v>
      </c>
      <c r="S76">
        <v>8000</v>
      </c>
      <c r="T76" t="s">
        <v>225</v>
      </c>
      <c r="U76" s="203">
        <v>10452</v>
      </c>
      <c r="V76" s="203">
        <v>144</v>
      </c>
      <c r="W76" s="203">
        <v>136</v>
      </c>
      <c r="X76" s="203">
        <v>124</v>
      </c>
      <c r="Y76" s="203">
        <v>142</v>
      </c>
      <c r="Z76" s="203">
        <v>121</v>
      </c>
      <c r="AA76" s="203">
        <v>152</v>
      </c>
      <c r="AB76" s="203">
        <v>120</v>
      </c>
      <c r="AC76" s="203">
        <v>127</v>
      </c>
      <c r="AD76" s="203">
        <v>148</v>
      </c>
      <c r="AE76" s="203">
        <v>174</v>
      </c>
      <c r="AF76" s="203">
        <v>135</v>
      </c>
      <c r="AG76" s="203">
        <v>158</v>
      </c>
      <c r="AH76" s="203">
        <v>182</v>
      </c>
      <c r="AI76" s="203">
        <v>158</v>
      </c>
      <c r="AJ76" s="203">
        <v>169</v>
      </c>
      <c r="AK76" s="203">
        <v>158</v>
      </c>
      <c r="AL76" s="203">
        <v>139</v>
      </c>
      <c r="AM76" s="203">
        <v>158</v>
      </c>
      <c r="AN76" s="203">
        <v>127</v>
      </c>
      <c r="AO76" s="203">
        <v>144</v>
      </c>
      <c r="AP76" s="203">
        <v>137</v>
      </c>
      <c r="AQ76" s="203">
        <v>111</v>
      </c>
      <c r="AR76" s="203">
        <v>148</v>
      </c>
      <c r="AS76" s="203">
        <v>143</v>
      </c>
      <c r="AT76" s="203">
        <v>154</v>
      </c>
      <c r="AU76" s="203">
        <v>155</v>
      </c>
      <c r="AV76" s="203">
        <v>139</v>
      </c>
      <c r="AW76" s="203">
        <v>130</v>
      </c>
      <c r="AX76" s="203">
        <v>127</v>
      </c>
      <c r="AY76" s="203">
        <v>145</v>
      </c>
      <c r="AZ76" s="203">
        <v>146</v>
      </c>
      <c r="BA76" s="203">
        <v>154</v>
      </c>
      <c r="BB76" s="203">
        <v>150</v>
      </c>
      <c r="BC76" s="203">
        <v>137</v>
      </c>
      <c r="BD76" s="203">
        <v>129</v>
      </c>
      <c r="BE76" s="203">
        <v>149</v>
      </c>
      <c r="BF76" s="203">
        <v>155</v>
      </c>
      <c r="BG76" s="203">
        <v>134</v>
      </c>
      <c r="BH76" s="203">
        <v>144</v>
      </c>
      <c r="BI76" s="203">
        <v>145</v>
      </c>
      <c r="BJ76" s="203">
        <v>132</v>
      </c>
      <c r="BK76" s="203">
        <v>125</v>
      </c>
      <c r="BL76" s="203">
        <v>116</v>
      </c>
      <c r="BM76" s="203">
        <v>124</v>
      </c>
      <c r="BN76" s="203">
        <v>132</v>
      </c>
      <c r="BO76" s="203">
        <v>133</v>
      </c>
      <c r="BP76" s="203">
        <v>127</v>
      </c>
      <c r="BQ76" s="203">
        <v>122</v>
      </c>
      <c r="BR76" s="203">
        <v>142</v>
      </c>
      <c r="BS76" s="203">
        <v>122</v>
      </c>
      <c r="BT76" s="203">
        <v>135</v>
      </c>
      <c r="BU76" s="203">
        <v>114</v>
      </c>
      <c r="BV76" s="203">
        <v>126</v>
      </c>
      <c r="BW76" s="203">
        <v>120</v>
      </c>
      <c r="BX76" s="203">
        <v>127</v>
      </c>
      <c r="BY76" s="203">
        <v>138</v>
      </c>
      <c r="BZ76" s="203">
        <v>127</v>
      </c>
      <c r="CA76" s="203">
        <v>124</v>
      </c>
      <c r="CB76" s="203">
        <v>114</v>
      </c>
      <c r="CC76" s="203">
        <v>103</v>
      </c>
      <c r="CD76" s="203">
        <v>109</v>
      </c>
      <c r="CE76" s="203">
        <v>102</v>
      </c>
      <c r="CF76" s="203">
        <v>98</v>
      </c>
      <c r="CG76" s="203">
        <v>93</v>
      </c>
      <c r="CH76" s="203">
        <v>108</v>
      </c>
      <c r="CI76" s="203">
        <v>114</v>
      </c>
      <c r="CJ76" s="203">
        <v>119</v>
      </c>
      <c r="CK76" s="203">
        <v>109</v>
      </c>
      <c r="CL76" s="203">
        <v>113</v>
      </c>
      <c r="CM76" s="203">
        <v>102</v>
      </c>
      <c r="CN76" s="203">
        <v>110</v>
      </c>
      <c r="CO76" s="203">
        <v>108</v>
      </c>
      <c r="CP76" s="203">
        <v>98</v>
      </c>
      <c r="CQ76" s="203">
        <v>67</v>
      </c>
      <c r="CR76" s="203">
        <v>82</v>
      </c>
      <c r="CS76" s="203">
        <v>65</v>
      </c>
      <c r="CT76" s="203">
        <v>85</v>
      </c>
      <c r="CU76" s="203">
        <v>70</v>
      </c>
      <c r="CV76" s="203">
        <v>52</v>
      </c>
      <c r="CW76" s="203">
        <v>48</v>
      </c>
      <c r="CX76" s="203">
        <v>38</v>
      </c>
      <c r="CY76" s="203">
        <v>34</v>
      </c>
      <c r="CZ76" s="203">
        <v>32</v>
      </c>
      <c r="DA76" s="203">
        <v>32</v>
      </c>
      <c r="DB76" s="203">
        <v>36</v>
      </c>
      <c r="DC76" s="203">
        <v>21</v>
      </c>
      <c r="DD76" s="203">
        <v>25</v>
      </c>
      <c r="DE76" s="203">
        <v>30</v>
      </c>
      <c r="DF76" s="203">
        <v>24</v>
      </c>
      <c r="DG76" s="203">
        <v>24</v>
      </c>
      <c r="DH76" s="203">
        <v>12</v>
      </c>
      <c r="DI76" s="203">
        <v>9</v>
      </c>
      <c r="DJ76" s="203">
        <v>3</v>
      </c>
      <c r="DK76" s="203">
        <v>7</v>
      </c>
      <c r="DL76" s="203">
        <v>7</v>
      </c>
      <c r="DM76" s="203">
        <v>3</v>
      </c>
      <c r="DN76" s="203">
        <v>2</v>
      </c>
      <c r="DO76" s="203">
        <v>2</v>
      </c>
      <c r="DP76" s="203">
        <v>4</v>
      </c>
      <c r="DQ76" s="203">
        <v>2</v>
      </c>
      <c r="DR76" s="203">
        <v>2</v>
      </c>
      <c r="DS76" s="203">
        <v>0</v>
      </c>
      <c r="DT76" s="203">
        <v>0</v>
      </c>
      <c r="DU76" s="203">
        <v>0</v>
      </c>
      <c r="DV76" s="203">
        <v>0</v>
      </c>
      <c r="DW76" s="203">
        <v>0</v>
      </c>
      <c r="DX76" s="203">
        <v>0</v>
      </c>
      <c r="DY76" s="203">
        <v>0</v>
      </c>
      <c r="DZ76" s="203">
        <v>0</v>
      </c>
      <c r="EA76" s="203">
        <v>0</v>
      </c>
    </row>
    <row r="77" spans="1:131">
      <c r="A77">
        <v>8200</v>
      </c>
      <c r="B77" t="s">
        <v>226</v>
      </c>
      <c r="C77" s="16">
        <f t="shared" si="0"/>
        <v>20</v>
      </c>
      <c r="D77" s="205">
        <f t="shared" si="1"/>
        <v>0.83787180561374108</v>
      </c>
      <c r="E77" s="16">
        <f t="shared" si="2"/>
        <v>115</v>
      </c>
      <c r="F77" s="205">
        <f t="shared" si="3"/>
        <v>4.8177628822790117</v>
      </c>
      <c r="G77" s="16">
        <f t="shared" si="4"/>
        <v>261</v>
      </c>
      <c r="H77" s="205">
        <f t="shared" si="5"/>
        <v>10.934227063259321</v>
      </c>
      <c r="I77" s="16">
        <f t="shared" si="6"/>
        <v>370</v>
      </c>
      <c r="J77" s="205">
        <f t="shared" si="7"/>
        <v>15.500628403854211</v>
      </c>
      <c r="K77" s="16">
        <f t="shared" si="8"/>
        <v>1291</v>
      </c>
      <c r="L77" s="205">
        <f t="shared" si="9"/>
        <v>54.084625052366988</v>
      </c>
      <c r="M77" s="16">
        <f t="shared" si="10"/>
        <v>241</v>
      </c>
      <c r="N77" s="205">
        <f t="shared" si="11"/>
        <v>10.09635525764558</v>
      </c>
      <c r="O77" s="16">
        <f t="shared" si="12"/>
        <v>89</v>
      </c>
      <c r="P77" s="205">
        <f t="shared" si="13"/>
        <v>3.7285295349811483</v>
      </c>
      <c r="Q77" s="16">
        <f t="shared" si="14"/>
        <v>2387</v>
      </c>
      <c r="S77">
        <v>8200</v>
      </c>
      <c r="T77" t="s">
        <v>226</v>
      </c>
      <c r="U77" s="203">
        <v>2387</v>
      </c>
      <c r="V77" s="203">
        <v>20</v>
      </c>
      <c r="W77" s="203">
        <v>27</v>
      </c>
      <c r="X77" s="203">
        <v>27</v>
      </c>
      <c r="Y77" s="203">
        <v>16</v>
      </c>
      <c r="Z77" s="203">
        <v>28</v>
      </c>
      <c r="AA77" s="203">
        <v>17</v>
      </c>
      <c r="AB77" s="203">
        <v>33</v>
      </c>
      <c r="AC77" s="203">
        <v>32</v>
      </c>
      <c r="AD77" s="203">
        <v>21</v>
      </c>
      <c r="AE77" s="203">
        <v>24</v>
      </c>
      <c r="AF77" s="203">
        <v>26</v>
      </c>
      <c r="AG77" s="203">
        <v>20</v>
      </c>
      <c r="AH77" s="203">
        <v>22</v>
      </c>
      <c r="AI77" s="203">
        <v>22</v>
      </c>
      <c r="AJ77" s="203">
        <v>37</v>
      </c>
      <c r="AK77" s="203">
        <v>24</v>
      </c>
      <c r="AL77" s="203">
        <v>21</v>
      </c>
      <c r="AM77" s="203">
        <v>22</v>
      </c>
      <c r="AN77" s="203">
        <v>31</v>
      </c>
      <c r="AO77" s="203">
        <v>26</v>
      </c>
      <c r="AP77" s="203">
        <v>39</v>
      </c>
      <c r="AQ77" s="203">
        <v>42</v>
      </c>
      <c r="AR77" s="203">
        <v>39</v>
      </c>
      <c r="AS77" s="203">
        <v>52</v>
      </c>
      <c r="AT77" s="203">
        <v>46</v>
      </c>
      <c r="AU77" s="203">
        <v>52</v>
      </c>
      <c r="AV77" s="203">
        <v>38</v>
      </c>
      <c r="AW77" s="203">
        <v>59</v>
      </c>
      <c r="AX77" s="203">
        <v>49</v>
      </c>
      <c r="AY77" s="203">
        <v>58</v>
      </c>
      <c r="AZ77" s="203">
        <v>52</v>
      </c>
      <c r="BA77" s="203">
        <v>51</v>
      </c>
      <c r="BB77" s="203">
        <v>43</v>
      </c>
      <c r="BC77" s="203">
        <v>37</v>
      </c>
      <c r="BD77" s="203">
        <v>33</v>
      </c>
      <c r="BE77" s="203">
        <v>28</v>
      </c>
      <c r="BF77" s="203">
        <v>32</v>
      </c>
      <c r="BG77" s="203">
        <v>33</v>
      </c>
      <c r="BH77" s="203">
        <v>37</v>
      </c>
      <c r="BI77" s="203">
        <v>27</v>
      </c>
      <c r="BJ77" s="203">
        <v>23</v>
      </c>
      <c r="BK77" s="203">
        <v>27</v>
      </c>
      <c r="BL77" s="203">
        <v>21</v>
      </c>
      <c r="BM77" s="203">
        <v>25</v>
      </c>
      <c r="BN77" s="203">
        <v>24</v>
      </c>
      <c r="BO77" s="203">
        <v>26</v>
      </c>
      <c r="BP77" s="203">
        <v>32</v>
      </c>
      <c r="BQ77" s="203">
        <v>24</v>
      </c>
      <c r="BR77" s="203">
        <v>31</v>
      </c>
      <c r="BS77" s="203">
        <v>32</v>
      </c>
      <c r="BT77" s="203">
        <v>24</v>
      </c>
      <c r="BU77" s="203">
        <v>40</v>
      </c>
      <c r="BV77" s="203">
        <v>20</v>
      </c>
      <c r="BW77" s="203">
        <v>32</v>
      </c>
      <c r="BX77" s="203">
        <v>34</v>
      </c>
      <c r="BY77" s="203">
        <v>29</v>
      </c>
      <c r="BZ77" s="203">
        <v>21</v>
      </c>
      <c r="CA77" s="203">
        <v>31</v>
      </c>
      <c r="CB77" s="203">
        <v>26</v>
      </c>
      <c r="CC77" s="203">
        <v>22</v>
      </c>
      <c r="CD77" s="203">
        <v>22</v>
      </c>
      <c r="CE77" s="203">
        <v>28</v>
      </c>
      <c r="CF77" s="203">
        <v>26</v>
      </c>
      <c r="CG77" s="203">
        <v>17</v>
      </c>
      <c r="CH77" s="203">
        <v>28</v>
      </c>
      <c r="CI77" s="203">
        <v>24</v>
      </c>
      <c r="CJ77" s="203">
        <v>25</v>
      </c>
      <c r="CK77" s="203">
        <v>32</v>
      </c>
      <c r="CL77" s="203">
        <v>27</v>
      </c>
      <c r="CM77" s="203">
        <v>23</v>
      </c>
      <c r="CN77" s="203">
        <v>25</v>
      </c>
      <c r="CO77" s="203">
        <v>22</v>
      </c>
      <c r="CP77" s="203">
        <v>21</v>
      </c>
      <c r="CQ77" s="203">
        <v>13</v>
      </c>
      <c r="CR77" s="203">
        <v>13</v>
      </c>
      <c r="CS77" s="203">
        <v>16</v>
      </c>
      <c r="CT77" s="203">
        <v>14</v>
      </c>
      <c r="CU77" s="203">
        <v>20</v>
      </c>
      <c r="CV77" s="203">
        <v>12</v>
      </c>
      <c r="CW77" s="203">
        <v>3</v>
      </c>
      <c r="CX77" s="203">
        <v>8</v>
      </c>
      <c r="CY77" s="203">
        <v>5</v>
      </c>
      <c r="CZ77" s="203">
        <v>6</v>
      </c>
      <c r="DA77" s="203">
        <v>10</v>
      </c>
      <c r="DB77" s="203">
        <v>7</v>
      </c>
      <c r="DC77" s="203">
        <v>9</v>
      </c>
      <c r="DD77" s="203">
        <v>5</v>
      </c>
      <c r="DE77" s="203">
        <v>4</v>
      </c>
      <c r="DF77" s="203">
        <v>5</v>
      </c>
      <c r="DG77" s="203">
        <v>1</v>
      </c>
      <c r="DH77" s="203">
        <v>10</v>
      </c>
      <c r="DI77" s="203">
        <v>6</v>
      </c>
      <c r="DJ77" s="203">
        <v>3</v>
      </c>
      <c r="DK77" s="203">
        <v>4</v>
      </c>
      <c r="DL77" s="203">
        <v>1</v>
      </c>
      <c r="DM77" s="203">
        <v>1</v>
      </c>
      <c r="DN77" s="203">
        <v>2</v>
      </c>
      <c r="DO77" s="203">
        <v>2</v>
      </c>
      <c r="DP77" s="203">
        <v>0</v>
      </c>
      <c r="DQ77" s="203">
        <v>0</v>
      </c>
      <c r="DR77" s="203">
        <v>0</v>
      </c>
      <c r="DS77" s="203">
        <v>0</v>
      </c>
      <c r="DT77" s="203">
        <v>0</v>
      </c>
      <c r="DU77" s="203">
        <v>0</v>
      </c>
      <c r="DV77" s="203">
        <v>0</v>
      </c>
      <c r="DW77" s="203">
        <v>0</v>
      </c>
      <c r="DX77" s="203">
        <v>0</v>
      </c>
      <c r="DY77" s="203">
        <v>0</v>
      </c>
      <c r="DZ77" s="203">
        <v>0</v>
      </c>
      <c r="EA77" s="203">
        <v>0</v>
      </c>
    </row>
    <row r="78" spans="1:131">
      <c r="A78" s="13">
        <v>8401</v>
      </c>
      <c r="B78" s="13" t="s">
        <v>227</v>
      </c>
      <c r="C78" s="15">
        <f>V78</f>
        <v>49</v>
      </c>
      <c r="D78" s="204">
        <f>(C78/Q78)*100</f>
        <v>1.1272141706924315</v>
      </c>
      <c r="E78" s="15">
        <f>SUM(W78:AA78)</f>
        <v>218</v>
      </c>
      <c r="F78" s="204">
        <f>(E78/Q78)*100</f>
        <v>5.0149528410397979</v>
      </c>
      <c r="G78" s="15">
        <f>SUM(AB78:AK78)</f>
        <v>531</v>
      </c>
      <c r="H78" s="204">
        <f>(G78/Q78)*100</f>
        <v>12.215320910973086</v>
      </c>
      <c r="I78" s="15">
        <f>SUM(AL78:AU78)</f>
        <v>600</v>
      </c>
      <c r="J78" s="204">
        <f>(I78/Q78)*100</f>
        <v>13.802622498274673</v>
      </c>
      <c r="K78" s="15">
        <f>SUM(AV78:CJ78)</f>
        <v>2271</v>
      </c>
      <c r="L78" s="204">
        <f>(K78/Q78)*100</f>
        <v>52.242926155969641</v>
      </c>
      <c r="M78" s="15">
        <f>SUM(CK78:CW78)</f>
        <v>497</v>
      </c>
      <c r="N78" s="204">
        <f>(M78/Q78)*100</f>
        <v>11.433172302737519</v>
      </c>
      <c r="O78" s="15">
        <f>SUM(CX78:EA78)</f>
        <v>181</v>
      </c>
      <c r="P78" s="204">
        <f>(O78/Q78)*100</f>
        <v>4.1637911203128599</v>
      </c>
      <c r="Q78" s="15">
        <f>C78+E78+G78+I78+K78+M78+O78</f>
        <v>4347</v>
      </c>
      <c r="S78">
        <v>8401</v>
      </c>
      <c r="T78" t="s">
        <v>227</v>
      </c>
      <c r="U78" s="203">
        <v>4347</v>
      </c>
      <c r="V78" s="203">
        <v>49</v>
      </c>
      <c r="W78" s="203">
        <v>35</v>
      </c>
      <c r="X78" s="203">
        <v>39</v>
      </c>
      <c r="Y78" s="203">
        <v>49</v>
      </c>
      <c r="Z78" s="203">
        <v>46</v>
      </c>
      <c r="AA78" s="203">
        <v>49</v>
      </c>
      <c r="AB78" s="203">
        <v>60</v>
      </c>
      <c r="AC78" s="203">
        <v>61</v>
      </c>
      <c r="AD78" s="203">
        <v>50</v>
      </c>
      <c r="AE78" s="203">
        <v>56</v>
      </c>
      <c r="AF78" s="203">
        <v>51</v>
      </c>
      <c r="AG78" s="203">
        <v>55</v>
      </c>
      <c r="AH78" s="203">
        <v>59</v>
      </c>
      <c r="AI78" s="203">
        <v>50</v>
      </c>
      <c r="AJ78" s="203">
        <v>49</v>
      </c>
      <c r="AK78" s="203">
        <v>40</v>
      </c>
      <c r="AL78" s="203">
        <v>57</v>
      </c>
      <c r="AM78" s="203">
        <v>49</v>
      </c>
      <c r="AN78" s="203">
        <v>49</v>
      </c>
      <c r="AO78" s="203">
        <v>55</v>
      </c>
      <c r="AP78" s="203">
        <v>54</v>
      </c>
      <c r="AQ78" s="203">
        <v>72</v>
      </c>
      <c r="AR78" s="203">
        <v>58</v>
      </c>
      <c r="AS78" s="203">
        <v>75</v>
      </c>
      <c r="AT78" s="203">
        <v>70</v>
      </c>
      <c r="AU78" s="203">
        <v>61</v>
      </c>
      <c r="AV78" s="203">
        <v>66</v>
      </c>
      <c r="AW78" s="203">
        <v>68</v>
      </c>
      <c r="AX78" s="203">
        <v>86</v>
      </c>
      <c r="AY78" s="203">
        <v>50</v>
      </c>
      <c r="AZ78" s="203">
        <v>64</v>
      </c>
      <c r="BA78" s="203">
        <v>51</v>
      </c>
      <c r="BB78" s="203">
        <v>47</v>
      </c>
      <c r="BC78" s="203">
        <v>62</v>
      </c>
      <c r="BD78" s="203">
        <v>56</v>
      </c>
      <c r="BE78" s="203">
        <v>48</v>
      </c>
      <c r="BF78" s="203">
        <v>58</v>
      </c>
      <c r="BG78" s="203">
        <v>58</v>
      </c>
      <c r="BH78" s="203">
        <v>42</v>
      </c>
      <c r="BI78" s="203">
        <v>53</v>
      </c>
      <c r="BJ78" s="203">
        <v>57</v>
      </c>
      <c r="BK78" s="203">
        <v>56</v>
      </c>
      <c r="BL78" s="203">
        <v>39</v>
      </c>
      <c r="BM78" s="203">
        <v>48</v>
      </c>
      <c r="BN78" s="203">
        <v>63</v>
      </c>
      <c r="BO78" s="203">
        <v>45</v>
      </c>
      <c r="BP78" s="203">
        <v>54</v>
      </c>
      <c r="BQ78" s="203">
        <v>55</v>
      </c>
      <c r="BR78" s="203">
        <v>64</v>
      </c>
      <c r="BS78" s="203">
        <v>46</v>
      </c>
      <c r="BT78" s="203">
        <v>48</v>
      </c>
      <c r="BU78" s="203">
        <v>41</v>
      </c>
      <c r="BV78" s="203">
        <v>54</v>
      </c>
      <c r="BW78" s="203">
        <v>53</v>
      </c>
      <c r="BX78" s="203">
        <v>57</v>
      </c>
      <c r="BY78" s="203">
        <v>63</v>
      </c>
      <c r="BZ78" s="203">
        <v>46</v>
      </c>
      <c r="CA78" s="203">
        <v>60</v>
      </c>
      <c r="CB78" s="203">
        <v>62</v>
      </c>
      <c r="CC78" s="203">
        <v>60</v>
      </c>
      <c r="CD78" s="203">
        <v>71</v>
      </c>
      <c r="CE78" s="203">
        <v>67</v>
      </c>
      <c r="CF78" s="203">
        <v>56</v>
      </c>
      <c r="CG78" s="203">
        <v>45</v>
      </c>
      <c r="CH78" s="203">
        <v>55</v>
      </c>
      <c r="CI78" s="203">
        <v>47</v>
      </c>
      <c r="CJ78" s="203">
        <v>50</v>
      </c>
      <c r="CK78" s="203">
        <v>55</v>
      </c>
      <c r="CL78" s="203">
        <v>42</v>
      </c>
      <c r="CM78" s="203">
        <v>45</v>
      </c>
      <c r="CN78" s="203">
        <v>39</v>
      </c>
      <c r="CO78" s="203">
        <v>37</v>
      </c>
      <c r="CP78" s="203">
        <v>41</v>
      </c>
      <c r="CQ78" s="203">
        <v>31</v>
      </c>
      <c r="CR78" s="203">
        <v>38</v>
      </c>
      <c r="CS78" s="203">
        <v>35</v>
      </c>
      <c r="CT78" s="203">
        <v>37</v>
      </c>
      <c r="CU78" s="203">
        <v>36</v>
      </c>
      <c r="CV78" s="203">
        <v>35</v>
      </c>
      <c r="CW78" s="203">
        <v>26</v>
      </c>
      <c r="CX78" s="203">
        <v>22</v>
      </c>
      <c r="CY78" s="203">
        <v>22</v>
      </c>
      <c r="CZ78" s="203">
        <v>21</v>
      </c>
      <c r="DA78" s="203">
        <v>10</v>
      </c>
      <c r="DB78" s="203">
        <v>14</v>
      </c>
      <c r="DC78" s="203">
        <v>12</v>
      </c>
      <c r="DD78" s="203">
        <v>12</v>
      </c>
      <c r="DE78" s="203">
        <v>12</v>
      </c>
      <c r="DF78" s="203">
        <v>11</v>
      </c>
      <c r="DG78" s="203">
        <v>11</v>
      </c>
      <c r="DH78" s="203">
        <v>9</v>
      </c>
      <c r="DI78" s="203">
        <v>4</v>
      </c>
      <c r="DJ78" s="203">
        <v>6</v>
      </c>
      <c r="DK78" s="203">
        <v>4</v>
      </c>
      <c r="DL78" s="203">
        <v>2</v>
      </c>
      <c r="DM78" s="203">
        <v>3</v>
      </c>
      <c r="DN78" s="203">
        <v>3</v>
      </c>
      <c r="DO78" s="203">
        <v>0</v>
      </c>
      <c r="DP78" s="203">
        <v>3</v>
      </c>
      <c r="DQ78" s="203">
        <v>0</v>
      </c>
      <c r="DR78" s="203">
        <v>0</v>
      </c>
      <c r="DS78" s="203">
        <v>0</v>
      </c>
      <c r="DT78" s="203">
        <v>0</v>
      </c>
      <c r="DU78" s="203">
        <v>0</v>
      </c>
      <c r="DV78" s="203">
        <v>0</v>
      </c>
      <c r="DW78" s="203">
        <v>0</v>
      </c>
      <c r="DX78" s="203">
        <v>0</v>
      </c>
      <c r="DY78" s="203">
        <v>0</v>
      </c>
      <c r="DZ78" s="203">
        <v>0</v>
      </c>
      <c r="EA78" s="203">
        <v>0</v>
      </c>
    </row>
    <row r="79" spans="1:131">
      <c r="A79">
        <v>8508</v>
      </c>
      <c r="B79" t="s">
        <v>228</v>
      </c>
      <c r="C79" s="16">
        <f t="shared" si="0"/>
        <v>14</v>
      </c>
      <c r="D79" s="205">
        <f t="shared" si="1"/>
        <v>1.8469656992084433</v>
      </c>
      <c r="E79" s="16">
        <f t="shared" si="2"/>
        <v>29</v>
      </c>
      <c r="F79" s="205">
        <f t="shared" si="3"/>
        <v>3.8258575197889182</v>
      </c>
      <c r="G79" s="16">
        <f t="shared" si="4"/>
        <v>57</v>
      </c>
      <c r="H79" s="205">
        <f t="shared" si="5"/>
        <v>7.5197889182058049</v>
      </c>
      <c r="I79" s="16">
        <f t="shared" si="6"/>
        <v>88</v>
      </c>
      <c r="J79" s="205">
        <f t="shared" si="7"/>
        <v>11.609498680738787</v>
      </c>
      <c r="K79" s="16">
        <f t="shared" si="8"/>
        <v>485</v>
      </c>
      <c r="L79" s="205">
        <f t="shared" si="9"/>
        <v>63.98416886543535</v>
      </c>
      <c r="M79" s="16">
        <f t="shared" si="10"/>
        <v>56</v>
      </c>
      <c r="N79" s="205">
        <f t="shared" si="11"/>
        <v>7.3878627968337733</v>
      </c>
      <c r="O79" s="16">
        <f t="shared" si="12"/>
        <v>29</v>
      </c>
      <c r="P79" s="205">
        <f t="shared" si="13"/>
        <v>3.8258575197889182</v>
      </c>
      <c r="Q79" s="16">
        <f t="shared" si="14"/>
        <v>758</v>
      </c>
      <c r="S79">
        <v>8508</v>
      </c>
      <c r="T79" t="s">
        <v>228</v>
      </c>
      <c r="U79" s="203">
        <v>758</v>
      </c>
      <c r="V79" s="203">
        <v>14</v>
      </c>
      <c r="W79" s="203">
        <v>8</v>
      </c>
      <c r="X79" s="203">
        <v>7</v>
      </c>
      <c r="Y79" s="203">
        <v>8</v>
      </c>
      <c r="Z79" s="203">
        <v>3</v>
      </c>
      <c r="AA79" s="203">
        <v>3</v>
      </c>
      <c r="AB79" s="203">
        <v>9</v>
      </c>
      <c r="AC79" s="203">
        <v>8</v>
      </c>
      <c r="AD79" s="203">
        <v>4</v>
      </c>
      <c r="AE79" s="203">
        <v>6</v>
      </c>
      <c r="AF79" s="203">
        <v>2</v>
      </c>
      <c r="AG79" s="203">
        <v>5</v>
      </c>
      <c r="AH79" s="203">
        <v>4</v>
      </c>
      <c r="AI79" s="203">
        <v>7</v>
      </c>
      <c r="AJ79" s="203">
        <v>6</v>
      </c>
      <c r="AK79" s="203">
        <v>6</v>
      </c>
      <c r="AL79" s="203">
        <v>4</v>
      </c>
      <c r="AM79" s="203">
        <v>4</v>
      </c>
      <c r="AN79" s="203">
        <v>8</v>
      </c>
      <c r="AO79" s="203">
        <v>7</v>
      </c>
      <c r="AP79" s="203">
        <v>6</v>
      </c>
      <c r="AQ79" s="203">
        <v>8</v>
      </c>
      <c r="AR79" s="203">
        <v>5</v>
      </c>
      <c r="AS79" s="203">
        <v>14</v>
      </c>
      <c r="AT79" s="203">
        <v>13</v>
      </c>
      <c r="AU79" s="203">
        <v>19</v>
      </c>
      <c r="AV79" s="203">
        <v>20</v>
      </c>
      <c r="AW79" s="203">
        <v>32</v>
      </c>
      <c r="AX79" s="203">
        <v>33</v>
      </c>
      <c r="AY79" s="203">
        <v>32</v>
      </c>
      <c r="AZ79" s="203">
        <v>28</v>
      </c>
      <c r="BA79" s="203">
        <v>25</v>
      </c>
      <c r="BB79" s="203">
        <v>24</v>
      </c>
      <c r="BC79" s="203">
        <v>26</v>
      </c>
      <c r="BD79" s="203">
        <v>26</v>
      </c>
      <c r="BE79" s="203">
        <v>17</v>
      </c>
      <c r="BF79" s="203">
        <v>12</v>
      </c>
      <c r="BG79" s="203">
        <v>13</v>
      </c>
      <c r="BH79" s="203">
        <v>17</v>
      </c>
      <c r="BI79" s="203">
        <v>16</v>
      </c>
      <c r="BJ79" s="203">
        <v>7</v>
      </c>
      <c r="BK79" s="203">
        <v>11</v>
      </c>
      <c r="BL79" s="203">
        <v>7</v>
      </c>
      <c r="BM79" s="203">
        <v>6</v>
      </c>
      <c r="BN79" s="203">
        <v>6</v>
      </c>
      <c r="BO79" s="203">
        <v>8</v>
      </c>
      <c r="BP79" s="203">
        <v>4</v>
      </c>
      <c r="BQ79" s="203">
        <v>6</v>
      </c>
      <c r="BR79" s="203">
        <v>3</v>
      </c>
      <c r="BS79" s="203">
        <v>8</v>
      </c>
      <c r="BT79" s="203">
        <v>5</v>
      </c>
      <c r="BU79" s="203">
        <v>5</v>
      </c>
      <c r="BV79" s="203">
        <v>7</v>
      </c>
      <c r="BW79" s="203">
        <v>6</v>
      </c>
      <c r="BX79" s="203">
        <v>4</v>
      </c>
      <c r="BY79" s="203">
        <v>5</v>
      </c>
      <c r="BZ79" s="203">
        <v>1</v>
      </c>
      <c r="CA79" s="203">
        <v>6</v>
      </c>
      <c r="CB79" s="203">
        <v>7</v>
      </c>
      <c r="CC79" s="203">
        <v>3</v>
      </c>
      <c r="CD79" s="203">
        <v>12</v>
      </c>
      <c r="CE79" s="203">
        <v>6</v>
      </c>
      <c r="CF79" s="203">
        <v>8</v>
      </c>
      <c r="CG79" s="203">
        <v>11</v>
      </c>
      <c r="CH79" s="203">
        <v>4</v>
      </c>
      <c r="CI79" s="203">
        <v>5</v>
      </c>
      <c r="CJ79" s="203">
        <v>3</v>
      </c>
      <c r="CK79" s="203">
        <v>6</v>
      </c>
      <c r="CL79" s="203">
        <v>5</v>
      </c>
      <c r="CM79" s="203">
        <v>2</v>
      </c>
      <c r="CN79" s="203">
        <v>8</v>
      </c>
      <c r="CO79" s="203">
        <v>2</v>
      </c>
      <c r="CP79" s="203">
        <v>5</v>
      </c>
      <c r="CQ79" s="203">
        <v>7</v>
      </c>
      <c r="CR79" s="203">
        <v>6</v>
      </c>
      <c r="CS79" s="203">
        <v>2</v>
      </c>
      <c r="CT79" s="203">
        <v>3</v>
      </c>
      <c r="CU79" s="203">
        <v>6</v>
      </c>
      <c r="CV79" s="203">
        <v>1</v>
      </c>
      <c r="CW79" s="203">
        <v>3</v>
      </c>
      <c r="CX79" s="203">
        <v>7</v>
      </c>
      <c r="CY79" s="203">
        <v>1</v>
      </c>
      <c r="CZ79" s="203">
        <v>3</v>
      </c>
      <c r="DA79" s="203">
        <v>3</v>
      </c>
      <c r="DB79" s="203">
        <v>3</v>
      </c>
      <c r="DC79" s="203">
        <v>2</v>
      </c>
      <c r="DD79" s="203">
        <v>5</v>
      </c>
      <c r="DE79" s="203">
        <v>1</v>
      </c>
      <c r="DF79" s="203">
        <v>1</v>
      </c>
      <c r="DG79" s="203">
        <v>1</v>
      </c>
      <c r="DH79" s="203">
        <v>0</v>
      </c>
      <c r="DI79" s="203">
        <v>0</v>
      </c>
      <c r="DJ79" s="203">
        <v>1</v>
      </c>
      <c r="DK79" s="203">
        <v>0</v>
      </c>
      <c r="DL79" s="203">
        <v>1</v>
      </c>
      <c r="DM79" s="203">
        <v>0</v>
      </c>
      <c r="DN79" s="203">
        <v>0</v>
      </c>
      <c r="DO79" s="203">
        <v>0</v>
      </c>
      <c r="DP79" s="203">
        <v>0</v>
      </c>
      <c r="DQ79" s="203">
        <v>0</v>
      </c>
      <c r="DR79" s="203">
        <v>0</v>
      </c>
      <c r="DS79" s="203">
        <v>0</v>
      </c>
      <c r="DT79" s="203">
        <v>0</v>
      </c>
      <c r="DU79" s="203">
        <v>0</v>
      </c>
      <c r="DV79" s="203">
        <v>0</v>
      </c>
      <c r="DW79" s="203">
        <v>0</v>
      </c>
      <c r="DX79" s="203">
        <v>0</v>
      </c>
      <c r="DY79" s="203">
        <v>0</v>
      </c>
      <c r="DZ79" s="203">
        <v>0</v>
      </c>
      <c r="EA79" s="203">
        <v>0</v>
      </c>
    </row>
    <row r="80" spans="1:131">
      <c r="A80" s="13">
        <v>8509</v>
      </c>
      <c r="B80" s="13" t="s">
        <v>229</v>
      </c>
      <c r="C80" s="15">
        <f t="shared" si="0"/>
        <v>8</v>
      </c>
      <c r="D80" s="204">
        <f t="shared" si="1"/>
        <v>1.2820512820512819</v>
      </c>
      <c r="E80" s="15">
        <f t="shared" si="2"/>
        <v>42</v>
      </c>
      <c r="F80" s="204">
        <f t="shared" si="3"/>
        <v>6.7307692307692308</v>
      </c>
      <c r="G80" s="15">
        <f t="shared" si="4"/>
        <v>43</v>
      </c>
      <c r="H80" s="204">
        <f t="shared" si="5"/>
        <v>6.8910256410256414</v>
      </c>
      <c r="I80" s="15">
        <f t="shared" si="6"/>
        <v>75</v>
      </c>
      <c r="J80" s="204">
        <f t="shared" si="7"/>
        <v>12.01923076923077</v>
      </c>
      <c r="K80" s="15">
        <f t="shared" si="8"/>
        <v>353</v>
      </c>
      <c r="L80" s="204">
        <f t="shared" si="9"/>
        <v>56.570512820512818</v>
      </c>
      <c r="M80" s="15">
        <f t="shared" si="10"/>
        <v>73</v>
      </c>
      <c r="N80" s="204">
        <f t="shared" si="11"/>
        <v>11.698717948717949</v>
      </c>
      <c r="O80" s="15">
        <f t="shared" si="12"/>
        <v>30</v>
      </c>
      <c r="P80" s="204">
        <f t="shared" si="13"/>
        <v>4.8076923076923084</v>
      </c>
      <c r="Q80" s="15">
        <f t="shared" si="14"/>
        <v>624</v>
      </c>
      <c r="S80">
        <v>8509</v>
      </c>
      <c r="T80" t="s">
        <v>229</v>
      </c>
      <c r="U80" s="203">
        <v>624</v>
      </c>
      <c r="V80" s="203">
        <v>8</v>
      </c>
      <c r="W80" s="203">
        <v>11</v>
      </c>
      <c r="X80" s="203">
        <v>9</v>
      </c>
      <c r="Y80" s="203">
        <v>8</v>
      </c>
      <c r="Z80" s="203">
        <v>11</v>
      </c>
      <c r="AA80" s="203">
        <v>3</v>
      </c>
      <c r="AB80" s="203">
        <v>5</v>
      </c>
      <c r="AC80" s="203">
        <v>4</v>
      </c>
      <c r="AD80" s="203">
        <v>5</v>
      </c>
      <c r="AE80" s="203">
        <v>4</v>
      </c>
      <c r="AF80" s="203">
        <v>1</v>
      </c>
      <c r="AG80" s="203">
        <v>6</v>
      </c>
      <c r="AH80" s="203">
        <v>5</v>
      </c>
      <c r="AI80" s="203">
        <v>1</v>
      </c>
      <c r="AJ80" s="203">
        <v>7</v>
      </c>
      <c r="AK80" s="203">
        <v>5</v>
      </c>
      <c r="AL80" s="203">
        <v>2</v>
      </c>
      <c r="AM80" s="203">
        <v>3</v>
      </c>
      <c r="AN80" s="203">
        <v>6</v>
      </c>
      <c r="AO80" s="203">
        <v>4</v>
      </c>
      <c r="AP80" s="203">
        <v>3</v>
      </c>
      <c r="AQ80" s="203">
        <v>11</v>
      </c>
      <c r="AR80" s="203">
        <v>8</v>
      </c>
      <c r="AS80" s="203">
        <v>4</v>
      </c>
      <c r="AT80" s="203">
        <v>16</v>
      </c>
      <c r="AU80" s="203">
        <v>18</v>
      </c>
      <c r="AV80" s="203">
        <v>17</v>
      </c>
      <c r="AW80" s="203">
        <v>27</v>
      </c>
      <c r="AX80" s="203">
        <v>19</v>
      </c>
      <c r="AY80" s="203">
        <v>12</v>
      </c>
      <c r="AZ80" s="203">
        <v>16</v>
      </c>
      <c r="BA80" s="203">
        <v>16</v>
      </c>
      <c r="BB80" s="203">
        <v>16</v>
      </c>
      <c r="BC80" s="203">
        <v>12</v>
      </c>
      <c r="BD80" s="203">
        <v>10</v>
      </c>
      <c r="BE80" s="203">
        <v>15</v>
      </c>
      <c r="BF80" s="203">
        <v>10</v>
      </c>
      <c r="BG80" s="203">
        <v>10</v>
      </c>
      <c r="BH80" s="203">
        <v>10</v>
      </c>
      <c r="BI80" s="203">
        <v>4</v>
      </c>
      <c r="BJ80" s="203">
        <v>7</v>
      </c>
      <c r="BK80" s="203">
        <v>6</v>
      </c>
      <c r="BL80" s="203">
        <v>4</v>
      </c>
      <c r="BM80" s="203">
        <v>5</v>
      </c>
      <c r="BN80" s="203">
        <v>7</v>
      </c>
      <c r="BO80" s="203">
        <v>6</v>
      </c>
      <c r="BP80" s="203">
        <v>4</v>
      </c>
      <c r="BQ80" s="203">
        <v>4</v>
      </c>
      <c r="BR80" s="203">
        <v>3</v>
      </c>
      <c r="BS80" s="203">
        <v>4</v>
      </c>
      <c r="BT80" s="203">
        <v>4</v>
      </c>
      <c r="BU80" s="203">
        <v>2</v>
      </c>
      <c r="BV80" s="203">
        <v>8</v>
      </c>
      <c r="BW80" s="203">
        <v>4</v>
      </c>
      <c r="BX80" s="203">
        <v>5</v>
      </c>
      <c r="BY80" s="203">
        <v>8</v>
      </c>
      <c r="BZ80" s="203">
        <v>9</v>
      </c>
      <c r="CA80" s="203">
        <v>7</v>
      </c>
      <c r="CB80" s="203">
        <v>8</v>
      </c>
      <c r="CC80" s="203">
        <v>8</v>
      </c>
      <c r="CD80" s="203">
        <v>4</v>
      </c>
      <c r="CE80" s="203">
        <v>9</v>
      </c>
      <c r="CF80" s="203">
        <v>4</v>
      </c>
      <c r="CG80" s="203">
        <v>5</v>
      </c>
      <c r="CH80" s="203">
        <v>8</v>
      </c>
      <c r="CI80" s="203">
        <v>10</v>
      </c>
      <c r="CJ80" s="203">
        <v>6</v>
      </c>
      <c r="CK80" s="203">
        <v>3</v>
      </c>
      <c r="CL80" s="203">
        <v>5</v>
      </c>
      <c r="CM80" s="203">
        <v>8</v>
      </c>
      <c r="CN80" s="203">
        <v>7</v>
      </c>
      <c r="CO80" s="203">
        <v>7</v>
      </c>
      <c r="CP80" s="203">
        <v>5</v>
      </c>
      <c r="CQ80" s="203">
        <v>6</v>
      </c>
      <c r="CR80" s="203">
        <v>5</v>
      </c>
      <c r="CS80" s="203">
        <v>7</v>
      </c>
      <c r="CT80" s="203">
        <v>6</v>
      </c>
      <c r="CU80" s="203">
        <v>2</v>
      </c>
      <c r="CV80" s="203">
        <v>8</v>
      </c>
      <c r="CW80" s="203">
        <v>4</v>
      </c>
      <c r="CX80" s="203">
        <v>2</v>
      </c>
      <c r="CY80" s="203">
        <v>3</v>
      </c>
      <c r="CZ80" s="203">
        <v>3</v>
      </c>
      <c r="DA80" s="203">
        <v>1</v>
      </c>
      <c r="DB80" s="203">
        <v>2</v>
      </c>
      <c r="DC80" s="203">
        <v>3</v>
      </c>
      <c r="DD80" s="203">
        <v>4</v>
      </c>
      <c r="DE80" s="203">
        <v>2</v>
      </c>
      <c r="DF80" s="203">
        <v>3</v>
      </c>
      <c r="DG80" s="203">
        <v>1</v>
      </c>
      <c r="DH80" s="203">
        <v>0</v>
      </c>
      <c r="DI80" s="203">
        <v>2</v>
      </c>
      <c r="DJ80" s="203">
        <v>1</v>
      </c>
      <c r="DK80" s="203">
        <v>1</v>
      </c>
      <c r="DL80" s="203">
        <v>1</v>
      </c>
      <c r="DM80" s="203">
        <v>0</v>
      </c>
      <c r="DN80" s="203">
        <v>0</v>
      </c>
      <c r="DO80" s="203">
        <v>0</v>
      </c>
      <c r="DP80" s="203">
        <v>1</v>
      </c>
      <c r="DQ80" s="203">
        <v>0</v>
      </c>
      <c r="DR80" s="203">
        <v>0</v>
      </c>
      <c r="DS80" s="203">
        <v>0</v>
      </c>
      <c r="DT80" s="203">
        <v>0</v>
      </c>
      <c r="DU80" s="203">
        <v>0</v>
      </c>
      <c r="DV80" s="203">
        <v>0</v>
      </c>
      <c r="DW80" s="203">
        <v>0</v>
      </c>
      <c r="DX80" s="203">
        <v>0</v>
      </c>
      <c r="DY80" s="203">
        <v>0</v>
      </c>
      <c r="DZ80" s="203">
        <v>0</v>
      </c>
      <c r="EA80" s="203">
        <v>0</v>
      </c>
    </row>
    <row r="81" spans="1:131">
      <c r="A81">
        <v>8610</v>
      </c>
      <c r="B81" t="s">
        <v>230</v>
      </c>
      <c r="C81" s="16">
        <f t="shared" si="0"/>
        <v>1</v>
      </c>
      <c r="D81" s="205">
        <f t="shared" si="1"/>
        <v>0.36900369003690037</v>
      </c>
      <c r="E81" s="16">
        <f t="shared" si="2"/>
        <v>14</v>
      </c>
      <c r="F81" s="205">
        <f t="shared" si="3"/>
        <v>5.1660516605166054</v>
      </c>
      <c r="G81" s="16">
        <f t="shared" si="4"/>
        <v>36</v>
      </c>
      <c r="H81" s="205">
        <f t="shared" si="5"/>
        <v>13.284132841328415</v>
      </c>
      <c r="I81" s="16">
        <f t="shared" si="6"/>
        <v>43</v>
      </c>
      <c r="J81" s="205">
        <f t="shared" si="7"/>
        <v>15.867158671586715</v>
      </c>
      <c r="K81" s="16">
        <f t="shared" si="8"/>
        <v>146</v>
      </c>
      <c r="L81" s="205">
        <f t="shared" si="9"/>
        <v>53.874538745387454</v>
      </c>
      <c r="M81" s="16">
        <f t="shared" si="10"/>
        <v>23</v>
      </c>
      <c r="N81" s="205">
        <f t="shared" si="11"/>
        <v>8.4870848708487081</v>
      </c>
      <c r="O81" s="16">
        <f t="shared" si="12"/>
        <v>8</v>
      </c>
      <c r="P81" s="205">
        <f t="shared" si="13"/>
        <v>2.9520295202952029</v>
      </c>
      <c r="Q81" s="16">
        <f t="shared" si="14"/>
        <v>271</v>
      </c>
      <c r="S81">
        <v>8610</v>
      </c>
      <c r="T81" t="s">
        <v>230</v>
      </c>
      <c r="U81" s="203">
        <v>271</v>
      </c>
      <c r="V81" s="203">
        <v>1</v>
      </c>
      <c r="W81" s="203">
        <v>2</v>
      </c>
      <c r="X81" s="203">
        <v>3</v>
      </c>
      <c r="Y81" s="203">
        <v>1</v>
      </c>
      <c r="Z81" s="203">
        <v>4</v>
      </c>
      <c r="AA81" s="203">
        <v>4</v>
      </c>
      <c r="AB81" s="203">
        <v>3</v>
      </c>
      <c r="AC81" s="203">
        <v>4</v>
      </c>
      <c r="AD81" s="203">
        <v>3</v>
      </c>
      <c r="AE81" s="203">
        <v>4</v>
      </c>
      <c r="AF81" s="203">
        <v>5</v>
      </c>
      <c r="AG81" s="203">
        <v>4</v>
      </c>
      <c r="AH81" s="203">
        <v>4</v>
      </c>
      <c r="AI81" s="203">
        <v>2</v>
      </c>
      <c r="AJ81" s="203">
        <v>3</v>
      </c>
      <c r="AK81" s="203">
        <v>4</v>
      </c>
      <c r="AL81" s="203">
        <v>3</v>
      </c>
      <c r="AM81" s="203">
        <v>2</v>
      </c>
      <c r="AN81" s="203">
        <v>2</v>
      </c>
      <c r="AO81" s="203">
        <v>4</v>
      </c>
      <c r="AP81" s="203">
        <v>5</v>
      </c>
      <c r="AQ81" s="203">
        <v>4</v>
      </c>
      <c r="AR81" s="203">
        <v>6</v>
      </c>
      <c r="AS81" s="203">
        <v>6</v>
      </c>
      <c r="AT81" s="203">
        <v>3</v>
      </c>
      <c r="AU81" s="203">
        <v>8</v>
      </c>
      <c r="AV81" s="203">
        <v>3</v>
      </c>
      <c r="AW81" s="203">
        <v>6</v>
      </c>
      <c r="AX81" s="203">
        <v>5</v>
      </c>
      <c r="AY81" s="203">
        <v>5</v>
      </c>
      <c r="AZ81" s="203">
        <v>7</v>
      </c>
      <c r="BA81" s="203">
        <v>5</v>
      </c>
      <c r="BB81" s="203">
        <v>3</v>
      </c>
      <c r="BC81" s="203">
        <v>3</v>
      </c>
      <c r="BD81" s="203">
        <v>3</v>
      </c>
      <c r="BE81" s="203">
        <v>1</v>
      </c>
      <c r="BF81" s="203">
        <v>2</v>
      </c>
      <c r="BG81" s="203">
        <v>10</v>
      </c>
      <c r="BH81" s="203">
        <v>1</v>
      </c>
      <c r="BI81" s="203">
        <v>1</v>
      </c>
      <c r="BJ81" s="203">
        <v>5</v>
      </c>
      <c r="BK81" s="203">
        <v>1</v>
      </c>
      <c r="BL81" s="203">
        <v>2</v>
      </c>
      <c r="BM81" s="203">
        <v>0</v>
      </c>
      <c r="BN81" s="203">
        <v>1</v>
      </c>
      <c r="BO81" s="203">
        <v>7</v>
      </c>
      <c r="BP81" s="203">
        <v>2</v>
      </c>
      <c r="BQ81" s="203">
        <v>2</v>
      </c>
      <c r="BR81" s="203">
        <v>4</v>
      </c>
      <c r="BS81" s="203">
        <v>6</v>
      </c>
      <c r="BT81" s="203">
        <v>3</v>
      </c>
      <c r="BU81" s="203">
        <v>5</v>
      </c>
      <c r="BV81" s="203">
        <v>6</v>
      </c>
      <c r="BW81" s="203">
        <v>4</v>
      </c>
      <c r="BX81" s="203">
        <v>6</v>
      </c>
      <c r="BY81" s="203">
        <v>2</v>
      </c>
      <c r="BZ81" s="203">
        <v>1</v>
      </c>
      <c r="CA81" s="203">
        <v>9</v>
      </c>
      <c r="CB81" s="203">
        <v>3</v>
      </c>
      <c r="CC81" s="203">
        <v>3</v>
      </c>
      <c r="CD81" s="203">
        <v>2</v>
      </c>
      <c r="CE81" s="203">
        <v>5</v>
      </c>
      <c r="CF81" s="203">
        <v>4</v>
      </c>
      <c r="CG81" s="203">
        <v>3</v>
      </c>
      <c r="CH81" s="203">
        <v>1</v>
      </c>
      <c r="CI81" s="203">
        <v>4</v>
      </c>
      <c r="CJ81" s="203">
        <v>0</v>
      </c>
      <c r="CK81" s="203">
        <v>3</v>
      </c>
      <c r="CL81" s="203">
        <v>0</v>
      </c>
      <c r="CM81" s="203">
        <v>3</v>
      </c>
      <c r="CN81" s="203">
        <v>3</v>
      </c>
      <c r="CO81" s="203">
        <v>1</v>
      </c>
      <c r="CP81" s="203">
        <v>4</v>
      </c>
      <c r="CQ81" s="203">
        <v>3</v>
      </c>
      <c r="CR81" s="203">
        <v>1</v>
      </c>
      <c r="CS81" s="203">
        <v>2</v>
      </c>
      <c r="CT81" s="203">
        <v>1</v>
      </c>
      <c r="CU81" s="203">
        <v>1</v>
      </c>
      <c r="CV81" s="203">
        <v>0</v>
      </c>
      <c r="CW81" s="203">
        <v>1</v>
      </c>
      <c r="CX81" s="203">
        <v>1</v>
      </c>
      <c r="CY81" s="203">
        <v>2</v>
      </c>
      <c r="CZ81" s="203">
        <v>0</v>
      </c>
      <c r="DA81" s="203">
        <v>1</v>
      </c>
      <c r="DB81" s="203">
        <v>1</v>
      </c>
      <c r="DC81" s="203">
        <v>1</v>
      </c>
      <c r="DD81" s="203">
        <v>0</v>
      </c>
      <c r="DE81" s="203">
        <v>0</v>
      </c>
      <c r="DF81" s="203">
        <v>2</v>
      </c>
      <c r="DG81" s="203">
        <v>0</v>
      </c>
      <c r="DH81" s="203">
        <v>0</v>
      </c>
      <c r="DI81" s="203">
        <v>0</v>
      </c>
      <c r="DJ81" s="203">
        <v>0</v>
      </c>
      <c r="DK81" s="203">
        <v>0</v>
      </c>
      <c r="DL81" s="203">
        <v>0</v>
      </c>
      <c r="DM81" s="203">
        <v>0</v>
      </c>
      <c r="DN81" s="203">
        <v>0</v>
      </c>
      <c r="DO81" s="203">
        <v>0</v>
      </c>
      <c r="DP81" s="203">
        <v>0</v>
      </c>
      <c r="DQ81" s="203">
        <v>0</v>
      </c>
      <c r="DR81" s="203">
        <v>0</v>
      </c>
      <c r="DS81" s="203">
        <v>0</v>
      </c>
      <c r="DT81" s="203">
        <v>0</v>
      </c>
      <c r="DU81" s="203">
        <v>0</v>
      </c>
      <c r="DV81" s="203">
        <v>0</v>
      </c>
      <c r="DW81" s="203">
        <v>0</v>
      </c>
      <c r="DX81" s="203">
        <v>0</v>
      </c>
      <c r="DY81" s="203">
        <v>0</v>
      </c>
      <c r="DZ81" s="203">
        <v>0</v>
      </c>
      <c r="EA81" s="203">
        <v>0</v>
      </c>
    </row>
    <row r="82" spans="1:131">
      <c r="A82" s="13">
        <v>8613</v>
      </c>
      <c r="B82" s="13" t="s">
        <v>231</v>
      </c>
      <c r="C82" s="15">
        <f t="shared" si="0"/>
        <v>20</v>
      </c>
      <c r="D82" s="204">
        <f t="shared" si="1"/>
        <v>1.0395010395010396</v>
      </c>
      <c r="E82" s="15">
        <f t="shared" si="2"/>
        <v>90</v>
      </c>
      <c r="F82" s="204">
        <f t="shared" si="3"/>
        <v>4.6777546777546783</v>
      </c>
      <c r="G82" s="15">
        <f t="shared" si="4"/>
        <v>231</v>
      </c>
      <c r="H82" s="204">
        <f t="shared" si="5"/>
        <v>12.006237006237006</v>
      </c>
      <c r="I82" s="15">
        <f t="shared" si="6"/>
        <v>249</v>
      </c>
      <c r="J82" s="204">
        <f t="shared" si="7"/>
        <v>12.941787941787942</v>
      </c>
      <c r="K82" s="15">
        <f t="shared" si="8"/>
        <v>1048</v>
      </c>
      <c r="L82" s="204">
        <f t="shared" si="9"/>
        <v>54.469854469854475</v>
      </c>
      <c r="M82" s="15">
        <f t="shared" si="10"/>
        <v>199</v>
      </c>
      <c r="N82" s="204">
        <f t="shared" si="11"/>
        <v>10.343035343035343</v>
      </c>
      <c r="O82" s="15">
        <f t="shared" si="12"/>
        <v>87</v>
      </c>
      <c r="P82" s="204">
        <f t="shared" si="13"/>
        <v>4.5218295218295221</v>
      </c>
      <c r="Q82" s="15">
        <f t="shared" si="14"/>
        <v>1924</v>
      </c>
      <c r="S82">
        <v>8613</v>
      </c>
      <c r="T82" t="s">
        <v>231</v>
      </c>
      <c r="U82" s="203">
        <v>1924</v>
      </c>
      <c r="V82" s="203">
        <v>20</v>
      </c>
      <c r="W82" s="203">
        <v>20</v>
      </c>
      <c r="X82" s="203">
        <v>24</v>
      </c>
      <c r="Y82" s="203">
        <v>16</v>
      </c>
      <c r="Z82" s="203">
        <v>14</v>
      </c>
      <c r="AA82" s="203">
        <v>16</v>
      </c>
      <c r="AB82" s="203">
        <v>28</v>
      </c>
      <c r="AC82" s="203">
        <v>21</v>
      </c>
      <c r="AD82" s="203">
        <v>21</v>
      </c>
      <c r="AE82" s="203">
        <v>26</v>
      </c>
      <c r="AF82" s="203">
        <v>23</v>
      </c>
      <c r="AG82" s="203">
        <v>14</v>
      </c>
      <c r="AH82" s="203">
        <v>26</v>
      </c>
      <c r="AI82" s="203">
        <v>21</v>
      </c>
      <c r="AJ82" s="203">
        <v>30</v>
      </c>
      <c r="AK82" s="203">
        <v>21</v>
      </c>
      <c r="AL82" s="203">
        <v>25</v>
      </c>
      <c r="AM82" s="203">
        <v>30</v>
      </c>
      <c r="AN82" s="203">
        <v>18</v>
      </c>
      <c r="AO82" s="203">
        <v>24</v>
      </c>
      <c r="AP82" s="203">
        <v>30</v>
      </c>
      <c r="AQ82" s="203">
        <v>24</v>
      </c>
      <c r="AR82" s="203">
        <v>15</v>
      </c>
      <c r="AS82" s="203">
        <v>29</v>
      </c>
      <c r="AT82" s="203">
        <v>28</v>
      </c>
      <c r="AU82" s="203">
        <v>26</v>
      </c>
      <c r="AV82" s="203">
        <v>39</v>
      </c>
      <c r="AW82" s="203">
        <v>42</v>
      </c>
      <c r="AX82" s="203">
        <v>23</v>
      </c>
      <c r="AY82" s="203">
        <v>33</v>
      </c>
      <c r="AZ82" s="203">
        <v>34</v>
      </c>
      <c r="BA82" s="203">
        <v>34</v>
      </c>
      <c r="BB82" s="203">
        <v>35</v>
      </c>
      <c r="BC82" s="203">
        <v>39</v>
      </c>
      <c r="BD82" s="203">
        <v>27</v>
      </c>
      <c r="BE82" s="203">
        <v>33</v>
      </c>
      <c r="BF82" s="203">
        <v>27</v>
      </c>
      <c r="BG82" s="203">
        <v>21</v>
      </c>
      <c r="BH82" s="203">
        <v>26</v>
      </c>
      <c r="BI82" s="203">
        <v>30</v>
      </c>
      <c r="BJ82" s="203">
        <v>22</v>
      </c>
      <c r="BK82" s="203">
        <v>19</v>
      </c>
      <c r="BL82" s="203">
        <v>26</v>
      </c>
      <c r="BM82" s="203">
        <v>25</v>
      </c>
      <c r="BN82" s="203">
        <v>19</v>
      </c>
      <c r="BO82" s="203">
        <v>27</v>
      </c>
      <c r="BP82" s="203">
        <v>17</v>
      </c>
      <c r="BQ82" s="203">
        <v>17</v>
      </c>
      <c r="BR82" s="203">
        <v>17</v>
      </c>
      <c r="BS82" s="203">
        <v>28</v>
      </c>
      <c r="BT82" s="203">
        <v>25</v>
      </c>
      <c r="BU82" s="203">
        <v>11</v>
      </c>
      <c r="BV82" s="203">
        <v>20</v>
      </c>
      <c r="BW82" s="203">
        <v>22</v>
      </c>
      <c r="BX82" s="203">
        <v>26</v>
      </c>
      <c r="BY82" s="203">
        <v>33</v>
      </c>
      <c r="BZ82" s="203">
        <v>21</v>
      </c>
      <c r="CA82" s="203">
        <v>23</v>
      </c>
      <c r="CB82" s="203">
        <v>28</v>
      </c>
      <c r="CC82" s="203">
        <v>26</v>
      </c>
      <c r="CD82" s="203">
        <v>23</v>
      </c>
      <c r="CE82" s="203">
        <v>25</v>
      </c>
      <c r="CF82" s="203">
        <v>28</v>
      </c>
      <c r="CG82" s="203">
        <v>20</v>
      </c>
      <c r="CH82" s="203">
        <v>22</v>
      </c>
      <c r="CI82" s="203">
        <v>16</v>
      </c>
      <c r="CJ82" s="203">
        <v>19</v>
      </c>
      <c r="CK82" s="203">
        <v>24</v>
      </c>
      <c r="CL82" s="203">
        <v>14</v>
      </c>
      <c r="CM82" s="203">
        <v>14</v>
      </c>
      <c r="CN82" s="203">
        <v>23</v>
      </c>
      <c r="CO82" s="203">
        <v>11</v>
      </c>
      <c r="CP82" s="203">
        <v>10</v>
      </c>
      <c r="CQ82" s="203">
        <v>20</v>
      </c>
      <c r="CR82" s="203">
        <v>14</v>
      </c>
      <c r="CS82" s="203">
        <v>26</v>
      </c>
      <c r="CT82" s="203">
        <v>8</v>
      </c>
      <c r="CU82" s="203">
        <v>16</v>
      </c>
      <c r="CV82" s="203">
        <v>13</v>
      </c>
      <c r="CW82" s="203">
        <v>6</v>
      </c>
      <c r="CX82" s="203">
        <v>7</v>
      </c>
      <c r="CY82" s="203">
        <v>7</v>
      </c>
      <c r="CZ82" s="203">
        <v>9</v>
      </c>
      <c r="DA82" s="203">
        <v>14</v>
      </c>
      <c r="DB82" s="203">
        <v>8</v>
      </c>
      <c r="DC82" s="203">
        <v>6</v>
      </c>
      <c r="DD82" s="203">
        <v>4</v>
      </c>
      <c r="DE82" s="203">
        <v>3</v>
      </c>
      <c r="DF82" s="203">
        <v>2</v>
      </c>
      <c r="DG82" s="203">
        <v>3</v>
      </c>
      <c r="DH82" s="203">
        <v>7</v>
      </c>
      <c r="DI82" s="203">
        <v>4</v>
      </c>
      <c r="DJ82" s="203">
        <v>1</v>
      </c>
      <c r="DK82" s="203">
        <v>1</v>
      </c>
      <c r="DL82" s="203">
        <v>2</v>
      </c>
      <c r="DM82" s="203">
        <v>4</v>
      </c>
      <c r="DN82" s="203">
        <v>2</v>
      </c>
      <c r="DO82" s="203">
        <v>1</v>
      </c>
      <c r="DP82" s="203">
        <v>1</v>
      </c>
      <c r="DQ82" s="203">
        <v>1</v>
      </c>
      <c r="DR82" s="203">
        <v>0</v>
      </c>
      <c r="DS82" s="203">
        <v>0</v>
      </c>
      <c r="DT82" s="203">
        <v>0</v>
      </c>
      <c r="DU82" s="203">
        <v>0</v>
      </c>
      <c r="DV82" s="203">
        <v>0</v>
      </c>
      <c r="DW82" s="203">
        <v>0</v>
      </c>
      <c r="DX82" s="203">
        <v>0</v>
      </c>
      <c r="DY82" s="203">
        <v>0</v>
      </c>
      <c r="DZ82" s="203">
        <v>0</v>
      </c>
      <c r="EA82" s="203">
        <v>0</v>
      </c>
    </row>
    <row r="83" spans="1:131">
      <c r="A83">
        <v>8614</v>
      </c>
      <c r="B83" t="s">
        <v>232</v>
      </c>
      <c r="C83" s="16">
        <f t="shared" si="0"/>
        <v>20</v>
      </c>
      <c r="D83" s="205">
        <f t="shared" si="1"/>
        <v>1.1494252873563218</v>
      </c>
      <c r="E83" s="16">
        <f t="shared" si="2"/>
        <v>117</v>
      </c>
      <c r="F83" s="205">
        <f t="shared" si="3"/>
        <v>6.7241379310344822</v>
      </c>
      <c r="G83" s="16">
        <f t="shared" si="4"/>
        <v>182</v>
      </c>
      <c r="H83" s="205">
        <f t="shared" si="5"/>
        <v>10.459770114942529</v>
      </c>
      <c r="I83" s="16">
        <f t="shared" si="6"/>
        <v>206</v>
      </c>
      <c r="J83" s="205">
        <f t="shared" si="7"/>
        <v>11.839080459770116</v>
      </c>
      <c r="K83" s="16">
        <f t="shared" si="8"/>
        <v>947</v>
      </c>
      <c r="L83" s="205">
        <f t="shared" si="9"/>
        <v>54.425287356321839</v>
      </c>
      <c r="M83" s="16">
        <f t="shared" si="10"/>
        <v>200</v>
      </c>
      <c r="N83" s="205">
        <f t="shared" si="11"/>
        <v>11.494252873563218</v>
      </c>
      <c r="O83" s="16">
        <f t="shared" si="12"/>
        <v>68</v>
      </c>
      <c r="P83" s="205">
        <f t="shared" si="13"/>
        <v>3.9080459770114944</v>
      </c>
      <c r="Q83" s="16">
        <f t="shared" si="14"/>
        <v>1740</v>
      </c>
      <c r="S83">
        <v>8614</v>
      </c>
      <c r="T83" t="s">
        <v>232</v>
      </c>
      <c r="U83" s="203">
        <v>1740</v>
      </c>
      <c r="V83" s="203">
        <v>20</v>
      </c>
      <c r="W83" s="203">
        <v>27</v>
      </c>
      <c r="X83" s="203">
        <v>24</v>
      </c>
      <c r="Y83" s="203">
        <v>27</v>
      </c>
      <c r="Z83" s="203">
        <v>16</v>
      </c>
      <c r="AA83" s="203">
        <v>23</v>
      </c>
      <c r="AB83" s="203">
        <v>21</v>
      </c>
      <c r="AC83" s="203">
        <v>25</v>
      </c>
      <c r="AD83" s="203">
        <v>13</v>
      </c>
      <c r="AE83" s="203">
        <v>21</v>
      </c>
      <c r="AF83" s="203">
        <v>17</v>
      </c>
      <c r="AG83" s="203">
        <v>16</v>
      </c>
      <c r="AH83" s="203">
        <v>15</v>
      </c>
      <c r="AI83" s="203">
        <v>13</v>
      </c>
      <c r="AJ83" s="203">
        <v>19</v>
      </c>
      <c r="AK83" s="203">
        <v>22</v>
      </c>
      <c r="AL83" s="203">
        <v>18</v>
      </c>
      <c r="AM83" s="203">
        <v>21</v>
      </c>
      <c r="AN83" s="203">
        <v>19</v>
      </c>
      <c r="AO83" s="203">
        <v>19</v>
      </c>
      <c r="AP83" s="203">
        <v>17</v>
      </c>
      <c r="AQ83" s="203">
        <v>22</v>
      </c>
      <c r="AR83" s="203">
        <v>15</v>
      </c>
      <c r="AS83" s="203">
        <v>26</v>
      </c>
      <c r="AT83" s="203">
        <v>28</v>
      </c>
      <c r="AU83" s="203">
        <v>21</v>
      </c>
      <c r="AV83" s="203">
        <v>27</v>
      </c>
      <c r="AW83" s="203">
        <v>34</v>
      </c>
      <c r="AX83" s="203">
        <v>41</v>
      </c>
      <c r="AY83" s="203">
        <v>32</v>
      </c>
      <c r="AZ83" s="203">
        <v>23</v>
      </c>
      <c r="BA83" s="203">
        <v>28</v>
      </c>
      <c r="BB83" s="203">
        <v>19</v>
      </c>
      <c r="BC83" s="203">
        <v>19</v>
      </c>
      <c r="BD83" s="203">
        <v>32</v>
      </c>
      <c r="BE83" s="203">
        <v>24</v>
      </c>
      <c r="BF83" s="203">
        <v>22</v>
      </c>
      <c r="BG83" s="203">
        <v>20</v>
      </c>
      <c r="BH83" s="203">
        <v>21</v>
      </c>
      <c r="BI83" s="203">
        <v>10</v>
      </c>
      <c r="BJ83" s="203">
        <v>19</v>
      </c>
      <c r="BK83" s="203">
        <v>24</v>
      </c>
      <c r="BL83" s="203">
        <v>12</v>
      </c>
      <c r="BM83" s="203">
        <v>25</v>
      </c>
      <c r="BN83" s="203">
        <v>21</v>
      </c>
      <c r="BO83" s="203">
        <v>26</v>
      </c>
      <c r="BP83" s="203">
        <v>17</v>
      </c>
      <c r="BQ83" s="203">
        <v>21</v>
      </c>
      <c r="BR83" s="203">
        <v>19</v>
      </c>
      <c r="BS83" s="203">
        <v>22</v>
      </c>
      <c r="BT83" s="203">
        <v>17</v>
      </c>
      <c r="BU83" s="203">
        <v>15</v>
      </c>
      <c r="BV83" s="203">
        <v>22</v>
      </c>
      <c r="BW83" s="203">
        <v>22</v>
      </c>
      <c r="BX83" s="203">
        <v>21</v>
      </c>
      <c r="BY83" s="203">
        <v>26</v>
      </c>
      <c r="BZ83" s="203">
        <v>29</v>
      </c>
      <c r="CA83" s="203">
        <v>26</v>
      </c>
      <c r="CB83" s="203">
        <v>17</v>
      </c>
      <c r="CC83" s="203">
        <v>24</v>
      </c>
      <c r="CD83" s="203">
        <v>29</v>
      </c>
      <c r="CE83" s="203">
        <v>33</v>
      </c>
      <c r="CF83" s="203">
        <v>17</v>
      </c>
      <c r="CG83" s="203">
        <v>20</v>
      </c>
      <c r="CH83" s="203">
        <v>22</v>
      </c>
      <c r="CI83" s="203">
        <v>26</v>
      </c>
      <c r="CJ83" s="203">
        <v>23</v>
      </c>
      <c r="CK83" s="203">
        <v>26</v>
      </c>
      <c r="CL83" s="203">
        <v>24</v>
      </c>
      <c r="CM83" s="203">
        <v>11</v>
      </c>
      <c r="CN83" s="203">
        <v>20</v>
      </c>
      <c r="CO83" s="203">
        <v>15</v>
      </c>
      <c r="CP83" s="203">
        <v>14</v>
      </c>
      <c r="CQ83" s="203">
        <v>17</v>
      </c>
      <c r="CR83" s="203">
        <v>15</v>
      </c>
      <c r="CS83" s="203">
        <v>19</v>
      </c>
      <c r="CT83" s="203">
        <v>9</v>
      </c>
      <c r="CU83" s="203">
        <v>12</v>
      </c>
      <c r="CV83" s="203">
        <v>7</v>
      </c>
      <c r="CW83" s="203">
        <v>11</v>
      </c>
      <c r="CX83" s="203">
        <v>10</v>
      </c>
      <c r="CY83" s="203">
        <v>7</v>
      </c>
      <c r="CZ83" s="203">
        <v>8</v>
      </c>
      <c r="DA83" s="203">
        <v>7</v>
      </c>
      <c r="DB83" s="203">
        <v>3</v>
      </c>
      <c r="DC83" s="203">
        <v>2</v>
      </c>
      <c r="DD83" s="203">
        <v>4</v>
      </c>
      <c r="DE83" s="203">
        <v>6</v>
      </c>
      <c r="DF83" s="203">
        <v>6</v>
      </c>
      <c r="DG83" s="203">
        <v>6</v>
      </c>
      <c r="DH83" s="203">
        <v>1</v>
      </c>
      <c r="DI83" s="203">
        <v>1</v>
      </c>
      <c r="DJ83" s="203">
        <v>1</v>
      </c>
      <c r="DK83" s="203">
        <v>4</v>
      </c>
      <c r="DL83" s="203">
        <v>0</v>
      </c>
      <c r="DM83" s="203">
        <v>1</v>
      </c>
      <c r="DN83" s="203">
        <v>0</v>
      </c>
      <c r="DO83" s="203">
        <v>1</v>
      </c>
      <c r="DP83" s="203">
        <v>0</v>
      </c>
      <c r="DQ83" s="203">
        <v>0</v>
      </c>
      <c r="DR83" s="203">
        <v>0</v>
      </c>
      <c r="DS83" s="203">
        <v>0</v>
      </c>
      <c r="DT83" s="203">
        <v>0</v>
      </c>
      <c r="DU83" s="203">
        <v>0</v>
      </c>
      <c r="DV83" s="203">
        <v>0</v>
      </c>
      <c r="DW83" s="203">
        <v>0</v>
      </c>
      <c r="DX83" s="203">
        <v>0</v>
      </c>
      <c r="DY83" s="203">
        <v>0</v>
      </c>
      <c r="DZ83" s="203">
        <v>0</v>
      </c>
      <c r="EA83" s="203">
        <v>0</v>
      </c>
    </row>
    <row r="84" spans="1:131">
      <c r="A84" s="13">
        <v>8710</v>
      </c>
      <c r="B84" s="13" t="s">
        <v>233</v>
      </c>
      <c r="C84" s="15">
        <f t="shared" si="0"/>
        <v>12</v>
      </c>
      <c r="D84" s="204">
        <f t="shared" si="1"/>
        <v>1.4598540145985401</v>
      </c>
      <c r="E84" s="15">
        <f t="shared" si="2"/>
        <v>47</v>
      </c>
      <c r="F84" s="204">
        <f t="shared" si="3"/>
        <v>5.7177615571776155</v>
      </c>
      <c r="G84" s="15">
        <f t="shared" si="4"/>
        <v>77</v>
      </c>
      <c r="H84" s="204">
        <f t="shared" si="5"/>
        <v>9.3673965936739663</v>
      </c>
      <c r="I84" s="15">
        <f t="shared" si="6"/>
        <v>125</v>
      </c>
      <c r="J84" s="204">
        <f t="shared" si="7"/>
        <v>15.206812652068127</v>
      </c>
      <c r="K84" s="15">
        <f t="shared" si="8"/>
        <v>453</v>
      </c>
      <c r="L84" s="204">
        <f t="shared" si="9"/>
        <v>55.109489051094897</v>
      </c>
      <c r="M84" s="15">
        <f t="shared" si="10"/>
        <v>66</v>
      </c>
      <c r="N84" s="204">
        <f t="shared" si="11"/>
        <v>8.0291970802919703</v>
      </c>
      <c r="O84" s="15">
        <f t="shared" si="12"/>
        <v>42</v>
      </c>
      <c r="P84" s="204">
        <f t="shared" si="13"/>
        <v>5.1094890510948909</v>
      </c>
      <c r="Q84" s="15">
        <f t="shared" si="14"/>
        <v>822</v>
      </c>
      <c r="S84">
        <v>8710</v>
      </c>
      <c r="T84" t="s">
        <v>233</v>
      </c>
      <c r="U84" s="203">
        <v>822</v>
      </c>
      <c r="V84" s="203">
        <v>12</v>
      </c>
      <c r="W84" s="203">
        <v>12</v>
      </c>
      <c r="X84" s="203">
        <v>6</v>
      </c>
      <c r="Y84" s="203">
        <v>9</v>
      </c>
      <c r="Z84" s="203">
        <v>10</v>
      </c>
      <c r="AA84" s="203">
        <v>10</v>
      </c>
      <c r="AB84" s="203">
        <v>12</v>
      </c>
      <c r="AC84" s="203">
        <v>5</v>
      </c>
      <c r="AD84" s="203">
        <v>5</v>
      </c>
      <c r="AE84" s="203">
        <v>7</v>
      </c>
      <c r="AF84" s="203">
        <v>5</v>
      </c>
      <c r="AG84" s="203">
        <v>9</v>
      </c>
      <c r="AH84" s="203">
        <v>7</v>
      </c>
      <c r="AI84" s="203">
        <v>10</v>
      </c>
      <c r="AJ84" s="203">
        <v>5</v>
      </c>
      <c r="AK84" s="203">
        <v>12</v>
      </c>
      <c r="AL84" s="203">
        <v>8</v>
      </c>
      <c r="AM84" s="203">
        <v>10</v>
      </c>
      <c r="AN84" s="203">
        <v>6</v>
      </c>
      <c r="AO84" s="203">
        <v>10</v>
      </c>
      <c r="AP84" s="203">
        <v>17</v>
      </c>
      <c r="AQ84" s="203">
        <v>19</v>
      </c>
      <c r="AR84" s="203">
        <v>14</v>
      </c>
      <c r="AS84" s="203">
        <v>10</v>
      </c>
      <c r="AT84" s="203">
        <v>15</v>
      </c>
      <c r="AU84" s="203">
        <v>16</v>
      </c>
      <c r="AV84" s="203">
        <v>18</v>
      </c>
      <c r="AW84" s="203">
        <v>15</v>
      </c>
      <c r="AX84" s="203">
        <v>18</v>
      </c>
      <c r="AY84" s="203">
        <v>15</v>
      </c>
      <c r="AZ84" s="203">
        <v>7</v>
      </c>
      <c r="BA84" s="203">
        <v>13</v>
      </c>
      <c r="BB84" s="203">
        <v>13</v>
      </c>
      <c r="BC84" s="203">
        <v>9</v>
      </c>
      <c r="BD84" s="203">
        <v>13</v>
      </c>
      <c r="BE84" s="203">
        <v>10</v>
      </c>
      <c r="BF84" s="203">
        <v>11</v>
      </c>
      <c r="BG84" s="203">
        <v>9</v>
      </c>
      <c r="BH84" s="203">
        <v>12</v>
      </c>
      <c r="BI84" s="203">
        <v>7</v>
      </c>
      <c r="BJ84" s="203">
        <v>13</v>
      </c>
      <c r="BK84" s="203">
        <v>7</v>
      </c>
      <c r="BL84" s="203">
        <v>7</v>
      </c>
      <c r="BM84" s="203">
        <v>7</v>
      </c>
      <c r="BN84" s="203">
        <v>6</v>
      </c>
      <c r="BO84" s="203">
        <v>10</v>
      </c>
      <c r="BP84" s="203">
        <v>10</v>
      </c>
      <c r="BQ84" s="203">
        <v>12</v>
      </c>
      <c r="BR84" s="203">
        <v>5</v>
      </c>
      <c r="BS84" s="203">
        <v>7</v>
      </c>
      <c r="BT84" s="203">
        <v>8</v>
      </c>
      <c r="BU84" s="203">
        <v>12</v>
      </c>
      <c r="BV84" s="203">
        <v>11</v>
      </c>
      <c r="BW84" s="203">
        <v>4</v>
      </c>
      <c r="BX84" s="203">
        <v>12</v>
      </c>
      <c r="BY84" s="203">
        <v>13</v>
      </c>
      <c r="BZ84" s="203">
        <v>19</v>
      </c>
      <c r="CA84" s="203">
        <v>16</v>
      </c>
      <c r="CB84" s="203">
        <v>18</v>
      </c>
      <c r="CC84" s="203">
        <v>10</v>
      </c>
      <c r="CD84" s="203">
        <v>12</v>
      </c>
      <c r="CE84" s="203">
        <v>10</v>
      </c>
      <c r="CF84" s="203">
        <v>17</v>
      </c>
      <c r="CG84" s="203">
        <v>13</v>
      </c>
      <c r="CH84" s="203">
        <v>10</v>
      </c>
      <c r="CI84" s="203">
        <v>10</v>
      </c>
      <c r="CJ84" s="203">
        <v>4</v>
      </c>
      <c r="CK84" s="203">
        <v>7</v>
      </c>
      <c r="CL84" s="203">
        <v>3</v>
      </c>
      <c r="CM84" s="203">
        <v>5</v>
      </c>
      <c r="CN84" s="203">
        <v>1</v>
      </c>
      <c r="CO84" s="203">
        <v>2</v>
      </c>
      <c r="CP84" s="203">
        <v>6</v>
      </c>
      <c r="CQ84" s="203">
        <v>5</v>
      </c>
      <c r="CR84" s="203">
        <v>4</v>
      </c>
      <c r="CS84" s="203">
        <v>8</v>
      </c>
      <c r="CT84" s="203">
        <v>7</v>
      </c>
      <c r="CU84" s="203">
        <v>9</v>
      </c>
      <c r="CV84" s="203">
        <v>4</v>
      </c>
      <c r="CW84" s="203">
        <v>5</v>
      </c>
      <c r="CX84" s="203">
        <v>2</v>
      </c>
      <c r="CY84" s="203">
        <v>3</v>
      </c>
      <c r="CZ84" s="203">
        <v>4</v>
      </c>
      <c r="DA84" s="203">
        <v>4</v>
      </c>
      <c r="DB84" s="203">
        <v>6</v>
      </c>
      <c r="DC84" s="203">
        <v>6</v>
      </c>
      <c r="DD84" s="203">
        <v>5</v>
      </c>
      <c r="DE84" s="203">
        <v>3</v>
      </c>
      <c r="DF84" s="203">
        <v>2</v>
      </c>
      <c r="DG84" s="203">
        <v>1</v>
      </c>
      <c r="DH84" s="203">
        <v>3</v>
      </c>
      <c r="DI84" s="203">
        <v>1</v>
      </c>
      <c r="DJ84" s="203">
        <v>1</v>
      </c>
      <c r="DK84" s="203">
        <v>0</v>
      </c>
      <c r="DL84" s="203">
        <v>1</v>
      </c>
      <c r="DM84" s="203">
        <v>0</v>
      </c>
      <c r="DN84" s="203">
        <v>0</v>
      </c>
      <c r="DO84" s="203">
        <v>0</v>
      </c>
      <c r="DP84" s="203">
        <v>0</v>
      </c>
      <c r="DQ84" s="203">
        <v>0</v>
      </c>
      <c r="DR84" s="203">
        <v>0</v>
      </c>
      <c r="DS84" s="203">
        <v>0</v>
      </c>
      <c r="DT84" s="203">
        <v>0</v>
      </c>
      <c r="DU84" s="203">
        <v>0</v>
      </c>
      <c r="DV84" s="203">
        <v>0</v>
      </c>
      <c r="DW84" s="203">
        <v>0</v>
      </c>
      <c r="DX84" s="203">
        <v>0</v>
      </c>
      <c r="DY84" s="203">
        <v>0</v>
      </c>
      <c r="DZ84" s="203">
        <v>0</v>
      </c>
      <c r="EA84" s="203">
        <v>0</v>
      </c>
    </row>
    <row r="85" spans="1:131">
      <c r="A85">
        <v>8716</v>
      </c>
      <c r="B85" t="s">
        <v>234</v>
      </c>
      <c r="C85" s="16">
        <f t="shared" si="0"/>
        <v>29</v>
      </c>
      <c r="D85" s="205">
        <f t="shared" si="1"/>
        <v>1.0439164866810655</v>
      </c>
      <c r="E85" s="16">
        <f t="shared" si="2"/>
        <v>176</v>
      </c>
      <c r="F85" s="205">
        <f t="shared" si="3"/>
        <v>6.3354931605471565</v>
      </c>
      <c r="G85" s="16">
        <f t="shared" si="4"/>
        <v>342</v>
      </c>
      <c r="H85" s="205">
        <f t="shared" si="5"/>
        <v>12.311015118790497</v>
      </c>
      <c r="I85" s="16">
        <f t="shared" si="6"/>
        <v>308</v>
      </c>
      <c r="J85" s="205">
        <f t="shared" si="7"/>
        <v>11.087113030957523</v>
      </c>
      <c r="K85" s="16">
        <f t="shared" si="8"/>
        <v>1399</v>
      </c>
      <c r="L85" s="205">
        <f t="shared" si="9"/>
        <v>50.359971202303811</v>
      </c>
      <c r="M85" s="16">
        <f t="shared" si="10"/>
        <v>406</v>
      </c>
      <c r="N85" s="205">
        <f t="shared" si="11"/>
        <v>14.614830813534919</v>
      </c>
      <c r="O85" s="16">
        <f t="shared" si="12"/>
        <v>118</v>
      </c>
      <c r="P85" s="205">
        <f t="shared" si="13"/>
        <v>4.2476601871850255</v>
      </c>
      <c r="Q85" s="16">
        <f t="shared" si="14"/>
        <v>2778</v>
      </c>
      <c r="S85">
        <v>8716</v>
      </c>
      <c r="T85" t="s">
        <v>234</v>
      </c>
      <c r="U85" s="203">
        <v>2778</v>
      </c>
      <c r="V85" s="203">
        <v>29</v>
      </c>
      <c r="W85" s="203">
        <v>44</v>
      </c>
      <c r="X85" s="203">
        <v>30</v>
      </c>
      <c r="Y85" s="203">
        <v>33</v>
      </c>
      <c r="Z85" s="203">
        <v>34</v>
      </c>
      <c r="AA85" s="203">
        <v>35</v>
      </c>
      <c r="AB85" s="203">
        <v>38</v>
      </c>
      <c r="AC85" s="203">
        <v>35</v>
      </c>
      <c r="AD85" s="203">
        <v>33</v>
      </c>
      <c r="AE85" s="203">
        <v>41</v>
      </c>
      <c r="AF85" s="203">
        <v>43</v>
      </c>
      <c r="AG85" s="203">
        <v>34</v>
      </c>
      <c r="AH85" s="203">
        <v>34</v>
      </c>
      <c r="AI85" s="203">
        <v>34</v>
      </c>
      <c r="AJ85" s="203">
        <v>20</v>
      </c>
      <c r="AK85" s="203">
        <v>30</v>
      </c>
      <c r="AL85" s="203">
        <v>32</v>
      </c>
      <c r="AM85" s="203">
        <v>24</v>
      </c>
      <c r="AN85" s="203">
        <v>26</v>
      </c>
      <c r="AO85" s="203">
        <v>31</v>
      </c>
      <c r="AP85" s="203">
        <v>34</v>
      </c>
      <c r="AQ85" s="203">
        <v>25</v>
      </c>
      <c r="AR85" s="203">
        <v>30</v>
      </c>
      <c r="AS85" s="203">
        <v>30</v>
      </c>
      <c r="AT85" s="203">
        <v>38</v>
      </c>
      <c r="AU85" s="203">
        <v>38</v>
      </c>
      <c r="AV85" s="203">
        <v>46</v>
      </c>
      <c r="AW85" s="203">
        <v>37</v>
      </c>
      <c r="AX85" s="203">
        <v>35</v>
      </c>
      <c r="AY85" s="203">
        <v>32</v>
      </c>
      <c r="AZ85" s="203">
        <v>46</v>
      </c>
      <c r="BA85" s="203">
        <v>67</v>
      </c>
      <c r="BB85" s="203">
        <v>34</v>
      </c>
      <c r="BC85" s="203">
        <v>28</v>
      </c>
      <c r="BD85" s="203">
        <v>43</v>
      </c>
      <c r="BE85" s="203">
        <v>39</v>
      </c>
      <c r="BF85" s="203">
        <v>28</v>
      </c>
      <c r="BG85" s="203">
        <v>37</v>
      </c>
      <c r="BH85" s="203">
        <v>25</v>
      </c>
      <c r="BI85" s="203">
        <v>28</v>
      </c>
      <c r="BJ85" s="203">
        <v>42</v>
      </c>
      <c r="BK85" s="203">
        <v>28</v>
      </c>
      <c r="BL85" s="203">
        <v>29</v>
      </c>
      <c r="BM85" s="203">
        <v>25</v>
      </c>
      <c r="BN85" s="203">
        <v>28</v>
      </c>
      <c r="BO85" s="203">
        <v>20</v>
      </c>
      <c r="BP85" s="203">
        <v>24</v>
      </c>
      <c r="BQ85" s="203">
        <v>33</v>
      </c>
      <c r="BR85" s="203">
        <v>25</v>
      </c>
      <c r="BS85" s="203">
        <v>29</v>
      </c>
      <c r="BT85" s="203">
        <v>22</v>
      </c>
      <c r="BU85" s="203">
        <v>33</v>
      </c>
      <c r="BV85" s="203">
        <v>28</v>
      </c>
      <c r="BW85" s="203">
        <v>26</v>
      </c>
      <c r="BX85" s="203">
        <v>32</v>
      </c>
      <c r="BY85" s="203">
        <v>31</v>
      </c>
      <c r="BZ85" s="203">
        <v>49</v>
      </c>
      <c r="CA85" s="203">
        <v>31</v>
      </c>
      <c r="CB85" s="203">
        <v>30</v>
      </c>
      <c r="CC85" s="203">
        <v>32</v>
      </c>
      <c r="CD85" s="203">
        <v>45</v>
      </c>
      <c r="CE85" s="203">
        <v>37</v>
      </c>
      <c r="CF85" s="203">
        <v>42</v>
      </c>
      <c r="CG85" s="203">
        <v>38</v>
      </c>
      <c r="CH85" s="203">
        <v>47</v>
      </c>
      <c r="CI85" s="203">
        <v>28</v>
      </c>
      <c r="CJ85" s="203">
        <v>40</v>
      </c>
      <c r="CK85" s="203">
        <v>42</v>
      </c>
      <c r="CL85" s="203">
        <v>45</v>
      </c>
      <c r="CM85" s="203">
        <v>42</v>
      </c>
      <c r="CN85" s="203">
        <v>46</v>
      </c>
      <c r="CO85" s="203">
        <v>29</v>
      </c>
      <c r="CP85" s="203">
        <v>30</v>
      </c>
      <c r="CQ85" s="203">
        <v>43</v>
      </c>
      <c r="CR85" s="203">
        <v>21</v>
      </c>
      <c r="CS85" s="203">
        <v>30</v>
      </c>
      <c r="CT85" s="203">
        <v>20</v>
      </c>
      <c r="CU85" s="203">
        <v>21</v>
      </c>
      <c r="CV85" s="203">
        <v>17</v>
      </c>
      <c r="CW85" s="203">
        <v>20</v>
      </c>
      <c r="CX85" s="203">
        <v>17</v>
      </c>
      <c r="CY85" s="203">
        <v>14</v>
      </c>
      <c r="CZ85" s="203">
        <v>7</v>
      </c>
      <c r="DA85" s="203">
        <v>15</v>
      </c>
      <c r="DB85" s="203">
        <v>8</v>
      </c>
      <c r="DC85" s="203">
        <v>8</v>
      </c>
      <c r="DD85" s="203">
        <v>11</v>
      </c>
      <c r="DE85" s="203">
        <v>10</v>
      </c>
      <c r="DF85" s="203">
        <v>4</v>
      </c>
      <c r="DG85" s="203">
        <v>4</v>
      </c>
      <c r="DH85" s="203">
        <v>5</v>
      </c>
      <c r="DI85" s="203">
        <v>4</v>
      </c>
      <c r="DJ85" s="203">
        <v>5</v>
      </c>
      <c r="DK85" s="203">
        <v>2</v>
      </c>
      <c r="DL85" s="203">
        <v>2</v>
      </c>
      <c r="DM85" s="203">
        <v>1</v>
      </c>
      <c r="DN85" s="203">
        <v>1</v>
      </c>
      <c r="DO85" s="203">
        <v>0</v>
      </c>
      <c r="DP85" s="203">
        <v>0</v>
      </c>
      <c r="DQ85" s="203">
        <v>0</v>
      </c>
      <c r="DR85" s="203">
        <v>0</v>
      </c>
      <c r="DS85" s="203">
        <v>0</v>
      </c>
      <c r="DT85" s="203">
        <v>0</v>
      </c>
      <c r="DU85" s="203">
        <v>0</v>
      </c>
      <c r="DV85" s="203">
        <v>0</v>
      </c>
      <c r="DW85" s="203">
        <v>0</v>
      </c>
      <c r="DX85" s="203">
        <v>0</v>
      </c>
      <c r="DY85" s="203">
        <v>0</v>
      </c>
      <c r="DZ85" s="203">
        <v>0</v>
      </c>
      <c r="EA85" s="203">
        <v>0</v>
      </c>
    </row>
    <row r="86" spans="1:131">
      <c r="A86" s="13">
        <v>8717</v>
      </c>
      <c r="B86" s="13" t="s">
        <v>235</v>
      </c>
      <c r="C86" s="15">
        <f t="shared" si="0"/>
        <v>26</v>
      </c>
      <c r="D86" s="204">
        <f t="shared" si="1"/>
        <v>1.0975094976783453</v>
      </c>
      <c r="E86" s="15">
        <f t="shared" si="2"/>
        <v>143</v>
      </c>
      <c r="F86" s="204">
        <f t="shared" si="3"/>
        <v>6.036302237230899</v>
      </c>
      <c r="G86" s="15">
        <f t="shared" si="4"/>
        <v>304</v>
      </c>
      <c r="H86" s="204">
        <f t="shared" si="5"/>
        <v>12.832418742085268</v>
      </c>
      <c r="I86" s="15">
        <f t="shared" si="6"/>
        <v>339</v>
      </c>
      <c r="J86" s="204">
        <f t="shared" si="7"/>
        <v>14.309835373575346</v>
      </c>
      <c r="K86" s="15">
        <f t="shared" si="8"/>
        <v>1309</v>
      </c>
      <c r="L86" s="204">
        <f t="shared" si="9"/>
        <v>55.255382017729005</v>
      </c>
      <c r="M86" s="15">
        <f t="shared" si="10"/>
        <v>194</v>
      </c>
      <c r="N86" s="204">
        <f t="shared" si="11"/>
        <v>8.18910932883073</v>
      </c>
      <c r="O86" s="15">
        <f t="shared" si="12"/>
        <v>54</v>
      </c>
      <c r="P86" s="204">
        <f t="shared" si="13"/>
        <v>2.2794428028704092</v>
      </c>
      <c r="Q86" s="15">
        <f t="shared" si="14"/>
        <v>2369</v>
      </c>
      <c r="S86">
        <v>8717</v>
      </c>
      <c r="T86" t="s">
        <v>235</v>
      </c>
      <c r="U86" s="203">
        <v>2369</v>
      </c>
      <c r="V86" s="203">
        <v>26</v>
      </c>
      <c r="W86" s="203">
        <v>33</v>
      </c>
      <c r="X86" s="203">
        <v>31</v>
      </c>
      <c r="Y86" s="203">
        <v>30</v>
      </c>
      <c r="Z86" s="203">
        <v>21</v>
      </c>
      <c r="AA86" s="203">
        <v>28</v>
      </c>
      <c r="AB86" s="203">
        <v>31</v>
      </c>
      <c r="AC86" s="203">
        <v>39</v>
      </c>
      <c r="AD86" s="203">
        <v>32</v>
      </c>
      <c r="AE86" s="203">
        <v>27</v>
      </c>
      <c r="AF86" s="203">
        <v>29</v>
      </c>
      <c r="AG86" s="203">
        <v>25</v>
      </c>
      <c r="AH86" s="203">
        <v>30</v>
      </c>
      <c r="AI86" s="203">
        <v>33</v>
      </c>
      <c r="AJ86" s="203">
        <v>26</v>
      </c>
      <c r="AK86" s="203">
        <v>32</v>
      </c>
      <c r="AL86" s="203">
        <v>24</v>
      </c>
      <c r="AM86" s="203">
        <v>28</v>
      </c>
      <c r="AN86" s="203">
        <v>39</v>
      </c>
      <c r="AO86" s="203">
        <v>27</v>
      </c>
      <c r="AP86" s="203">
        <v>30</v>
      </c>
      <c r="AQ86" s="203">
        <v>32</v>
      </c>
      <c r="AR86" s="203">
        <v>31</v>
      </c>
      <c r="AS86" s="203">
        <v>42</v>
      </c>
      <c r="AT86" s="203">
        <v>43</v>
      </c>
      <c r="AU86" s="203">
        <v>43</v>
      </c>
      <c r="AV86" s="203">
        <v>34</v>
      </c>
      <c r="AW86" s="203">
        <v>33</v>
      </c>
      <c r="AX86" s="203">
        <v>28</v>
      </c>
      <c r="AY86" s="203">
        <v>50</v>
      </c>
      <c r="AZ86" s="203">
        <v>36</v>
      </c>
      <c r="BA86" s="203">
        <v>37</v>
      </c>
      <c r="BB86" s="203">
        <v>39</v>
      </c>
      <c r="BC86" s="203">
        <v>25</v>
      </c>
      <c r="BD86" s="203">
        <v>25</v>
      </c>
      <c r="BE86" s="203">
        <v>39</v>
      </c>
      <c r="BF86" s="203">
        <v>33</v>
      </c>
      <c r="BG86" s="203">
        <v>38</v>
      </c>
      <c r="BH86" s="203">
        <v>31</v>
      </c>
      <c r="BI86" s="203">
        <v>39</v>
      </c>
      <c r="BJ86" s="203">
        <v>33</v>
      </c>
      <c r="BK86" s="203">
        <v>24</v>
      </c>
      <c r="BL86" s="203">
        <v>30</v>
      </c>
      <c r="BM86" s="203">
        <v>33</v>
      </c>
      <c r="BN86" s="203">
        <v>34</v>
      </c>
      <c r="BO86" s="203">
        <v>39</v>
      </c>
      <c r="BP86" s="203">
        <v>33</v>
      </c>
      <c r="BQ86" s="203">
        <v>30</v>
      </c>
      <c r="BR86" s="203">
        <v>41</v>
      </c>
      <c r="BS86" s="203">
        <v>27</v>
      </c>
      <c r="BT86" s="203">
        <v>31</v>
      </c>
      <c r="BU86" s="203">
        <v>41</v>
      </c>
      <c r="BV86" s="203">
        <v>42</v>
      </c>
      <c r="BW86" s="203">
        <v>23</v>
      </c>
      <c r="BX86" s="203">
        <v>32</v>
      </c>
      <c r="BY86" s="203">
        <v>29</v>
      </c>
      <c r="BZ86" s="203">
        <v>31</v>
      </c>
      <c r="CA86" s="203">
        <v>37</v>
      </c>
      <c r="CB86" s="203">
        <v>33</v>
      </c>
      <c r="CC86" s="203">
        <v>30</v>
      </c>
      <c r="CD86" s="203">
        <v>28</v>
      </c>
      <c r="CE86" s="203">
        <v>32</v>
      </c>
      <c r="CF86" s="203">
        <v>25</v>
      </c>
      <c r="CG86" s="203">
        <v>23</v>
      </c>
      <c r="CH86" s="203">
        <v>19</v>
      </c>
      <c r="CI86" s="203">
        <v>25</v>
      </c>
      <c r="CJ86" s="203">
        <v>17</v>
      </c>
      <c r="CK86" s="203">
        <v>23</v>
      </c>
      <c r="CL86" s="203">
        <v>18</v>
      </c>
      <c r="CM86" s="203">
        <v>11</v>
      </c>
      <c r="CN86" s="203">
        <v>17</v>
      </c>
      <c r="CO86" s="203">
        <v>14</v>
      </c>
      <c r="CP86" s="203">
        <v>11</v>
      </c>
      <c r="CQ86" s="203">
        <v>21</v>
      </c>
      <c r="CR86" s="203">
        <v>15</v>
      </c>
      <c r="CS86" s="203">
        <v>17</v>
      </c>
      <c r="CT86" s="203">
        <v>12</v>
      </c>
      <c r="CU86" s="203">
        <v>8</v>
      </c>
      <c r="CV86" s="203">
        <v>19</v>
      </c>
      <c r="CW86" s="203">
        <v>8</v>
      </c>
      <c r="CX86" s="203">
        <v>9</v>
      </c>
      <c r="CY86" s="203">
        <v>12</v>
      </c>
      <c r="CZ86" s="203">
        <v>4</v>
      </c>
      <c r="DA86" s="203">
        <v>7</v>
      </c>
      <c r="DB86" s="203">
        <v>3</v>
      </c>
      <c r="DC86" s="203">
        <v>2</v>
      </c>
      <c r="DD86" s="203">
        <v>6</v>
      </c>
      <c r="DE86" s="203">
        <v>1</v>
      </c>
      <c r="DF86" s="203">
        <v>3</v>
      </c>
      <c r="DG86" s="203">
        <v>2</v>
      </c>
      <c r="DH86" s="203">
        <v>2</v>
      </c>
      <c r="DI86" s="203">
        <v>1</v>
      </c>
      <c r="DJ86" s="203">
        <v>2</v>
      </c>
      <c r="DK86" s="203">
        <v>0</v>
      </c>
      <c r="DL86" s="203">
        <v>0</v>
      </c>
      <c r="DM86" s="203">
        <v>0</v>
      </c>
      <c r="DN86" s="203">
        <v>0</v>
      </c>
      <c r="DO86" s="203">
        <v>0</v>
      </c>
      <c r="DP86" s="203">
        <v>0</v>
      </c>
      <c r="DQ86" s="203">
        <v>0</v>
      </c>
      <c r="DR86" s="203">
        <v>0</v>
      </c>
      <c r="DS86" s="203">
        <v>0</v>
      </c>
      <c r="DT86" s="203">
        <v>0</v>
      </c>
      <c r="DU86" s="203">
        <v>0</v>
      </c>
      <c r="DV86" s="203">
        <v>0</v>
      </c>
      <c r="DW86" s="203">
        <v>0</v>
      </c>
      <c r="DX86" s="203">
        <v>0</v>
      </c>
      <c r="DY86" s="203">
        <v>0</v>
      </c>
      <c r="DZ86" s="203">
        <v>0</v>
      </c>
      <c r="EA86" s="203">
        <v>0</v>
      </c>
    </row>
    <row r="87" spans="1:131">
      <c r="A87">
        <v>8719</v>
      </c>
      <c r="B87" t="s">
        <v>236</v>
      </c>
      <c r="C87" s="16">
        <f t="shared" ref="C87:C90" si="21">V87</f>
        <v>2</v>
      </c>
      <c r="D87" s="205">
        <f t="shared" ref="D87:D91" si="22">(C87/Q87)*100</f>
        <v>0.40650406504065045</v>
      </c>
      <c r="E87" s="16">
        <f t="shared" ref="E87:E90" si="23">SUM(W87:AA87)</f>
        <v>20</v>
      </c>
      <c r="F87" s="205">
        <f t="shared" ref="F87:F91" si="24">(E87/Q87)*100</f>
        <v>4.0650406504065035</v>
      </c>
      <c r="G87" s="16">
        <f t="shared" ref="G87:G90" si="25">SUM(AB87:AK87)</f>
        <v>54</v>
      </c>
      <c r="H87" s="205">
        <f t="shared" ref="H87:H91" si="26">(G87/Q87)*100</f>
        <v>10.975609756097562</v>
      </c>
      <c r="I87" s="16">
        <f t="shared" ref="I87:I90" si="27">SUM(AL87:AU87)</f>
        <v>45</v>
      </c>
      <c r="J87" s="205">
        <f t="shared" ref="J87:J91" si="28">(I87/Q87)*100</f>
        <v>9.1463414634146343</v>
      </c>
      <c r="K87" s="16">
        <f t="shared" ref="K87:K90" si="29">SUM(AV87:CJ87)</f>
        <v>305</v>
      </c>
      <c r="L87" s="205">
        <f t="shared" ref="L87:L91" si="30">(K87/Q87)*100</f>
        <v>61.99186991869918</v>
      </c>
      <c r="M87" s="16">
        <f t="shared" ref="M87:M90" si="31">SUM(CK87:CW87)</f>
        <v>61</v>
      </c>
      <c r="N87" s="205">
        <f t="shared" ref="N87:N91" si="32">(M87/Q87)*100</f>
        <v>12.398373983739837</v>
      </c>
      <c r="O87" s="16">
        <f t="shared" ref="O87:O90" si="33">SUM(CX87:EA87)</f>
        <v>5</v>
      </c>
      <c r="P87" s="205">
        <f t="shared" ref="P87:P91" si="34">(O87/Q87)*100</f>
        <v>1.0162601626016259</v>
      </c>
      <c r="Q87" s="16">
        <f t="shared" ref="Q87:Q90" si="35">C87+E87+G87+I87+K87+M87+O87</f>
        <v>492</v>
      </c>
      <c r="S87">
        <v>8719</v>
      </c>
      <c r="T87" t="s">
        <v>236</v>
      </c>
      <c r="U87" s="203">
        <v>492</v>
      </c>
      <c r="V87" s="203">
        <v>2</v>
      </c>
      <c r="W87" s="203">
        <v>4</v>
      </c>
      <c r="X87" s="203">
        <v>3</v>
      </c>
      <c r="Y87" s="203">
        <v>4</v>
      </c>
      <c r="Z87" s="203">
        <v>5</v>
      </c>
      <c r="AA87" s="203">
        <v>4</v>
      </c>
      <c r="AB87" s="203">
        <v>11</v>
      </c>
      <c r="AC87" s="203">
        <v>11</v>
      </c>
      <c r="AD87" s="203">
        <v>7</v>
      </c>
      <c r="AE87" s="203">
        <v>1</v>
      </c>
      <c r="AF87" s="203">
        <v>6</v>
      </c>
      <c r="AG87" s="203">
        <v>6</v>
      </c>
      <c r="AH87" s="203">
        <v>0</v>
      </c>
      <c r="AI87" s="203">
        <v>6</v>
      </c>
      <c r="AJ87" s="203">
        <v>2</v>
      </c>
      <c r="AK87" s="203">
        <v>4</v>
      </c>
      <c r="AL87" s="203">
        <v>4</v>
      </c>
      <c r="AM87" s="203">
        <v>3</v>
      </c>
      <c r="AN87" s="203">
        <v>4</v>
      </c>
      <c r="AO87" s="203">
        <v>5</v>
      </c>
      <c r="AP87" s="203">
        <v>6</v>
      </c>
      <c r="AQ87" s="203">
        <v>2</v>
      </c>
      <c r="AR87" s="203">
        <v>2</v>
      </c>
      <c r="AS87" s="203">
        <v>5</v>
      </c>
      <c r="AT87" s="203">
        <v>6</v>
      </c>
      <c r="AU87" s="203">
        <v>8</v>
      </c>
      <c r="AV87" s="203">
        <v>11</v>
      </c>
      <c r="AW87" s="203">
        <v>6</v>
      </c>
      <c r="AX87" s="203">
        <v>9</v>
      </c>
      <c r="AY87" s="203">
        <v>11</v>
      </c>
      <c r="AZ87" s="203">
        <v>10</v>
      </c>
      <c r="BA87" s="203">
        <v>12</v>
      </c>
      <c r="BB87" s="203">
        <v>9</v>
      </c>
      <c r="BC87" s="203">
        <v>5</v>
      </c>
      <c r="BD87" s="203">
        <v>8</v>
      </c>
      <c r="BE87" s="203">
        <v>3</v>
      </c>
      <c r="BF87" s="203">
        <v>6</v>
      </c>
      <c r="BG87" s="203">
        <v>8</v>
      </c>
      <c r="BH87" s="203">
        <v>4</v>
      </c>
      <c r="BI87" s="203">
        <v>10</v>
      </c>
      <c r="BJ87" s="203">
        <v>5</v>
      </c>
      <c r="BK87" s="203">
        <v>7</v>
      </c>
      <c r="BL87" s="203">
        <v>7</v>
      </c>
      <c r="BM87" s="203">
        <v>4</v>
      </c>
      <c r="BN87" s="203">
        <v>3</v>
      </c>
      <c r="BO87" s="203">
        <v>5</v>
      </c>
      <c r="BP87" s="203">
        <v>3</v>
      </c>
      <c r="BQ87" s="203">
        <v>4</v>
      </c>
      <c r="BR87" s="203">
        <v>5</v>
      </c>
      <c r="BS87" s="203">
        <v>5</v>
      </c>
      <c r="BT87" s="203">
        <v>7</v>
      </c>
      <c r="BU87" s="203">
        <v>4</v>
      </c>
      <c r="BV87" s="203">
        <v>11</v>
      </c>
      <c r="BW87" s="203">
        <v>6</v>
      </c>
      <c r="BX87" s="203">
        <v>8</v>
      </c>
      <c r="BY87" s="203">
        <v>9</v>
      </c>
      <c r="BZ87" s="203">
        <v>8</v>
      </c>
      <c r="CA87" s="203">
        <v>11</v>
      </c>
      <c r="CB87" s="203">
        <v>10</v>
      </c>
      <c r="CC87" s="203">
        <v>9</v>
      </c>
      <c r="CD87" s="203">
        <v>9</v>
      </c>
      <c r="CE87" s="203">
        <v>8</v>
      </c>
      <c r="CF87" s="203">
        <v>15</v>
      </c>
      <c r="CG87" s="203">
        <v>10</v>
      </c>
      <c r="CH87" s="203">
        <v>3</v>
      </c>
      <c r="CI87" s="203">
        <v>11</v>
      </c>
      <c r="CJ87" s="203">
        <v>6</v>
      </c>
      <c r="CK87" s="203">
        <v>7</v>
      </c>
      <c r="CL87" s="203">
        <v>6</v>
      </c>
      <c r="CM87" s="203">
        <v>6</v>
      </c>
      <c r="CN87" s="203">
        <v>9</v>
      </c>
      <c r="CO87" s="203">
        <v>3</v>
      </c>
      <c r="CP87" s="203">
        <v>3</v>
      </c>
      <c r="CQ87" s="203">
        <v>1</v>
      </c>
      <c r="CR87" s="203">
        <v>6</v>
      </c>
      <c r="CS87" s="203">
        <v>3</v>
      </c>
      <c r="CT87" s="203">
        <v>5</v>
      </c>
      <c r="CU87" s="203">
        <v>2</v>
      </c>
      <c r="CV87" s="203">
        <v>5</v>
      </c>
      <c r="CW87" s="203">
        <v>5</v>
      </c>
      <c r="CX87" s="203">
        <v>0</v>
      </c>
      <c r="CY87" s="203">
        <v>0</v>
      </c>
      <c r="CZ87" s="203">
        <v>1</v>
      </c>
      <c r="DA87" s="203">
        <v>1</v>
      </c>
      <c r="DB87" s="203">
        <v>0</v>
      </c>
      <c r="DC87" s="203">
        <v>2</v>
      </c>
      <c r="DD87" s="203">
        <v>0</v>
      </c>
      <c r="DE87" s="203">
        <v>0</v>
      </c>
      <c r="DF87" s="203">
        <v>0</v>
      </c>
      <c r="DG87" s="203">
        <v>0</v>
      </c>
      <c r="DH87" s="203">
        <v>0</v>
      </c>
      <c r="DI87" s="203">
        <v>0</v>
      </c>
      <c r="DJ87" s="203">
        <v>0</v>
      </c>
      <c r="DK87" s="203">
        <v>0</v>
      </c>
      <c r="DL87" s="203">
        <v>0</v>
      </c>
      <c r="DM87" s="203">
        <v>0</v>
      </c>
      <c r="DN87" s="203">
        <v>0</v>
      </c>
      <c r="DO87" s="203">
        <v>0</v>
      </c>
      <c r="DP87" s="203">
        <v>1</v>
      </c>
      <c r="DQ87" s="203">
        <v>0</v>
      </c>
      <c r="DR87" s="203">
        <v>0</v>
      </c>
      <c r="DS87" s="203">
        <v>0</v>
      </c>
      <c r="DT87" s="203">
        <v>0</v>
      </c>
      <c r="DU87" s="203">
        <v>0</v>
      </c>
      <c r="DV87" s="203">
        <v>0</v>
      </c>
      <c r="DW87" s="203">
        <v>0</v>
      </c>
      <c r="DX87" s="203">
        <v>0</v>
      </c>
      <c r="DY87" s="203">
        <v>0</v>
      </c>
      <c r="DZ87" s="203">
        <v>0</v>
      </c>
      <c r="EA87" s="203">
        <v>0</v>
      </c>
    </row>
    <row r="88" spans="1:131">
      <c r="A88" s="13">
        <v>8720</v>
      </c>
      <c r="B88" s="13" t="s">
        <v>237</v>
      </c>
      <c r="C88" s="15">
        <f t="shared" si="21"/>
        <v>6</v>
      </c>
      <c r="D88" s="204">
        <f t="shared" si="22"/>
        <v>1.0169491525423728</v>
      </c>
      <c r="E88" s="15">
        <f t="shared" si="23"/>
        <v>40</v>
      </c>
      <c r="F88" s="204">
        <f t="shared" si="24"/>
        <v>6.7796610169491522</v>
      </c>
      <c r="G88" s="15">
        <f t="shared" si="25"/>
        <v>65</v>
      </c>
      <c r="H88" s="204">
        <f t="shared" si="26"/>
        <v>11.016949152542372</v>
      </c>
      <c r="I88" s="15">
        <f t="shared" si="27"/>
        <v>75</v>
      </c>
      <c r="J88" s="204">
        <f t="shared" si="28"/>
        <v>12.711864406779661</v>
      </c>
      <c r="K88" s="15">
        <f t="shared" si="29"/>
        <v>318</v>
      </c>
      <c r="L88" s="204">
        <f t="shared" si="30"/>
        <v>53.898305084745765</v>
      </c>
      <c r="M88" s="15">
        <f t="shared" si="31"/>
        <v>71</v>
      </c>
      <c r="N88" s="204">
        <f t="shared" si="32"/>
        <v>12.033898305084746</v>
      </c>
      <c r="O88" s="15">
        <f t="shared" si="33"/>
        <v>15</v>
      </c>
      <c r="P88" s="204">
        <f t="shared" si="34"/>
        <v>2.5423728813559325</v>
      </c>
      <c r="Q88" s="15">
        <f t="shared" si="35"/>
        <v>590</v>
      </c>
      <c r="S88">
        <v>8720</v>
      </c>
      <c r="T88" t="s">
        <v>237</v>
      </c>
      <c r="U88" s="203">
        <v>590</v>
      </c>
      <c r="V88" s="203">
        <v>6</v>
      </c>
      <c r="W88" s="203">
        <v>8</v>
      </c>
      <c r="X88" s="203">
        <v>11</v>
      </c>
      <c r="Y88" s="203">
        <v>6</v>
      </c>
      <c r="Z88" s="203">
        <v>10</v>
      </c>
      <c r="AA88" s="203">
        <v>5</v>
      </c>
      <c r="AB88" s="203">
        <v>6</v>
      </c>
      <c r="AC88" s="203">
        <v>3</v>
      </c>
      <c r="AD88" s="203">
        <v>6</v>
      </c>
      <c r="AE88" s="203">
        <v>7</v>
      </c>
      <c r="AF88" s="203">
        <v>7</v>
      </c>
      <c r="AG88" s="203">
        <v>10</v>
      </c>
      <c r="AH88" s="203">
        <v>6</v>
      </c>
      <c r="AI88" s="203">
        <v>8</v>
      </c>
      <c r="AJ88" s="203">
        <v>6</v>
      </c>
      <c r="AK88" s="203">
        <v>6</v>
      </c>
      <c r="AL88" s="203">
        <v>10</v>
      </c>
      <c r="AM88" s="203">
        <v>7</v>
      </c>
      <c r="AN88" s="203">
        <v>6</v>
      </c>
      <c r="AO88" s="203">
        <v>4</v>
      </c>
      <c r="AP88" s="203">
        <v>11</v>
      </c>
      <c r="AQ88" s="203">
        <v>6</v>
      </c>
      <c r="AR88" s="203">
        <v>6</v>
      </c>
      <c r="AS88" s="203">
        <v>9</v>
      </c>
      <c r="AT88" s="203">
        <v>8</v>
      </c>
      <c r="AU88" s="203">
        <v>8</v>
      </c>
      <c r="AV88" s="203">
        <v>8</v>
      </c>
      <c r="AW88" s="203">
        <v>9</v>
      </c>
      <c r="AX88" s="203">
        <v>7</v>
      </c>
      <c r="AY88" s="203">
        <v>12</v>
      </c>
      <c r="AZ88" s="203">
        <v>7</v>
      </c>
      <c r="BA88" s="203">
        <v>9</v>
      </c>
      <c r="BB88" s="203">
        <v>14</v>
      </c>
      <c r="BC88" s="203">
        <v>7</v>
      </c>
      <c r="BD88" s="203">
        <v>12</v>
      </c>
      <c r="BE88" s="203">
        <v>3</v>
      </c>
      <c r="BF88" s="203">
        <v>4</v>
      </c>
      <c r="BG88" s="203">
        <v>5</v>
      </c>
      <c r="BH88" s="203">
        <v>9</v>
      </c>
      <c r="BI88" s="203">
        <v>5</v>
      </c>
      <c r="BJ88" s="203">
        <v>1</v>
      </c>
      <c r="BK88" s="203">
        <v>7</v>
      </c>
      <c r="BL88" s="203">
        <v>6</v>
      </c>
      <c r="BM88" s="203">
        <v>7</v>
      </c>
      <c r="BN88" s="203">
        <v>16</v>
      </c>
      <c r="BO88" s="203">
        <v>8</v>
      </c>
      <c r="BP88" s="203">
        <v>8</v>
      </c>
      <c r="BQ88" s="203">
        <v>9</v>
      </c>
      <c r="BR88" s="203">
        <v>5</v>
      </c>
      <c r="BS88" s="203">
        <v>6</v>
      </c>
      <c r="BT88" s="203">
        <v>6</v>
      </c>
      <c r="BU88" s="203">
        <v>9</v>
      </c>
      <c r="BV88" s="203">
        <v>7</v>
      </c>
      <c r="BW88" s="203">
        <v>11</v>
      </c>
      <c r="BX88" s="203">
        <v>11</v>
      </c>
      <c r="BY88" s="203">
        <v>10</v>
      </c>
      <c r="BZ88" s="203">
        <v>3</v>
      </c>
      <c r="CA88" s="203">
        <v>11</v>
      </c>
      <c r="CB88" s="203">
        <v>10</v>
      </c>
      <c r="CC88" s="203">
        <v>5</v>
      </c>
      <c r="CD88" s="203">
        <v>10</v>
      </c>
      <c r="CE88" s="203">
        <v>4</v>
      </c>
      <c r="CF88" s="203">
        <v>6</v>
      </c>
      <c r="CG88" s="203">
        <v>4</v>
      </c>
      <c r="CH88" s="203">
        <v>9</v>
      </c>
      <c r="CI88" s="203">
        <v>9</v>
      </c>
      <c r="CJ88" s="203">
        <v>9</v>
      </c>
      <c r="CK88" s="203">
        <v>6</v>
      </c>
      <c r="CL88" s="203">
        <v>7</v>
      </c>
      <c r="CM88" s="203">
        <v>11</v>
      </c>
      <c r="CN88" s="203">
        <v>3</v>
      </c>
      <c r="CO88" s="203">
        <v>10</v>
      </c>
      <c r="CP88" s="203">
        <v>8</v>
      </c>
      <c r="CQ88" s="203">
        <v>3</v>
      </c>
      <c r="CR88" s="203">
        <v>5</v>
      </c>
      <c r="CS88" s="203">
        <v>3</v>
      </c>
      <c r="CT88" s="203">
        <v>3</v>
      </c>
      <c r="CU88" s="203">
        <v>3</v>
      </c>
      <c r="CV88" s="203">
        <v>4</v>
      </c>
      <c r="CW88" s="203">
        <v>5</v>
      </c>
      <c r="CX88" s="203">
        <v>1</v>
      </c>
      <c r="CY88" s="203">
        <v>0</v>
      </c>
      <c r="CZ88" s="203">
        <v>1</v>
      </c>
      <c r="DA88" s="203">
        <v>0</v>
      </c>
      <c r="DB88" s="203">
        <v>2</v>
      </c>
      <c r="DC88" s="203">
        <v>2</v>
      </c>
      <c r="DD88" s="203">
        <v>1</v>
      </c>
      <c r="DE88" s="203">
        <v>1</v>
      </c>
      <c r="DF88" s="203">
        <v>2</v>
      </c>
      <c r="DG88" s="203">
        <v>0</v>
      </c>
      <c r="DH88" s="203">
        <v>2</v>
      </c>
      <c r="DI88" s="203">
        <v>0</v>
      </c>
      <c r="DJ88" s="203">
        <v>0</v>
      </c>
      <c r="DK88" s="203">
        <v>1</v>
      </c>
      <c r="DL88" s="203">
        <v>0</v>
      </c>
      <c r="DM88" s="203">
        <v>1</v>
      </c>
      <c r="DN88" s="203">
        <v>0</v>
      </c>
      <c r="DO88" s="203">
        <v>0</v>
      </c>
      <c r="DP88" s="203">
        <v>0</v>
      </c>
      <c r="DQ88" s="203">
        <v>0</v>
      </c>
      <c r="DR88" s="203">
        <v>0</v>
      </c>
      <c r="DS88" s="203">
        <v>1</v>
      </c>
      <c r="DT88" s="203">
        <v>0</v>
      </c>
      <c r="DU88" s="203">
        <v>0</v>
      </c>
      <c r="DV88" s="203">
        <v>0</v>
      </c>
      <c r="DW88" s="203">
        <v>0</v>
      </c>
      <c r="DX88" s="203">
        <v>0</v>
      </c>
      <c r="DY88" s="203">
        <v>0</v>
      </c>
      <c r="DZ88" s="203">
        <v>0</v>
      </c>
      <c r="EA88" s="203">
        <v>0</v>
      </c>
    </row>
    <row r="89" spans="1:131">
      <c r="A89">
        <v>8721</v>
      </c>
      <c r="B89" t="s">
        <v>238</v>
      </c>
      <c r="C89" s="16">
        <f t="shared" si="21"/>
        <v>9</v>
      </c>
      <c r="D89" s="205">
        <f t="shared" si="22"/>
        <v>0.78671328671328677</v>
      </c>
      <c r="E89" s="16">
        <f t="shared" si="23"/>
        <v>61</v>
      </c>
      <c r="F89" s="205">
        <f t="shared" si="24"/>
        <v>5.3321678321678316</v>
      </c>
      <c r="G89" s="16">
        <f t="shared" si="25"/>
        <v>137</v>
      </c>
      <c r="H89" s="205">
        <f t="shared" si="26"/>
        <v>11.975524475524475</v>
      </c>
      <c r="I89" s="16">
        <f t="shared" si="27"/>
        <v>144</v>
      </c>
      <c r="J89" s="205">
        <f t="shared" si="28"/>
        <v>12.587412587412588</v>
      </c>
      <c r="K89" s="16">
        <f t="shared" si="29"/>
        <v>664</v>
      </c>
      <c r="L89" s="205">
        <f t="shared" si="30"/>
        <v>58.04195804195804</v>
      </c>
      <c r="M89" s="16">
        <f t="shared" si="31"/>
        <v>104</v>
      </c>
      <c r="N89" s="205">
        <f t="shared" si="32"/>
        <v>9.0909090909090917</v>
      </c>
      <c r="O89" s="16">
        <f t="shared" si="33"/>
        <v>25</v>
      </c>
      <c r="P89" s="205">
        <f t="shared" si="34"/>
        <v>2.1853146853146854</v>
      </c>
      <c r="Q89" s="16">
        <f t="shared" si="35"/>
        <v>1144</v>
      </c>
      <c r="S89">
        <v>8721</v>
      </c>
      <c r="T89" t="s">
        <v>238</v>
      </c>
      <c r="U89" s="203">
        <v>1144</v>
      </c>
      <c r="V89" s="203">
        <v>9</v>
      </c>
      <c r="W89" s="203">
        <v>9</v>
      </c>
      <c r="X89" s="203">
        <v>10</v>
      </c>
      <c r="Y89" s="203">
        <v>10</v>
      </c>
      <c r="Z89" s="203">
        <v>13</v>
      </c>
      <c r="AA89" s="203">
        <v>19</v>
      </c>
      <c r="AB89" s="203">
        <v>11</v>
      </c>
      <c r="AC89" s="203">
        <v>10</v>
      </c>
      <c r="AD89" s="203">
        <v>21</v>
      </c>
      <c r="AE89" s="203">
        <v>12</v>
      </c>
      <c r="AF89" s="203">
        <v>15</v>
      </c>
      <c r="AG89" s="203">
        <v>12</v>
      </c>
      <c r="AH89" s="203">
        <v>15</v>
      </c>
      <c r="AI89" s="203">
        <v>17</v>
      </c>
      <c r="AJ89" s="203">
        <v>13</v>
      </c>
      <c r="AK89" s="203">
        <v>11</v>
      </c>
      <c r="AL89" s="203">
        <v>14</v>
      </c>
      <c r="AM89" s="203">
        <v>12</v>
      </c>
      <c r="AN89" s="203">
        <v>9</v>
      </c>
      <c r="AO89" s="203">
        <v>9</v>
      </c>
      <c r="AP89" s="203">
        <v>15</v>
      </c>
      <c r="AQ89" s="203">
        <v>15</v>
      </c>
      <c r="AR89" s="203">
        <v>14</v>
      </c>
      <c r="AS89" s="203">
        <v>17</v>
      </c>
      <c r="AT89" s="203">
        <v>23</v>
      </c>
      <c r="AU89" s="203">
        <v>16</v>
      </c>
      <c r="AV89" s="203">
        <v>18</v>
      </c>
      <c r="AW89" s="203">
        <v>39</v>
      </c>
      <c r="AX89" s="203">
        <v>31</v>
      </c>
      <c r="AY89" s="203">
        <v>31</v>
      </c>
      <c r="AZ89" s="203">
        <v>27</v>
      </c>
      <c r="BA89" s="203">
        <v>29</v>
      </c>
      <c r="BB89" s="203">
        <v>17</v>
      </c>
      <c r="BC89" s="203">
        <v>21</v>
      </c>
      <c r="BD89" s="203">
        <v>13</v>
      </c>
      <c r="BE89" s="203">
        <v>21</v>
      </c>
      <c r="BF89" s="203">
        <v>12</v>
      </c>
      <c r="BG89" s="203">
        <v>20</v>
      </c>
      <c r="BH89" s="203">
        <v>24</v>
      </c>
      <c r="BI89" s="203">
        <v>9</v>
      </c>
      <c r="BJ89" s="203">
        <v>9</v>
      </c>
      <c r="BK89" s="203">
        <v>21</v>
      </c>
      <c r="BL89" s="203">
        <v>15</v>
      </c>
      <c r="BM89" s="203">
        <v>10</v>
      </c>
      <c r="BN89" s="203">
        <v>13</v>
      </c>
      <c r="BO89" s="203">
        <v>13</v>
      </c>
      <c r="BP89" s="203">
        <v>14</v>
      </c>
      <c r="BQ89" s="203">
        <v>16</v>
      </c>
      <c r="BR89" s="203">
        <v>4</v>
      </c>
      <c r="BS89" s="203">
        <v>8</v>
      </c>
      <c r="BT89" s="203">
        <v>15</v>
      </c>
      <c r="BU89" s="203">
        <v>12</v>
      </c>
      <c r="BV89" s="203">
        <v>8</v>
      </c>
      <c r="BW89" s="203">
        <v>12</v>
      </c>
      <c r="BX89" s="203">
        <v>16</v>
      </c>
      <c r="BY89" s="203">
        <v>14</v>
      </c>
      <c r="BZ89" s="203">
        <v>19</v>
      </c>
      <c r="CA89" s="203">
        <v>6</v>
      </c>
      <c r="CB89" s="203">
        <v>13</v>
      </c>
      <c r="CC89" s="203">
        <v>12</v>
      </c>
      <c r="CD89" s="203">
        <v>11</v>
      </c>
      <c r="CE89" s="203">
        <v>11</v>
      </c>
      <c r="CF89" s="203">
        <v>16</v>
      </c>
      <c r="CG89" s="203">
        <v>12</v>
      </c>
      <c r="CH89" s="203">
        <v>21</v>
      </c>
      <c r="CI89" s="203">
        <v>15</v>
      </c>
      <c r="CJ89" s="203">
        <v>16</v>
      </c>
      <c r="CK89" s="203">
        <v>12</v>
      </c>
      <c r="CL89" s="203">
        <v>10</v>
      </c>
      <c r="CM89" s="203">
        <v>9</v>
      </c>
      <c r="CN89" s="203">
        <v>16</v>
      </c>
      <c r="CO89" s="203">
        <v>9</v>
      </c>
      <c r="CP89" s="203">
        <v>8</v>
      </c>
      <c r="CQ89" s="203">
        <v>9</v>
      </c>
      <c r="CR89" s="203">
        <v>7</v>
      </c>
      <c r="CS89" s="203">
        <v>8</v>
      </c>
      <c r="CT89" s="203">
        <v>7</v>
      </c>
      <c r="CU89" s="203">
        <v>2</v>
      </c>
      <c r="CV89" s="203">
        <v>6</v>
      </c>
      <c r="CW89" s="203">
        <v>1</v>
      </c>
      <c r="CX89" s="203">
        <v>3</v>
      </c>
      <c r="CY89" s="203">
        <v>6</v>
      </c>
      <c r="CZ89" s="203">
        <v>3</v>
      </c>
      <c r="DA89" s="203">
        <v>3</v>
      </c>
      <c r="DB89" s="203">
        <v>2</v>
      </c>
      <c r="DC89" s="203">
        <v>1</v>
      </c>
      <c r="DD89" s="203">
        <v>3</v>
      </c>
      <c r="DE89" s="203">
        <v>0</v>
      </c>
      <c r="DF89" s="203">
        <v>2</v>
      </c>
      <c r="DG89" s="203">
        <v>1</v>
      </c>
      <c r="DH89" s="203">
        <v>1</v>
      </c>
      <c r="DI89" s="203">
        <v>0</v>
      </c>
      <c r="DJ89" s="203">
        <v>0</v>
      </c>
      <c r="DK89" s="203">
        <v>0</v>
      </c>
      <c r="DL89" s="203">
        <v>0</v>
      </c>
      <c r="DM89" s="203">
        <v>0</v>
      </c>
      <c r="DN89" s="203">
        <v>0</v>
      </c>
      <c r="DO89" s="203">
        <v>0</v>
      </c>
      <c r="DP89" s="203">
        <v>0</v>
      </c>
      <c r="DQ89" s="203">
        <v>0</v>
      </c>
      <c r="DR89" s="203">
        <v>0</v>
      </c>
      <c r="DS89" s="203">
        <v>0</v>
      </c>
      <c r="DT89" s="203">
        <v>0</v>
      </c>
      <c r="DU89" s="203">
        <v>0</v>
      </c>
      <c r="DV89" s="203">
        <v>0</v>
      </c>
      <c r="DW89" s="203">
        <v>0</v>
      </c>
      <c r="DX89" s="203">
        <v>0</v>
      </c>
      <c r="DY89" s="203">
        <v>0</v>
      </c>
      <c r="DZ89" s="203">
        <v>0</v>
      </c>
      <c r="EA89" s="203">
        <v>0</v>
      </c>
    </row>
    <row r="90" spans="1:131">
      <c r="A90" s="13">
        <v>8722</v>
      </c>
      <c r="B90" s="13" t="s">
        <v>239</v>
      </c>
      <c r="C90" s="15">
        <f t="shared" si="21"/>
        <v>4</v>
      </c>
      <c r="D90" s="204">
        <f t="shared" si="22"/>
        <v>0.57971014492753625</v>
      </c>
      <c r="E90" s="15">
        <f t="shared" si="23"/>
        <v>43</v>
      </c>
      <c r="F90" s="204">
        <f t="shared" si="24"/>
        <v>6.2318840579710146</v>
      </c>
      <c r="G90" s="15">
        <f t="shared" si="25"/>
        <v>107</v>
      </c>
      <c r="H90" s="204">
        <f t="shared" si="26"/>
        <v>15.507246376811596</v>
      </c>
      <c r="I90" s="15">
        <f t="shared" si="27"/>
        <v>95</v>
      </c>
      <c r="J90" s="204">
        <f t="shared" si="28"/>
        <v>13.768115942028986</v>
      </c>
      <c r="K90" s="15">
        <f t="shared" si="29"/>
        <v>368</v>
      </c>
      <c r="L90" s="204">
        <f t="shared" si="30"/>
        <v>53.333333333333336</v>
      </c>
      <c r="M90" s="15">
        <f t="shared" si="31"/>
        <v>58</v>
      </c>
      <c r="N90" s="204">
        <f t="shared" si="32"/>
        <v>8.4057971014492754</v>
      </c>
      <c r="O90" s="15">
        <f t="shared" si="33"/>
        <v>15</v>
      </c>
      <c r="P90" s="204">
        <f t="shared" si="34"/>
        <v>2.1739130434782608</v>
      </c>
      <c r="Q90" s="15">
        <f t="shared" si="35"/>
        <v>690</v>
      </c>
      <c r="S90">
        <v>8722</v>
      </c>
      <c r="T90" t="s">
        <v>239</v>
      </c>
      <c r="U90" s="203">
        <v>690</v>
      </c>
      <c r="V90" s="203">
        <v>4</v>
      </c>
      <c r="W90" s="203">
        <v>7</v>
      </c>
      <c r="X90" s="203">
        <v>9</v>
      </c>
      <c r="Y90" s="203">
        <v>6</v>
      </c>
      <c r="Z90" s="203">
        <v>6</v>
      </c>
      <c r="AA90" s="203">
        <v>15</v>
      </c>
      <c r="AB90" s="203">
        <v>12</v>
      </c>
      <c r="AC90" s="203">
        <v>6</v>
      </c>
      <c r="AD90" s="203">
        <v>9</v>
      </c>
      <c r="AE90" s="203">
        <v>11</v>
      </c>
      <c r="AF90" s="203">
        <v>12</v>
      </c>
      <c r="AG90" s="203">
        <v>11</v>
      </c>
      <c r="AH90" s="203">
        <v>11</v>
      </c>
      <c r="AI90" s="203">
        <v>10</v>
      </c>
      <c r="AJ90" s="203">
        <v>15</v>
      </c>
      <c r="AK90" s="203">
        <v>10</v>
      </c>
      <c r="AL90" s="203">
        <v>8</v>
      </c>
      <c r="AM90" s="203">
        <v>11</v>
      </c>
      <c r="AN90" s="203">
        <v>12</v>
      </c>
      <c r="AO90" s="203">
        <v>9</v>
      </c>
      <c r="AP90" s="203">
        <v>14</v>
      </c>
      <c r="AQ90" s="203">
        <v>8</v>
      </c>
      <c r="AR90" s="203">
        <v>9</v>
      </c>
      <c r="AS90" s="203">
        <v>8</v>
      </c>
      <c r="AT90" s="203">
        <v>10</v>
      </c>
      <c r="AU90" s="203">
        <v>6</v>
      </c>
      <c r="AV90" s="203">
        <v>9</v>
      </c>
      <c r="AW90" s="203">
        <v>6</v>
      </c>
      <c r="AX90" s="203">
        <v>6</v>
      </c>
      <c r="AY90" s="203">
        <v>5</v>
      </c>
      <c r="AZ90" s="203">
        <v>9</v>
      </c>
      <c r="BA90" s="203">
        <v>11</v>
      </c>
      <c r="BB90" s="203">
        <v>9</v>
      </c>
      <c r="BC90" s="203">
        <v>7</v>
      </c>
      <c r="BD90" s="203">
        <v>12</v>
      </c>
      <c r="BE90" s="203">
        <v>10</v>
      </c>
      <c r="BF90" s="203">
        <v>13</v>
      </c>
      <c r="BG90" s="203">
        <v>7</v>
      </c>
      <c r="BH90" s="203">
        <v>8</v>
      </c>
      <c r="BI90" s="203">
        <v>11</v>
      </c>
      <c r="BJ90" s="203">
        <v>6</v>
      </c>
      <c r="BK90" s="203">
        <v>7</v>
      </c>
      <c r="BL90" s="203">
        <v>11</v>
      </c>
      <c r="BM90" s="203">
        <v>7</v>
      </c>
      <c r="BN90" s="203">
        <v>6</v>
      </c>
      <c r="BO90" s="203">
        <v>8</v>
      </c>
      <c r="BP90" s="203">
        <v>2</v>
      </c>
      <c r="BQ90" s="203">
        <v>13</v>
      </c>
      <c r="BR90" s="203">
        <v>8</v>
      </c>
      <c r="BS90" s="203">
        <v>12</v>
      </c>
      <c r="BT90" s="203">
        <v>7</v>
      </c>
      <c r="BU90" s="203">
        <v>9</v>
      </c>
      <c r="BV90" s="203">
        <v>2</v>
      </c>
      <c r="BW90" s="203">
        <v>12</v>
      </c>
      <c r="BX90" s="203">
        <v>10</v>
      </c>
      <c r="BY90" s="203">
        <v>12</v>
      </c>
      <c r="BZ90" s="203">
        <v>11</v>
      </c>
      <c r="CA90" s="203">
        <v>10</v>
      </c>
      <c r="CB90" s="203">
        <v>10</v>
      </c>
      <c r="CC90" s="203">
        <v>13</v>
      </c>
      <c r="CD90" s="203">
        <v>10</v>
      </c>
      <c r="CE90" s="203">
        <v>14</v>
      </c>
      <c r="CF90" s="203">
        <v>10</v>
      </c>
      <c r="CG90" s="203">
        <v>10</v>
      </c>
      <c r="CH90" s="203">
        <v>7</v>
      </c>
      <c r="CI90" s="203">
        <v>10</v>
      </c>
      <c r="CJ90" s="203">
        <v>8</v>
      </c>
      <c r="CK90" s="203">
        <v>7</v>
      </c>
      <c r="CL90" s="203">
        <v>3</v>
      </c>
      <c r="CM90" s="203">
        <v>6</v>
      </c>
      <c r="CN90" s="203">
        <v>5</v>
      </c>
      <c r="CO90" s="203">
        <v>5</v>
      </c>
      <c r="CP90" s="203">
        <v>4</v>
      </c>
      <c r="CQ90" s="203">
        <v>4</v>
      </c>
      <c r="CR90" s="203">
        <v>4</v>
      </c>
      <c r="CS90" s="203">
        <v>6</v>
      </c>
      <c r="CT90" s="203">
        <v>4</v>
      </c>
      <c r="CU90" s="203">
        <v>2</v>
      </c>
      <c r="CV90" s="203">
        <v>6</v>
      </c>
      <c r="CW90" s="203">
        <v>2</v>
      </c>
      <c r="CX90" s="203">
        <v>1</v>
      </c>
      <c r="CY90" s="203">
        <v>2</v>
      </c>
      <c r="CZ90" s="203">
        <v>2</v>
      </c>
      <c r="DA90" s="203">
        <v>0</v>
      </c>
      <c r="DB90" s="203">
        <v>1</v>
      </c>
      <c r="DC90" s="203">
        <v>0</v>
      </c>
      <c r="DD90" s="203">
        <v>1</v>
      </c>
      <c r="DE90" s="203">
        <v>1</v>
      </c>
      <c r="DF90" s="203">
        <v>0</v>
      </c>
      <c r="DG90" s="203">
        <v>5</v>
      </c>
      <c r="DH90" s="203">
        <v>1</v>
      </c>
      <c r="DI90" s="203">
        <v>0</v>
      </c>
      <c r="DJ90" s="203">
        <v>0</v>
      </c>
      <c r="DK90" s="203">
        <v>0</v>
      </c>
      <c r="DL90" s="203">
        <v>0</v>
      </c>
      <c r="DM90" s="203">
        <v>1</v>
      </c>
      <c r="DN90" s="203">
        <v>0</v>
      </c>
      <c r="DO90" s="203">
        <v>0</v>
      </c>
      <c r="DP90" s="203">
        <v>0</v>
      </c>
      <c r="DQ90" s="203">
        <v>0</v>
      </c>
      <c r="DR90" s="203">
        <v>0</v>
      </c>
      <c r="DS90" s="203">
        <v>0</v>
      </c>
      <c r="DT90" s="203">
        <v>0</v>
      </c>
      <c r="DU90" s="203">
        <v>0</v>
      </c>
      <c r="DV90" s="203">
        <v>0</v>
      </c>
      <c r="DW90" s="203">
        <v>0</v>
      </c>
      <c r="DX90" s="203">
        <v>0</v>
      </c>
      <c r="DY90" s="203">
        <v>0</v>
      </c>
      <c r="DZ90" s="203">
        <v>0</v>
      </c>
      <c r="EA90" s="203">
        <v>0</v>
      </c>
    </row>
    <row r="91" spans="1:131">
      <c r="C91" s="21">
        <f>SUM(C76:C90)</f>
        <v>364</v>
      </c>
      <c r="D91" s="206">
        <f t="shared" si="22"/>
        <v>1.1596788581623549</v>
      </c>
      <c r="E91" s="21">
        <f t="shared" ref="E91:Q91" si="36">SUM(E76:E90)</f>
        <v>1830</v>
      </c>
      <c r="F91" s="206">
        <f t="shared" si="24"/>
        <v>5.8302536001019503</v>
      </c>
      <c r="G91" s="21">
        <f t="shared" si="36"/>
        <v>3956</v>
      </c>
      <c r="H91" s="206">
        <f t="shared" si="26"/>
        <v>12.603542755193068</v>
      </c>
      <c r="I91" s="21">
        <f t="shared" si="36"/>
        <v>4178</v>
      </c>
      <c r="J91" s="206">
        <f t="shared" si="28"/>
        <v>13.310819421434944</v>
      </c>
      <c r="K91" s="21">
        <f t="shared" si="36"/>
        <v>16587</v>
      </c>
      <c r="L91" s="206">
        <f t="shared" si="30"/>
        <v>52.845036319612589</v>
      </c>
      <c r="M91" s="21">
        <f t="shared" si="36"/>
        <v>3358</v>
      </c>
      <c r="N91" s="206">
        <f t="shared" si="32"/>
        <v>10.698356059640627</v>
      </c>
      <c r="O91" s="21">
        <f t="shared" si="36"/>
        <v>1115</v>
      </c>
      <c r="P91" s="206">
        <f t="shared" si="34"/>
        <v>3.5523129858544666</v>
      </c>
      <c r="Q91" s="21">
        <f t="shared" si="36"/>
        <v>31388</v>
      </c>
    </row>
    <row r="93" spans="1:131">
      <c r="B93" s="208" t="s">
        <v>18</v>
      </c>
      <c r="C93" s="21">
        <f>C15+C21+C33+C44+C53+C68+C74+C91</f>
        <v>4527</v>
      </c>
      <c r="D93" s="206">
        <f>(C93/Q93)*100</f>
        <v>1.2275212043645198</v>
      </c>
      <c r="E93" s="21">
        <f>E15+E21+E33+E44+E53+E68+E74+E91</f>
        <v>21625</v>
      </c>
      <c r="F93" s="206">
        <f t="shared" ref="F93" si="37">(E93/Q93)*100</f>
        <v>5.8637389097377381</v>
      </c>
      <c r="G93" s="21">
        <f>G15+G21+G33+G44+G53+G68+G74+G91</f>
        <v>47342</v>
      </c>
      <c r="H93" s="206">
        <f t="shared" ref="H93" si="38">(G93/Q93)*100</f>
        <v>12.837046356753943</v>
      </c>
      <c r="I93" s="21">
        <f>I15+I21+I33+I44+I53+I68+I74+I91</f>
        <v>48879</v>
      </c>
      <c r="J93" s="206">
        <f t="shared" ref="J93" si="39">(I93/Q93)*100</f>
        <v>13.253812447124666</v>
      </c>
      <c r="K93" s="21">
        <f>K15+K21+K33+K44+K53+K68+K74+K91</f>
        <v>199443</v>
      </c>
      <c r="L93" s="206">
        <f t="shared" ref="L93" si="40">(K93/Q93)*100</f>
        <v>54.080077658951389</v>
      </c>
      <c r="M93" s="21">
        <f>M15+M21+M33+M44+M53+M68+M74+M91</f>
        <v>34181</v>
      </c>
      <c r="N93" s="206">
        <f t="shared" ref="N93" si="41">(M93/Q93)*100</f>
        <v>9.2683680773986428</v>
      </c>
      <c r="O93" s="21">
        <f>O15+O21+O33+O44+O53+O68+O74+O91</f>
        <v>12795</v>
      </c>
      <c r="P93" s="206">
        <f t="shared" ref="P93" si="42">(O93/Q93)*100</f>
        <v>3.4694353456691038</v>
      </c>
      <c r="Q93" s="21">
        <f>Q15+Q21+Q33+Q44+Q53+Q68+Q74+Q91</f>
        <v>368792</v>
      </c>
    </row>
  </sheetData>
  <hyperlinks>
    <hyperlink ref="B1" location="Efnisyfirlit!A1" display="Efnisyfirlit" xr:uid="{C5BA3F47-9C58-4BFB-A413-4D9A6B9E3B8A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E5E3C-60A2-410F-B000-D2173315725B}">
  <dimension ref="A1:H68"/>
  <sheetViews>
    <sheetView workbookViewId="0">
      <selection activeCell="B1" sqref="B1"/>
    </sheetView>
  </sheetViews>
  <sheetFormatPr defaultRowHeight="14.4"/>
  <cols>
    <col min="1" max="1" width="5.6640625" customWidth="1"/>
    <col min="2" max="2" width="26.33203125" customWidth="1"/>
    <col min="3" max="7" width="9.5546875" customWidth="1"/>
    <col min="8" max="8" width="10.44140625" customWidth="1"/>
  </cols>
  <sheetData>
    <row r="1" spans="1:8">
      <c r="B1" s="289" t="s">
        <v>1273</v>
      </c>
    </row>
    <row r="2" spans="1:8" ht="15.6">
      <c r="A2" s="1" t="s">
        <v>655</v>
      </c>
      <c r="B2" s="3"/>
      <c r="C2" s="3"/>
      <c r="D2" s="3"/>
      <c r="E2" s="3"/>
      <c r="F2" s="3"/>
      <c r="G2" s="3"/>
      <c r="H2" s="3"/>
    </row>
    <row r="3" spans="1:8">
      <c r="A3" s="3"/>
      <c r="B3" s="3"/>
      <c r="C3" s="3"/>
      <c r="D3" s="3"/>
      <c r="E3" s="3"/>
      <c r="F3" s="3"/>
      <c r="G3" s="3"/>
      <c r="H3" s="3"/>
    </row>
    <row r="4" spans="1:8">
      <c r="A4" s="3"/>
      <c r="B4" s="3"/>
      <c r="C4" s="209"/>
      <c r="D4" s="210"/>
      <c r="E4" s="210"/>
      <c r="F4" s="210"/>
      <c r="G4" s="210"/>
      <c r="H4" s="27" t="s">
        <v>170</v>
      </c>
    </row>
    <row r="5" spans="1:8">
      <c r="A5" s="3"/>
      <c r="B5" s="3"/>
      <c r="C5" s="211" t="s">
        <v>656</v>
      </c>
      <c r="D5" s="36" t="s">
        <v>657</v>
      </c>
      <c r="E5" s="36" t="s">
        <v>658</v>
      </c>
      <c r="F5" s="36" t="s">
        <v>659</v>
      </c>
      <c r="G5" s="36" t="s">
        <v>287</v>
      </c>
      <c r="H5" s="34" t="s">
        <v>660</v>
      </c>
    </row>
    <row r="7" spans="1:8">
      <c r="A7" s="212">
        <v>0</v>
      </c>
      <c r="B7" s="96" t="s">
        <v>19</v>
      </c>
      <c r="C7" s="213">
        <v>3539.7264</v>
      </c>
      <c r="D7" s="213">
        <v>904.49939999999992</v>
      </c>
      <c r="E7" s="213">
        <v>2079.3955000000001</v>
      </c>
      <c r="F7" s="213">
        <v>1969.2654</v>
      </c>
      <c r="G7" s="213">
        <v>357.25260000000003</v>
      </c>
      <c r="H7" s="213">
        <v>8850.1393000000007</v>
      </c>
    </row>
    <row r="8" spans="1:8">
      <c r="A8" s="76">
        <v>1000</v>
      </c>
      <c r="B8" s="76" t="s">
        <v>172</v>
      </c>
      <c r="C8" s="214">
        <v>762.6</v>
      </c>
      <c r="D8" s="214">
        <v>250.6</v>
      </c>
      <c r="E8" s="214">
        <v>821.3</v>
      </c>
      <c r="F8" s="214">
        <v>214.4</v>
      </c>
      <c r="G8" s="214">
        <v>15</v>
      </c>
      <c r="H8" s="214">
        <v>2063.9</v>
      </c>
    </row>
    <row r="9" spans="1:8">
      <c r="A9" s="96">
        <v>1100</v>
      </c>
      <c r="B9" s="96" t="s">
        <v>173</v>
      </c>
      <c r="C9" s="213">
        <v>95.5</v>
      </c>
      <c r="D9" s="213">
        <v>21.91</v>
      </c>
      <c r="E9" s="213">
        <v>105.08</v>
      </c>
      <c r="F9" s="213">
        <v>14</v>
      </c>
      <c r="G9" s="213">
        <v>2</v>
      </c>
      <c r="H9" s="213">
        <v>238.49</v>
      </c>
    </row>
    <row r="10" spans="1:8">
      <c r="A10" s="76">
        <v>1300</v>
      </c>
      <c r="B10" s="76" t="s">
        <v>174</v>
      </c>
      <c r="C10" s="214">
        <v>383.41</v>
      </c>
      <c r="D10" s="214">
        <v>61.6</v>
      </c>
      <c r="E10" s="214">
        <v>355.62999999999994</v>
      </c>
      <c r="F10" s="214">
        <v>9.7899999999999991</v>
      </c>
      <c r="G10" s="214">
        <v>6.57</v>
      </c>
      <c r="H10" s="214">
        <v>817</v>
      </c>
    </row>
    <row r="11" spans="1:8">
      <c r="A11" s="212">
        <v>1400</v>
      </c>
      <c r="B11" s="96" t="s">
        <v>175</v>
      </c>
      <c r="C11" s="213">
        <v>418</v>
      </c>
      <c r="D11" s="213">
        <v>207.28749999999999</v>
      </c>
      <c r="E11" s="213">
        <v>639.39150000000006</v>
      </c>
      <c r="F11" s="213">
        <v>311.93349999999998</v>
      </c>
      <c r="G11" s="213">
        <v>19.18</v>
      </c>
      <c r="H11" s="213">
        <v>1595.7925000000002</v>
      </c>
    </row>
    <row r="12" spans="1:8">
      <c r="A12" s="76">
        <v>1604</v>
      </c>
      <c r="B12" s="76" t="s">
        <v>176</v>
      </c>
      <c r="C12" s="214">
        <v>319.09999999999997</v>
      </c>
      <c r="D12" s="214">
        <v>69.86</v>
      </c>
      <c r="E12" s="214">
        <v>273.95000000000005</v>
      </c>
      <c r="F12" s="214">
        <v>2.6100000000000003</v>
      </c>
      <c r="G12" s="214">
        <v>10.1</v>
      </c>
      <c r="H12" s="214">
        <v>675.62000000000012</v>
      </c>
    </row>
    <row r="13" spans="1:8">
      <c r="A13" s="96">
        <v>1606</v>
      </c>
      <c r="B13" s="96" t="s">
        <v>177</v>
      </c>
      <c r="C13" s="213">
        <v>0.7</v>
      </c>
      <c r="D13" s="213">
        <v>0</v>
      </c>
      <c r="E13" s="213">
        <v>0</v>
      </c>
      <c r="F13" s="213">
        <v>0</v>
      </c>
      <c r="G13" s="213">
        <v>4.3</v>
      </c>
      <c r="H13" s="213">
        <v>5</v>
      </c>
    </row>
    <row r="14" spans="1:8">
      <c r="A14" s="76">
        <v>2000</v>
      </c>
      <c r="B14" s="76" t="s">
        <v>178</v>
      </c>
      <c r="C14" s="214">
        <v>272.3</v>
      </c>
      <c r="D14" s="214">
        <v>112.11</v>
      </c>
      <c r="E14" s="214">
        <v>397.52999999999992</v>
      </c>
      <c r="F14" s="214">
        <v>178.14</v>
      </c>
      <c r="G14" s="214">
        <v>22.68</v>
      </c>
      <c r="H14" s="214">
        <v>982.75999999999988</v>
      </c>
    </row>
    <row r="15" spans="1:8">
      <c r="A15" s="212">
        <v>2300</v>
      </c>
      <c r="B15" s="96" t="s">
        <v>179</v>
      </c>
      <c r="C15" s="213">
        <v>28.220000000000002</v>
      </c>
      <c r="D15" s="213">
        <v>20.149999999999999</v>
      </c>
      <c r="E15" s="213">
        <v>65.11</v>
      </c>
      <c r="F15" s="213">
        <v>61.63</v>
      </c>
      <c r="G15" s="213">
        <v>7</v>
      </c>
      <c r="H15" s="213">
        <v>182.11</v>
      </c>
    </row>
    <row r="16" spans="1:8">
      <c r="A16" s="76">
        <v>2506</v>
      </c>
      <c r="B16" s="76" t="s">
        <v>180</v>
      </c>
      <c r="C16" s="214">
        <v>40.799999999999997</v>
      </c>
      <c r="D16" s="214">
        <v>6</v>
      </c>
      <c r="E16" s="214">
        <v>34.299999999999997</v>
      </c>
      <c r="F16" s="214">
        <v>0.5</v>
      </c>
      <c r="G16" s="214">
        <v>0</v>
      </c>
      <c r="H16" s="214">
        <v>81.599999999999994</v>
      </c>
    </row>
    <row r="17" spans="1:8">
      <c r="A17" s="96">
        <v>2510</v>
      </c>
      <c r="B17" s="96" t="s">
        <v>181</v>
      </c>
      <c r="C17" s="213">
        <v>76.349999999999994</v>
      </c>
      <c r="D17" s="213">
        <v>26.57</v>
      </c>
      <c r="E17" s="213">
        <v>82.800000000000011</v>
      </c>
      <c r="F17" s="213">
        <v>21.95</v>
      </c>
      <c r="G17" s="213">
        <v>1</v>
      </c>
      <c r="H17" s="213">
        <v>208.67</v>
      </c>
    </row>
    <row r="18" spans="1:8">
      <c r="A18" s="76">
        <v>3000</v>
      </c>
      <c r="B18" s="76" t="s">
        <v>182</v>
      </c>
      <c r="C18" s="214">
        <v>66.959999999999994</v>
      </c>
      <c r="D18" s="214">
        <v>63.690000000000005</v>
      </c>
      <c r="E18" s="214">
        <v>174.26</v>
      </c>
      <c r="F18" s="214">
        <v>186.63</v>
      </c>
      <c r="G18" s="214">
        <v>5</v>
      </c>
      <c r="H18" s="214">
        <v>496.53999999999996</v>
      </c>
    </row>
    <row r="19" spans="1:8">
      <c r="A19" s="212">
        <v>3511</v>
      </c>
      <c r="B19" s="96" t="s">
        <v>184</v>
      </c>
      <c r="C19" s="213">
        <v>2.6</v>
      </c>
      <c r="D19" s="213">
        <v>3</v>
      </c>
      <c r="E19" s="213">
        <v>17.8</v>
      </c>
      <c r="F19" s="213">
        <v>21.9</v>
      </c>
      <c r="G19" s="213">
        <v>3</v>
      </c>
      <c r="H19" s="213">
        <v>48.3</v>
      </c>
    </row>
    <row r="20" spans="1:8">
      <c r="A20" s="76">
        <v>3609</v>
      </c>
      <c r="B20" s="76" t="s">
        <v>185</v>
      </c>
      <c r="C20" s="214">
        <v>88.32</v>
      </c>
      <c r="D20" s="214">
        <v>24.96</v>
      </c>
      <c r="E20" s="214">
        <v>101.55999999999999</v>
      </c>
      <c r="F20" s="214">
        <v>53.6</v>
      </c>
      <c r="G20" s="214">
        <v>15</v>
      </c>
      <c r="H20" s="214">
        <v>283.44</v>
      </c>
    </row>
    <row r="21" spans="1:8">
      <c r="A21" s="96">
        <v>3709</v>
      </c>
      <c r="B21" s="96" t="s">
        <v>186</v>
      </c>
      <c r="C21" s="213">
        <v>28.720000000000002</v>
      </c>
      <c r="D21" s="213">
        <v>2.5499999999999998</v>
      </c>
      <c r="E21" s="213">
        <v>23.09</v>
      </c>
      <c r="F21" s="213">
        <v>3.6</v>
      </c>
      <c r="G21" s="213">
        <v>5</v>
      </c>
      <c r="H21" s="213">
        <v>62.96</v>
      </c>
    </row>
    <row r="22" spans="1:8">
      <c r="A22" s="76">
        <v>3711</v>
      </c>
      <c r="B22" s="76" t="s">
        <v>188</v>
      </c>
      <c r="C22" s="214">
        <v>63.699999999999996</v>
      </c>
      <c r="D22" s="214">
        <v>6.5</v>
      </c>
      <c r="E22" s="214">
        <v>36.910000000000004</v>
      </c>
      <c r="F22" s="214">
        <v>2.6</v>
      </c>
      <c r="G22" s="214">
        <v>6.38</v>
      </c>
      <c r="H22" s="214">
        <v>116.08999999999997</v>
      </c>
    </row>
    <row r="23" spans="1:8">
      <c r="A23" s="212">
        <v>3714</v>
      </c>
      <c r="B23" s="96" t="s">
        <v>190</v>
      </c>
      <c r="C23" s="213">
        <v>95.810000000000016</v>
      </c>
      <c r="D23" s="213">
        <v>3</v>
      </c>
      <c r="E23" s="213">
        <v>45.45</v>
      </c>
      <c r="F23" s="213">
        <v>0.25</v>
      </c>
      <c r="G23" s="213">
        <v>2.82</v>
      </c>
      <c r="H23" s="213">
        <v>147.33000000000001</v>
      </c>
    </row>
    <row r="24" spans="1:8">
      <c r="A24" s="76">
        <v>3811</v>
      </c>
      <c r="B24" s="76" t="s">
        <v>191</v>
      </c>
      <c r="C24" s="214">
        <v>29.9</v>
      </c>
      <c r="D24" s="214">
        <v>3</v>
      </c>
      <c r="E24" s="214">
        <v>20.8</v>
      </c>
      <c r="F24" s="214">
        <v>0.6</v>
      </c>
      <c r="G24" s="214">
        <v>2.2999999999999998</v>
      </c>
      <c r="H24" s="214">
        <v>56.6</v>
      </c>
    </row>
    <row r="25" spans="1:8">
      <c r="A25" s="96">
        <v>4100</v>
      </c>
      <c r="B25" s="96" t="s">
        <v>192</v>
      </c>
      <c r="C25" s="213">
        <v>10.75</v>
      </c>
      <c r="D25" s="213">
        <v>3.25</v>
      </c>
      <c r="E25" s="213">
        <v>29.060000000000002</v>
      </c>
      <c r="F25" s="213">
        <v>30.8</v>
      </c>
      <c r="G25" s="213">
        <v>2</v>
      </c>
      <c r="H25" s="213">
        <v>75.86</v>
      </c>
    </row>
    <row r="26" spans="1:8">
      <c r="A26" s="76">
        <v>4200</v>
      </c>
      <c r="B26" s="76" t="s">
        <v>193</v>
      </c>
      <c r="C26" s="214">
        <v>66.5929</v>
      </c>
      <c r="D26" s="214">
        <v>23.994400000000002</v>
      </c>
      <c r="E26" s="214">
        <v>92.917500000000004</v>
      </c>
      <c r="F26" s="214">
        <v>82.022499999999994</v>
      </c>
      <c r="G26" s="214">
        <v>9.3621999999999996</v>
      </c>
      <c r="H26" s="214">
        <v>274.88949999999994</v>
      </c>
    </row>
    <row r="27" spans="1:8">
      <c r="A27" s="212">
        <v>4502</v>
      </c>
      <c r="B27" s="96" t="s">
        <v>194</v>
      </c>
      <c r="C27" s="213">
        <v>1.83</v>
      </c>
      <c r="D27" s="213">
        <v>2.4000000000000004</v>
      </c>
      <c r="E27" s="213">
        <v>8.629999999999999</v>
      </c>
      <c r="F27" s="213">
        <v>23.491</v>
      </c>
      <c r="G27" s="213">
        <v>1</v>
      </c>
      <c r="H27" s="213">
        <v>37.350999999999999</v>
      </c>
    </row>
    <row r="28" spans="1:8">
      <c r="A28" s="76">
        <v>4604</v>
      </c>
      <c r="B28" s="76" t="s">
        <v>195</v>
      </c>
      <c r="C28" s="214">
        <v>7.05</v>
      </c>
      <c r="D28" s="214">
        <v>1</v>
      </c>
      <c r="E28" s="214">
        <v>7.1</v>
      </c>
      <c r="F28" s="214">
        <v>6.89</v>
      </c>
      <c r="G28" s="214">
        <v>0</v>
      </c>
      <c r="H28" s="214">
        <v>22.04</v>
      </c>
    </row>
    <row r="29" spans="1:8">
      <c r="A29" s="96">
        <v>4607</v>
      </c>
      <c r="B29" s="96" t="s">
        <v>196</v>
      </c>
      <c r="C29" s="213">
        <v>20.204999999999998</v>
      </c>
      <c r="D29" s="213">
        <v>10.9</v>
      </c>
      <c r="E29" s="213">
        <v>23.696199999999997</v>
      </c>
      <c r="F29" s="213">
        <v>24.570599999999999</v>
      </c>
      <c r="G29" s="213">
        <v>1.8</v>
      </c>
      <c r="H29" s="213">
        <v>81.17179999999999</v>
      </c>
    </row>
    <row r="30" spans="1:8">
      <c r="A30" s="76">
        <v>4803</v>
      </c>
      <c r="B30" s="76" t="s">
        <v>197</v>
      </c>
      <c r="C30" s="214">
        <v>8.24</v>
      </c>
      <c r="D30" s="214">
        <v>0.1</v>
      </c>
      <c r="E30" s="214">
        <v>5</v>
      </c>
      <c r="F30" s="214">
        <v>3</v>
      </c>
      <c r="G30" s="214">
        <v>0</v>
      </c>
      <c r="H30" s="214">
        <v>16.34</v>
      </c>
    </row>
    <row r="31" spans="1:8">
      <c r="A31" s="212">
        <v>4902</v>
      </c>
      <c r="B31" s="96" t="s">
        <v>199</v>
      </c>
      <c r="C31" s="213">
        <v>3.8</v>
      </c>
      <c r="D31" s="213">
        <v>0</v>
      </c>
      <c r="E31" s="213">
        <v>2.8</v>
      </c>
      <c r="F31" s="213">
        <v>3.2</v>
      </c>
      <c r="G31" s="213">
        <v>0</v>
      </c>
      <c r="H31" s="213">
        <v>9.8000000000000007</v>
      </c>
    </row>
    <row r="32" spans="1:8">
      <c r="A32" s="76">
        <v>4911</v>
      </c>
      <c r="B32" s="76" t="s">
        <v>200</v>
      </c>
      <c r="C32" s="214">
        <v>21.779999999999998</v>
      </c>
      <c r="D32" s="214">
        <v>3.1</v>
      </c>
      <c r="E32" s="214">
        <v>9.84</v>
      </c>
      <c r="F32" s="214">
        <v>0</v>
      </c>
      <c r="G32" s="214">
        <v>3.3</v>
      </c>
      <c r="H32" s="214">
        <v>38.019999999999996</v>
      </c>
    </row>
    <row r="33" spans="1:8">
      <c r="A33" s="96">
        <v>5200</v>
      </c>
      <c r="B33" s="96" t="s">
        <v>201</v>
      </c>
      <c r="C33" s="213">
        <v>105.7</v>
      </c>
      <c r="D33" s="213">
        <v>30.19</v>
      </c>
      <c r="E33" s="213">
        <v>112.80000000000001</v>
      </c>
      <c r="F33" s="213">
        <v>103.89999999999999</v>
      </c>
      <c r="G33" s="213">
        <v>9</v>
      </c>
      <c r="H33" s="213">
        <v>361.59000000000003</v>
      </c>
    </row>
    <row r="34" spans="1:8">
      <c r="A34" s="76">
        <v>5604</v>
      </c>
      <c r="B34" s="76" t="s">
        <v>203</v>
      </c>
      <c r="C34" s="214">
        <v>27.9</v>
      </c>
      <c r="D34" s="214">
        <v>2</v>
      </c>
      <c r="E34" s="214">
        <v>21.85</v>
      </c>
      <c r="F34" s="214">
        <v>19.91</v>
      </c>
      <c r="G34" s="214">
        <v>0</v>
      </c>
      <c r="H34" s="214">
        <v>71.66</v>
      </c>
    </row>
    <row r="35" spans="1:8">
      <c r="A35" s="212">
        <v>5508</v>
      </c>
      <c r="B35" s="96" t="s">
        <v>202</v>
      </c>
      <c r="C35" s="213">
        <v>5.0999999999999996</v>
      </c>
      <c r="D35" s="213">
        <v>6.1</v>
      </c>
      <c r="E35" s="213">
        <v>27.85</v>
      </c>
      <c r="F35" s="213">
        <v>43</v>
      </c>
      <c r="G35" s="213">
        <v>2</v>
      </c>
      <c r="H35" s="213">
        <v>84.05</v>
      </c>
    </row>
    <row r="36" spans="1:8">
      <c r="A36" s="76">
        <v>5609</v>
      </c>
      <c r="B36" s="76" t="s">
        <v>204</v>
      </c>
      <c r="C36" s="214">
        <v>13.3</v>
      </c>
      <c r="D36" s="214">
        <v>0</v>
      </c>
      <c r="E36" s="214">
        <v>15</v>
      </c>
      <c r="F36" s="214">
        <v>2.2000000000000002</v>
      </c>
      <c r="G36" s="214">
        <v>1.6</v>
      </c>
      <c r="H36" s="214">
        <v>32.1</v>
      </c>
    </row>
    <row r="37" spans="1:8">
      <c r="A37" s="96">
        <v>6000</v>
      </c>
      <c r="B37" s="96" t="s">
        <v>208</v>
      </c>
      <c r="C37" s="213">
        <v>273.63</v>
      </c>
      <c r="D37" s="213">
        <v>187.23</v>
      </c>
      <c r="E37" s="213">
        <v>435.03</v>
      </c>
      <c r="F37" s="213">
        <v>572.2127999999999</v>
      </c>
      <c r="G37" s="213">
        <v>53.3</v>
      </c>
      <c r="H37" s="213">
        <v>1521.4027999999998</v>
      </c>
    </row>
    <row r="38" spans="1:8">
      <c r="A38" s="76">
        <v>6100</v>
      </c>
      <c r="B38" s="76" t="s">
        <v>209</v>
      </c>
      <c r="C38" s="214">
        <v>44.222900000000003</v>
      </c>
      <c r="D38" s="214">
        <v>17.680000000000003</v>
      </c>
      <c r="E38" s="214">
        <v>74.403700000000001</v>
      </c>
      <c r="F38" s="214">
        <v>99.037900000000008</v>
      </c>
      <c r="G38" s="214">
        <v>5.5</v>
      </c>
      <c r="H38" s="214">
        <v>240.84450000000001</v>
      </c>
    </row>
    <row r="39" spans="1:8">
      <c r="A39" s="212">
        <v>6250</v>
      </c>
      <c r="B39" s="96" t="s">
        <v>210</v>
      </c>
      <c r="C39" s="213">
        <v>81.099999999999994</v>
      </c>
      <c r="D39" s="213">
        <v>11.52</v>
      </c>
      <c r="E39" s="213">
        <v>37.952500000000001</v>
      </c>
      <c r="F39" s="213">
        <v>37.83</v>
      </c>
      <c r="G39" s="213">
        <v>4.0999999999999996</v>
      </c>
      <c r="H39" s="213">
        <v>172.50249999999997</v>
      </c>
    </row>
    <row r="40" spans="1:8">
      <c r="A40" s="76">
        <v>6400</v>
      </c>
      <c r="B40" s="76" t="s">
        <v>211</v>
      </c>
      <c r="C40" s="214">
        <v>60.44</v>
      </c>
      <c r="D40" s="214">
        <v>18.73</v>
      </c>
      <c r="E40" s="214">
        <v>51.3</v>
      </c>
      <c r="F40" s="214">
        <v>5.8</v>
      </c>
      <c r="G40" s="214">
        <v>0.97</v>
      </c>
      <c r="H40" s="214">
        <v>137.24</v>
      </c>
    </row>
    <row r="41" spans="1:8">
      <c r="A41" s="96">
        <v>6513</v>
      </c>
      <c r="B41" s="96" t="s">
        <v>212</v>
      </c>
      <c r="C41" s="213">
        <v>5.25</v>
      </c>
      <c r="D41" s="213">
        <v>6.25</v>
      </c>
      <c r="E41" s="213">
        <v>32.1</v>
      </c>
      <c r="F41" s="213">
        <v>33.5</v>
      </c>
      <c r="G41" s="213">
        <v>1</v>
      </c>
      <c r="H41" s="213">
        <v>78.099999999999994</v>
      </c>
    </row>
    <row r="42" spans="1:8">
      <c r="A42" s="76">
        <v>6515</v>
      </c>
      <c r="B42" s="76" t="s">
        <v>213</v>
      </c>
      <c r="C42" s="214">
        <v>2.6</v>
      </c>
      <c r="D42" s="214">
        <v>1.1000000000000001</v>
      </c>
      <c r="E42" s="214">
        <v>21.5</v>
      </c>
      <c r="F42" s="214">
        <v>14.9</v>
      </c>
      <c r="G42" s="214">
        <v>1</v>
      </c>
      <c r="H42" s="214">
        <v>41.1</v>
      </c>
    </row>
    <row r="43" spans="1:8">
      <c r="A43" s="212">
        <v>6601</v>
      </c>
      <c r="B43" s="96" t="s">
        <v>214</v>
      </c>
      <c r="C43" s="213">
        <v>0</v>
      </c>
      <c r="D43" s="213">
        <v>2</v>
      </c>
      <c r="E43" s="213">
        <v>12.999999999999998</v>
      </c>
      <c r="F43" s="213">
        <v>12.9</v>
      </c>
      <c r="G43" s="213">
        <v>0.8</v>
      </c>
      <c r="H43" s="213">
        <v>28.7</v>
      </c>
    </row>
    <row r="44" spans="1:8">
      <c r="A44" s="76">
        <v>6602</v>
      </c>
      <c r="B44" s="76" t="s">
        <v>215</v>
      </c>
      <c r="C44" s="214">
        <v>5.6</v>
      </c>
      <c r="D44" s="214">
        <v>0</v>
      </c>
      <c r="E44" s="214">
        <v>13.67</v>
      </c>
      <c r="F44" s="214">
        <v>15.44</v>
      </c>
      <c r="G44" s="214">
        <v>1.75</v>
      </c>
      <c r="H44" s="214">
        <v>36.46</v>
      </c>
    </row>
    <row r="45" spans="1:8">
      <c r="A45" s="96">
        <v>6607</v>
      </c>
      <c r="B45" s="96" t="s">
        <v>216</v>
      </c>
      <c r="C45" s="213">
        <v>0</v>
      </c>
      <c r="D45" s="213">
        <v>3.7</v>
      </c>
      <c r="E45" s="213">
        <v>10.6</v>
      </c>
      <c r="F45" s="213">
        <v>23</v>
      </c>
      <c r="G45" s="213">
        <v>0</v>
      </c>
      <c r="H45" s="213">
        <v>37.299999999999997</v>
      </c>
    </row>
    <row r="46" spans="1:8">
      <c r="A46" s="76">
        <v>6612</v>
      </c>
      <c r="B46" s="76" t="s">
        <v>218</v>
      </c>
      <c r="C46" s="214">
        <v>1.2</v>
      </c>
      <c r="D46" s="214">
        <v>2.64</v>
      </c>
      <c r="E46" s="214">
        <v>32.22</v>
      </c>
      <c r="F46" s="214">
        <v>37.5</v>
      </c>
      <c r="G46" s="214">
        <v>2</v>
      </c>
      <c r="H46" s="214">
        <v>75.56</v>
      </c>
    </row>
    <row r="47" spans="1:8">
      <c r="A47" s="212">
        <v>6709</v>
      </c>
      <c r="B47" s="96" t="s">
        <v>220</v>
      </c>
      <c r="C47" s="213">
        <v>1.8</v>
      </c>
      <c r="D47" s="213">
        <v>1.2</v>
      </c>
      <c r="E47" s="213">
        <v>15.799999999999999</v>
      </c>
      <c r="F47" s="213">
        <v>32</v>
      </c>
      <c r="G47" s="213">
        <v>2.1</v>
      </c>
      <c r="H47" s="213">
        <v>52.9</v>
      </c>
    </row>
    <row r="48" spans="1:8">
      <c r="A48" s="76">
        <v>7300</v>
      </c>
      <c r="B48" s="76" t="s">
        <v>221</v>
      </c>
      <c r="C48" s="214">
        <v>69</v>
      </c>
      <c r="D48" s="214">
        <v>39</v>
      </c>
      <c r="E48" s="214">
        <v>134</v>
      </c>
      <c r="F48" s="214">
        <v>144</v>
      </c>
      <c r="G48" s="214">
        <v>10</v>
      </c>
      <c r="H48" s="214">
        <v>396</v>
      </c>
    </row>
    <row r="49" spans="1:8">
      <c r="A49" s="96">
        <v>7400</v>
      </c>
      <c r="B49" s="96" t="s">
        <v>222</v>
      </c>
      <c r="C49" s="213">
        <v>62.534999999999997</v>
      </c>
      <c r="D49" s="213">
        <v>41.6526</v>
      </c>
      <c r="E49" s="213">
        <v>171.76940000000002</v>
      </c>
      <c r="F49" s="213">
        <v>133.93030000000002</v>
      </c>
      <c r="G49" s="213">
        <v>6.7332999999999998</v>
      </c>
      <c r="H49" s="213">
        <v>416.62059999999997</v>
      </c>
    </row>
    <row r="50" spans="1:8">
      <c r="A50" s="76">
        <v>7502</v>
      </c>
      <c r="B50" s="76" t="s">
        <v>223</v>
      </c>
      <c r="C50" s="214">
        <v>4.5</v>
      </c>
      <c r="D50" s="214">
        <v>2.8</v>
      </c>
      <c r="E50" s="214">
        <v>23.77</v>
      </c>
      <c r="F50" s="214">
        <v>36.700000000000003</v>
      </c>
      <c r="G50" s="214">
        <v>3.3</v>
      </c>
      <c r="H50" s="214">
        <v>71.070000000000007</v>
      </c>
    </row>
    <row r="51" spans="1:8">
      <c r="A51" s="212">
        <v>8401</v>
      </c>
      <c r="B51" s="96" t="s">
        <v>227</v>
      </c>
      <c r="C51" s="213">
        <v>10</v>
      </c>
      <c r="D51" s="213">
        <v>26.150000000000002</v>
      </c>
      <c r="E51" s="213">
        <v>50.77</v>
      </c>
      <c r="F51" s="213">
        <v>78.010000000000005</v>
      </c>
      <c r="G51" s="213">
        <v>0</v>
      </c>
      <c r="H51" s="213">
        <v>164.93</v>
      </c>
    </row>
    <row r="52" spans="1:8">
      <c r="A52" s="76">
        <v>8000</v>
      </c>
      <c r="B52" s="76" t="s">
        <v>225</v>
      </c>
      <c r="C52" s="214">
        <v>131.4</v>
      </c>
      <c r="D52" s="214">
        <v>16.8</v>
      </c>
      <c r="E52" s="214">
        <v>82.600000000000009</v>
      </c>
      <c r="F52" s="214">
        <v>57.1</v>
      </c>
      <c r="G52" s="214">
        <v>4.9000000000000004</v>
      </c>
      <c r="H52" s="214">
        <v>292.8</v>
      </c>
    </row>
    <row r="53" spans="1:8">
      <c r="A53" s="96">
        <v>8200</v>
      </c>
      <c r="B53" s="96" t="s">
        <v>226</v>
      </c>
      <c r="C53" s="213">
        <v>264.29999999999995</v>
      </c>
      <c r="D53" s="213">
        <v>82.800000000000011</v>
      </c>
      <c r="E53" s="213">
        <v>258.2</v>
      </c>
      <c r="F53" s="213">
        <v>132.19999999999999</v>
      </c>
      <c r="G53" s="213">
        <v>37.200000000000003</v>
      </c>
      <c r="H53" s="213">
        <v>774.69999999999993</v>
      </c>
    </row>
    <row r="54" spans="1:8">
      <c r="A54" s="76">
        <v>8508</v>
      </c>
      <c r="B54" s="76" t="s">
        <v>228</v>
      </c>
      <c r="C54" s="214">
        <v>14.9</v>
      </c>
      <c r="D54" s="214">
        <v>2.7</v>
      </c>
      <c r="E54" s="214">
        <v>13.7</v>
      </c>
      <c r="F54" s="214">
        <v>9.1</v>
      </c>
      <c r="G54" s="214">
        <v>1</v>
      </c>
      <c r="H54" s="214">
        <v>41.4</v>
      </c>
    </row>
    <row r="55" spans="1:8">
      <c r="A55" s="212">
        <v>8509</v>
      </c>
      <c r="B55" s="96" t="s">
        <v>229</v>
      </c>
      <c r="C55" s="213">
        <v>25.1</v>
      </c>
      <c r="D55" s="213">
        <v>1</v>
      </c>
      <c r="E55" s="213">
        <v>8.1</v>
      </c>
      <c r="F55" s="213">
        <v>0</v>
      </c>
      <c r="G55" s="213">
        <v>1</v>
      </c>
      <c r="H55" s="213">
        <v>35.200000000000003</v>
      </c>
    </row>
    <row r="56" spans="1:8">
      <c r="A56" s="76">
        <v>8610</v>
      </c>
      <c r="B56" s="76" t="s">
        <v>230</v>
      </c>
      <c r="C56" s="214">
        <v>1.28</v>
      </c>
      <c r="D56" s="214">
        <v>0</v>
      </c>
      <c r="E56" s="214">
        <v>0</v>
      </c>
      <c r="F56" s="214">
        <v>0</v>
      </c>
      <c r="G56" s="214">
        <v>0</v>
      </c>
      <c r="H56" s="214">
        <v>1.28</v>
      </c>
    </row>
    <row r="57" spans="1:8">
      <c r="A57" s="96">
        <v>8613</v>
      </c>
      <c r="B57" s="96" t="s">
        <v>231</v>
      </c>
      <c r="C57" s="213">
        <v>60.1</v>
      </c>
      <c r="D57" s="213">
        <v>7.2</v>
      </c>
      <c r="E57" s="213">
        <v>46.8</v>
      </c>
      <c r="F57" s="213">
        <v>1</v>
      </c>
      <c r="G57" s="213">
        <v>2.1</v>
      </c>
      <c r="H57" s="213">
        <v>117.19999999999999</v>
      </c>
    </row>
    <row r="58" spans="1:8">
      <c r="A58" s="76">
        <v>8614</v>
      </c>
      <c r="B58" s="76" t="s">
        <v>232</v>
      </c>
      <c r="C58" s="214">
        <v>67.83</v>
      </c>
      <c r="D58" s="214">
        <v>9.07</v>
      </c>
      <c r="E58" s="214">
        <v>50.764000000000003</v>
      </c>
      <c r="F58" s="214">
        <v>4.45</v>
      </c>
      <c r="G58" s="214">
        <v>2</v>
      </c>
      <c r="H58" s="214">
        <v>134.114</v>
      </c>
    </row>
    <row r="59" spans="1:8">
      <c r="A59" s="212">
        <v>8710</v>
      </c>
      <c r="B59" s="96" t="s">
        <v>233</v>
      </c>
      <c r="C59" s="213">
        <v>25.68</v>
      </c>
      <c r="D59" s="213">
        <v>3.67</v>
      </c>
      <c r="E59" s="213">
        <v>20.03</v>
      </c>
      <c r="F59" s="213">
        <v>17.259999999999998</v>
      </c>
      <c r="G59" s="213">
        <v>2</v>
      </c>
      <c r="H59" s="213">
        <v>68.64</v>
      </c>
    </row>
    <row r="60" spans="1:8">
      <c r="A60" s="76">
        <v>8716</v>
      </c>
      <c r="B60" s="76" t="s">
        <v>234</v>
      </c>
      <c r="C60" s="214">
        <v>167</v>
      </c>
      <c r="D60" s="214">
        <v>17</v>
      </c>
      <c r="E60" s="214">
        <v>72</v>
      </c>
      <c r="F60" s="214">
        <v>0</v>
      </c>
      <c r="G60" s="214">
        <v>1.5</v>
      </c>
      <c r="H60" s="214">
        <v>257.5</v>
      </c>
    </row>
    <row r="61" spans="1:8">
      <c r="A61" s="96">
        <v>8717</v>
      </c>
      <c r="B61" s="96" t="s">
        <v>235</v>
      </c>
      <c r="C61" s="213">
        <v>78.61</v>
      </c>
      <c r="D61" s="213">
        <v>8.9</v>
      </c>
      <c r="E61" s="213">
        <v>35.869999999999997</v>
      </c>
      <c r="F61" s="213">
        <v>5.4399999999999995</v>
      </c>
      <c r="G61" s="213">
        <v>2</v>
      </c>
      <c r="H61" s="213">
        <v>130.82</v>
      </c>
    </row>
    <row r="62" spans="1:8">
      <c r="A62" s="76">
        <v>8719</v>
      </c>
      <c r="B62" s="76" t="s">
        <v>236</v>
      </c>
      <c r="C62" s="214">
        <v>12.1</v>
      </c>
      <c r="D62" s="214">
        <v>1</v>
      </c>
      <c r="E62" s="214">
        <v>14.34</v>
      </c>
      <c r="F62" s="214">
        <v>10.64</v>
      </c>
      <c r="G62" s="214">
        <v>0.5</v>
      </c>
      <c r="H62" s="214">
        <v>38.58</v>
      </c>
    </row>
    <row r="63" spans="1:8">
      <c r="A63" s="212">
        <v>8720</v>
      </c>
      <c r="B63" s="96" t="s">
        <v>237</v>
      </c>
      <c r="C63" s="213">
        <v>16.0137</v>
      </c>
      <c r="D63" s="213">
        <v>0.05</v>
      </c>
      <c r="E63" s="213">
        <v>16.025500000000001</v>
      </c>
      <c r="F63" s="213">
        <v>1</v>
      </c>
      <c r="G63" s="213">
        <v>0</v>
      </c>
      <c r="H63" s="213">
        <v>33.089200000000005</v>
      </c>
    </row>
    <row r="64" spans="1:8">
      <c r="A64" s="76">
        <v>8721</v>
      </c>
      <c r="B64" s="76" t="s">
        <v>238</v>
      </c>
      <c r="C64" s="214">
        <v>37.86</v>
      </c>
      <c r="D64" s="214">
        <v>4.5999999999999996</v>
      </c>
      <c r="E64" s="214">
        <v>39.370000000000005</v>
      </c>
      <c r="F64" s="214">
        <v>2</v>
      </c>
      <c r="G64" s="214">
        <v>0</v>
      </c>
      <c r="H64" s="214">
        <v>83.830000000000013</v>
      </c>
    </row>
    <row r="65" spans="1:8">
      <c r="A65" s="96">
        <v>8722</v>
      </c>
      <c r="B65" s="96" t="s">
        <v>239</v>
      </c>
      <c r="C65" s="213">
        <v>16.399999999999999</v>
      </c>
      <c r="D65" s="213">
        <v>1.6</v>
      </c>
      <c r="E65" s="213">
        <v>28.340000000000003</v>
      </c>
      <c r="F65" s="213">
        <v>5.6</v>
      </c>
      <c r="G65" s="213">
        <v>0</v>
      </c>
      <c r="H65" s="213">
        <v>51.940000000000005</v>
      </c>
    </row>
    <row r="66" spans="1:8">
      <c r="A66" s="76"/>
      <c r="B66" s="76" t="s">
        <v>661</v>
      </c>
      <c r="C66" s="214">
        <v>86.16</v>
      </c>
      <c r="D66" s="214">
        <v>72.287800000000004</v>
      </c>
      <c r="E66" s="214">
        <v>42.407399999999996</v>
      </c>
      <c r="F66" s="214">
        <v>72.210700000000017</v>
      </c>
      <c r="G66" s="214">
        <v>30.099999999999998</v>
      </c>
      <c r="H66" s="214">
        <v>303.16590000000002</v>
      </c>
    </row>
    <row r="67" spans="1:8">
      <c r="A67" s="76"/>
      <c r="B67" s="76"/>
      <c r="C67" s="214"/>
      <c r="D67" s="214"/>
      <c r="E67" s="214"/>
      <c r="F67" s="214"/>
      <c r="G67" s="214"/>
      <c r="H67" s="214"/>
    </row>
    <row r="68" spans="1:8">
      <c r="A68" s="76"/>
      <c r="B68" s="76"/>
      <c r="C68" s="215">
        <f>SUM(C7:C66)</f>
        <v>8231.5759000000016</v>
      </c>
      <c r="D68" s="215">
        <f t="shared" ref="D68:H68" si="0">SUM(D7:D66)</f>
        <v>2460.6516999999994</v>
      </c>
      <c r="E68" s="215">
        <f t="shared" si="0"/>
        <v>7477.3332000000055</v>
      </c>
      <c r="F68" s="215">
        <f t="shared" si="0"/>
        <v>4991.1446999999989</v>
      </c>
      <c r="G68" s="215">
        <f t="shared" si="0"/>
        <v>691.49810000000014</v>
      </c>
      <c r="H68" s="215">
        <f t="shared" si="0"/>
        <v>23852.203599999997</v>
      </c>
    </row>
  </sheetData>
  <hyperlinks>
    <hyperlink ref="B1" location="Efnisyfirlit!A1" display="Efnisyfirlit" xr:uid="{20DF4337-373D-4303-A873-2F577C6FD524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A17F7-A956-46F5-80DB-F809B141F4B4}">
  <dimension ref="A1:N402"/>
  <sheetViews>
    <sheetView workbookViewId="0">
      <selection activeCell="D1" sqref="D1"/>
    </sheetView>
  </sheetViews>
  <sheetFormatPr defaultRowHeight="14.4"/>
  <cols>
    <col min="1" max="1" width="1.6640625" customWidth="1"/>
    <col min="2" max="2" width="0" hidden="1" customWidth="1"/>
    <col min="3" max="3" width="2.33203125" customWidth="1"/>
    <col min="4" max="4" width="24.6640625" customWidth="1"/>
    <col min="5" max="5" width="7.6640625" customWidth="1"/>
    <col min="6" max="8" width="0" hidden="1" customWidth="1"/>
    <col min="9" max="9" width="12.33203125" customWidth="1"/>
    <col min="11" max="11" width="11.6640625" customWidth="1"/>
    <col min="12" max="12" width="10.88671875" customWidth="1"/>
    <col min="13" max="13" width="10.6640625" customWidth="1"/>
    <col min="14" max="14" width="10.109375" customWidth="1"/>
  </cols>
  <sheetData>
    <row r="1" spans="1:14">
      <c r="D1" s="289" t="s">
        <v>1273</v>
      </c>
    </row>
    <row r="2" spans="1:14" ht="15.6">
      <c r="A2" s="216" t="s">
        <v>662</v>
      </c>
      <c r="B2" s="76"/>
      <c r="C2" s="76"/>
      <c r="E2" s="55"/>
      <c r="F2" s="55"/>
      <c r="G2" s="55"/>
      <c r="H2" s="55"/>
      <c r="I2" s="55"/>
      <c r="J2" s="55"/>
      <c r="K2" s="55"/>
      <c r="L2" s="55"/>
      <c r="M2" s="55"/>
      <c r="N2" s="55"/>
    </row>
    <row r="3" spans="1:14">
      <c r="A3" s="76"/>
      <c r="B3" s="76"/>
      <c r="C3" s="76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</row>
    <row r="4" spans="1:14">
      <c r="A4" s="76"/>
      <c r="B4" s="76"/>
      <c r="C4" s="76"/>
      <c r="D4" s="217"/>
      <c r="E4" s="218"/>
      <c r="F4" s="30"/>
      <c r="G4" s="30"/>
      <c r="H4" s="30"/>
      <c r="I4" s="219" t="s">
        <v>663</v>
      </c>
      <c r="J4" s="218"/>
      <c r="K4" s="219" t="s">
        <v>664</v>
      </c>
      <c r="L4" s="219" t="s">
        <v>664</v>
      </c>
      <c r="M4" s="219" t="s">
        <v>664</v>
      </c>
      <c r="N4" s="218"/>
    </row>
    <row r="5" spans="1:14">
      <c r="A5" s="76"/>
      <c r="B5" s="76"/>
      <c r="C5" s="76"/>
      <c r="D5" s="140"/>
      <c r="E5" s="220" t="s">
        <v>665</v>
      </c>
      <c r="F5" s="55"/>
      <c r="G5" s="55"/>
      <c r="H5" s="55"/>
      <c r="I5" s="220" t="s">
        <v>666</v>
      </c>
      <c r="J5" s="220" t="s">
        <v>667</v>
      </c>
      <c r="K5" s="220" t="s">
        <v>668</v>
      </c>
      <c r="L5" s="220" t="s">
        <v>668</v>
      </c>
      <c r="M5" s="220" t="s">
        <v>669</v>
      </c>
      <c r="N5" s="220" t="s">
        <v>664</v>
      </c>
    </row>
    <row r="6" spans="1:14">
      <c r="A6" s="76"/>
      <c r="B6" s="76"/>
      <c r="C6" s="221"/>
      <c r="D6" s="222" t="s">
        <v>670</v>
      </c>
      <c r="E6" s="223" t="s">
        <v>671</v>
      </c>
      <c r="F6" s="224" t="s">
        <v>30</v>
      </c>
      <c r="G6" s="224" t="s">
        <v>672</v>
      </c>
      <c r="H6" s="224" t="s">
        <v>673</v>
      </c>
      <c r="I6" s="223" t="s">
        <v>674</v>
      </c>
      <c r="J6" s="223" t="s">
        <v>151</v>
      </c>
      <c r="K6" s="223" t="s">
        <v>675</v>
      </c>
      <c r="L6" s="223" t="s">
        <v>676</v>
      </c>
      <c r="M6" s="223" t="s">
        <v>677</v>
      </c>
      <c r="N6" s="223" t="s">
        <v>74</v>
      </c>
    </row>
    <row r="7" spans="1:14" ht="9.6" customHeight="1">
      <c r="A7" s="225"/>
      <c r="B7" s="225"/>
      <c r="C7" s="225"/>
      <c r="D7" s="226"/>
      <c r="E7" s="226"/>
      <c r="F7" s="227"/>
      <c r="G7" s="228"/>
      <c r="H7" s="228"/>
      <c r="I7" s="228"/>
      <c r="J7" s="228"/>
      <c r="K7" s="229"/>
      <c r="L7" s="229"/>
      <c r="M7" s="229"/>
      <c r="N7" s="229"/>
    </row>
    <row r="8" spans="1:14">
      <c r="A8" s="230" t="s">
        <v>678</v>
      </c>
      <c r="B8" s="230"/>
      <c r="C8" s="230"/>
      <c r="D8" s="230"/>
      <c r="E8" s="230"/>
      <c r="F8" s="231"/>
      <c r="G8" s="232"/>
      <c r="H8" s="232"/>
      <c r="I8" s="232"/>
      <c r="J8" s="232"/>
      <c r="K8" s="233"/>
      <c r="L8" s="233"/>
      <c r="M8" s="233"/>
      <c r="N8" s="233"/>
    </row>
    <row r="9" spans="1:14">
      <c r="A9" s="234"/>
      <c r="B9" s="234" t="s">
        <v>484</v>
      </c>
      <c r="C9" s="230" t="s">
        <v>313</v>
      </c>
      <c r="D9" s="230"/>
      <c r="E9" s="230"/>
      <c r="F9" s="235"/>
      <c r="G9" s="236"/>
      <c r="H9" s="236"/>
      <c r="I9" s="236"/>
      <c r="J9" s="236"/>
      <c r="K9" s="237"/>
      <c r="L9" s="237"/>
      <c r="M9" s="237"/>
      <c r="N9" s="237"/>
    </row>
    <row r="10" spans="1:14">
      <c r="A10" s="234"/>
      <c r="B10" s="234"/>
      <c r="C10" s="234"/>
      <c r="D10" s="238" t="s">
        <v>679</v>
      </c>
      <c r="E10" s="238" t="s">
        <v>680</v>
      </c>
      <c r="F10" s="239">
        <v>-27190.766</v>
      </c>
      <c r="G10" s="240">
        <v>597887.05700000003</v>
      </c>
      <c r="H10" s="240">
        <v>281198.40299999999</v>
      </c>
      <c r="I10" s="240">
        <v>879085.46</v>
      </c>
      <c r="J10" s="240">
        <v>417</v>
      </c>
      <c r="K10" s="241">
        <v>42.79</v>
      </c>
      <c r="L10" s="241">
        <v>0.39</v>
      </c>
      <c r="M10" s="241">
        <v>19.600000000000001</v>
      </c>
      <c r="N10" s="241">
        <v>62.78</v>
      </c>
    </row>
    <row r="11" spans="1:14">
      <c r="A11" s="234"/>
      <c r="B11" s="234"/>
      <c r="C11" s="234"/>
      <c r="D11" s="234" t="s">
        <v>681</v>
      </c>
      <c r="E11" s="234" t="s">
        <v>680</v>
      </c>
      <c r="F11" s="235">
        <v>-44206.016000000003</v>
      </c>
      <c r="G11" s="236">
        <v>817424.41299999994</v>
      </c>
      <c r="H11" s="236">
        <v>379514.73200000002</v>
      </c>
      <c r="I11" s="236">
        <v>1196939.145</v>
      </c>
      <c r="J11" s="236">
        <v>685</v>
      </c>
      <c r="K11" s="237">
        <v>51.88</v>
      </c>
      <c r="L11" s="237">
        <v>8.7899999999999991</v>
      </c>
      <c r="M11" s="237">
        <v>30.58</v>
      </c>
      <c r="N11" s="237">
        <v>91.25</v>
      </c>
    </row>
    <row r="12" spans="1:14">
      <c r="A12" s="234"/>
      <c r="B12" s="234"/>
      <c r="C12" s="234"/>
      <c r="D12" s="238" t="s">
        <v>682</v>
      </c>
      <c r="E12" s="238" t="s">
        <v>683</v>
      </c>
      <c r="F12" s="239">
        <v>-10292.378000000001</v>
      </c>
      <c r="G12" s="240">
        <v>193357.92199999999</v>
      </c>
      <c r="H12" s="240">
        <v>89983.854000000007</v>
      </c>
      <c r="I12" s="240">
        <v>283341.77600000001</v>
      </c>
      <c r="J12" s="240">
        <v>178</v>
      </c>
      <c r="K12" s="241">
        <v>16.64</v>
      </c>
      <c r="L12" s="241">
        <v>1.93</v>
      </c>
      <c r="M12" s="241">
        <v>22.28</v>
      </c>
      <c r="N12" s="241">
        <v>40.85</v>
      </c>
    </row>
    <row r="13" spans="1:14">
      <c r="A13" s="234"/>
      <c r="B13" s="234"/>
      <c r="C13" s="234"/>
      <c r="D13" s="234" t="s">
        <v>684</v>
      </c>
      <c r="E13" s="234" t="s">
        <v>683</v>
      </c>
      <c r="F13" s="235">
        <v>-27819.151000000002</v>
      </c>
      <c r="G13" s="236">
        <v>494354.11099999998</v>
      </c>
      <c r="H13" s="236">
        <v>238980.80600000001</v>
      </c>
      <c r="I13" s="236">
        <v>733334.91700000002</v>
      </c>
      <c r="J13" s="236">
        <v>387</v>
      </c>
      <c r="K13" s="237">
        <v>28.38</v>
      </c>
      <c r="L13" s="237">
        <v>11.22</v>
      </c>
      <c r="M13" s="237">
        <v>14.44</v>
      </c>
      <c r="N13" s="237">
        <v>54.04</v>
      </c>
    </row>
    <row r="14" spans="1:14">
      <c r="A14" s="234"/>
      <c r="B14" s="234"/>
      <c r="C14" s="234"/>
      <c r="D14" s="238" t="s">
        <v>685</v>
      </c>
      <c r="E14" s="238" t="s">
        <v>680</v>
      </c>
      <c r="F14" s="239">
        <v>-30345.911</v>
      </c>
      <c r="G14" s="240">
        <v>574851.65599999996</v>
      </c>
      <c r="H14" s="240">
        <v>278086.49599999998</v>
      </c>
      <c r="I14" s="240">
        <v>852938.152</v>
      </c>
      <c r="J14" s="240">
        <v>420</v>
      </c>
      <c r="K14" s="241">
        <v>33.82</v>
      </c>
      <c r="L14" s="241">
        <v>13.54</v>
      </c>
      <c r="M14" s="241">
        <v>23.27</v>
      </c>
      <c r="N14" s="241">
        <v>70.63</v>
      </c>
    </row>
    <row r="15" spans="1:14">
      <c r="A15" s="234"/>
      <c r="B15" s="234"/>
      <c r="C15" s="234"/>
      <c r="D15" s="234" t="s">
        <v>686</v>
      </c>
      <c r="E15" s="234"/>
      <c r="F15" s="235">
        <v>-816.33500000000004</v>
      </c>
      <c r="G15" s="236">
        <v>457091.59899999999</v>
      </c>
      <c r="H15" s="236">
        <v>111888.148</v>
      </c>
      <c r="I15" s="236">
        <v>568979.74699999997</v>
      </c>
      <c r="J15" s="236">
        <v>33</v>
      </c>
      <c r="K15" s="237">
        <v>27.26</v>
      </c>
      <c r="L15" s="237">
        <v>1.1299999999999999</v>
      </c>
      <c r="M15" s="237">
        <v>17.5</v>
      </c>
      <c r="N15" s="237">
        <v>45.89</v>
      </c>
    </row>
    <row r="16" spans="1:14">
      <c r="A16" s="234"/>
      <c r="B16" s="234"/>
      <c r="C16" s="234"/>
      <c r="D16" s="238" t="s">
        <v>687</v>
      </c>
      <c r="E16" s="238" t="s">
        <v>680</v>
      </c>
      <c r="F16" s="239">
        <v>-21835.703000000001</v>
      </c>
      <c r="G16" s="240">
        <v>333471.04700000002</v>
      </c>
      <c r="H16" s="240">
        <v>305132.91399999999</v>
      </c>
      <c r="I16" s="240">
        <v>638603.96100000001</v>
      </c>
      <c r="J16" s="240">
        <v>347</v>
      </c>
      <c r="K16" s="241">
        <v>35.69</v>
      </c>
      <c r="L16" s="241">
        <v>3.69</v>
      </c>
      <c r="M16" s="241">
        <v>20.69</v>
      </c>
      <c r="N16" s="241">
        <v>60.069999999999993</v>
      </c>
    </row>
    <row r="17" spans="1:14">
      <c r="A17" s="234"/>
      <c r="B17" s="234"/>
      <c r="C17" s="234"/>
      <c r="D17" s="234" t="s">
        <v>688</v>
      </c>
      <c r="E17" s="234" t="s">
        <v>680</v>
      </c>
      <c r="F17" s="235">
        <v>-24416.721000000001</v>
      </c>
      <c r="G17" s="236">
        <v>630639.10600000003</v>
      </c>
      <c r="H17" s="236">
        <v>280781.10200000001</v>
      </c>
      <c r="I17" s="236">
        <v>911420.2080000001</v>
      </c>
      <c r="J17" s="236">
        <v>325</v>
      </c>
      <c r="K17" s="237">
        <v>37.18</v>
      </c>
      <c r="L17" s="237">
        <v>6.72</v>
      </c>
      <c r="M17" s="237">
        <v>32.94</v>
      </c>
      <c r="N17" s="237">
        <v>76.84</v>
      </c>
    </row>
    <row r="18" spans="1:14">
      <c r="A18" s="234"/>
      <c r="B18" s="234"/>
      <c r="C18" s="234"/>
      <c r="D18" s="238" t="s">
        <v>689</v>
      </c>
      <c r="E18" s="238" t="s">
        <v>680</v>
      </c>
      <c r="F18" s="239">
        <v>-25997.233</v>
      </c>
      <c r="G18" s="240">
        <v>711895.20799999998</v>
      </c>
      <c r="H18" s="240">
        <v>298777.29300000001</v>
      </c>
      <c r="I18" s="240">
        <v>1010672.5009999999</v>
      </c>
      <c r="J18" s="240">
        <v>490</v>
      </c>
      <c r="K18" s="241">
        <v>47.98</v>
      </c>
      <c r="L18" s="241">
        <v>7.69</v>
      </c>
      <c r="M18" s="241">
        <v>28.67</v>
      </c>
      <c r="N18" s="241">
        <v>84.34</v>
      </c>
    </row>
    <row r="19" spans="1:14">
      <c r="A19" s="234"/>
      <c r="B19" s="234"/>
      <c r="C19" s="234"/>
      <c r="D19" s="234" t="s">
        <v>690</v>
      </c>
      <c r="E19" s="234" t="s">
        <v>683</v>
      </c>
      <c r="F19" s="235">
        <v>-24160.741000000002</v>
      </c>
      <c r="G19" s="236">
        <v>438090.41200000001</v>
      </c>
      <c r="H19" s="236">
        <v>237741.61900000001</v>
      </c>
      <c r="I19" s="236">
        <v>675832.03099999996</v>
      </c>
      <c r="J19" s="236">
        <v>352</v>
      </c>
      <c r="K19" s="237">
        <v>31.84</v>
      </c>
      <c r="L19" s="237">
        <v>2.76</v>
      </c>
      <c r="M19" s="237">
        <v>15.79</v>
      </c>
      <c r="N19" s="237">
        <v>50.39</v>
      </c>
    </row>
    <row r="20" spans="1:14">
      <c r="A20" s="234"/>
      <c r="B20" s="234"/>
      <c r="C20" s="234"/>
      <c r="D20" s="238" t="s">
        <v>691</v>
      </c>
      <c r="E20" s="238" t="s">
        <v>683</v>
      </c>
      <c r="F20" s="239">
        <v>-21533.75</v>
      </c>
      <c r="G20" s="240">
        <v>457870.61599999998</v>
      </c>
      <c r="H20" s="240">
        <v>199111.46599999999</v>
      </c>
      <c r="I20" s="240">
        <v>656982.08199999994</v>
      </c>
      <c r="J20" s="240">
        <v>347</v>
      </c>
      <c r="K20" s="241">
        <v>30.8</v>
      </c>
      <c r="L20" s="241">
        <v>2.87</v>
      </c>
      <c r="M20" s="241">
        <v>12.42</v>
      </c>
      <c r="N20" s="241">
        <v>46.09</v>
      </c>
    </row>
    <row r="21" spans="1:14">
      <c r="A21" s="234"/>
      <c r="B21" s="234"/>
      <c r="C21" s="234"/>
      <c r="D21" s="234" t="s">
        <v>692</v>
      </c>
      <c r="E21" s="234" t="s">
        <v>693</v>
      </c>
      <c r="F21" s="235">
        <v>-24599.521000000001</v>
      </c>
      <c r="G21" s="236">
        <v>667564.50199999998</v>
      </c>
      <c r="H21" s="236">
        <v>288927.26799999998</v>
      </c>
      <c r="I21" s="236">
        <v>956491.77</v>
      </c>
      <c r="J21" s="236">
        <v>602</v>
      </c>
      <c r="K21" s="237">
        <v>39.1</v>
      </c>
      <c r="L21" s="237">
        <v>13.38</v>
      </c>
      <c r="M21" s="237">
        <v>11.01</v>
      </c>
      <c r="N21" s="237">
        <v>63.49</v>
      </c>
    </row>
    <row r="22" spans="1:14">
      <c r="A22" s="234"/>
      <c r="B22" s="234"/>
      <c r="C22" s="234"/>
      <c r="D22" s="238" t="s">
        <v>694</v>
      </c>
      <c r="E22" s="238" t="s">
        <v>683</v>
      </c>
      <c r="F22" s="239">
        <v>-18501.294000000002</v>
      </c>
      <c r="G22" s="240">
        <v>325087.79599999997</v>
      </c>
      <c r="H22" s="240">
        <v>188610.02499999999</v>
      </c>
      <c r="I22" s="240">
        <v>513697.821</v>
      </c>
      <c r="J22" s="240">
        <v>184</v>
      </c>
      <c r="K22" s="241">
        <v>20.22</v>
      </c>
      <c r="L22" s="241">
        <v>4.7</v>
      </c>
      <c r="M22" s="241">
        <v>16.260000000000002</v>
      </c>
      <c r="N22" s="241">
        <v>41.18</v>
      </c>
    </row>
    <row r="23" spans="1:14">
      <c r="A23" s="234"/>
      <c r="B23" s="234"/>
      <c r="C23" s="234"/>
      <c r="D23" s="234" t="s">
        <v>695</v>
      </c>
      <c r="E23" s="234" t="s">
        <v>680</v>
      </c>
      <c r="F23" s="235">
        <v>-91398.9</v>
      </c>
      <c r="G23" s="236">
        <v>880890.65099999995</v>
      </c>
      <c r="H23" s="236">
        <v>427218.30800000002</v>
      </c>
      <c r="I23" s="236">
        <v>1308108.959</v>
      </c>
      <c r="J23" s="236">
        <v>569</v>
      </c>
      <c r="K23" s="237">
        <v>60.03</v>
      </c>
      <c r="L23" s="237">
        <v>7.84</v>
      </c>
      <c r="M23" s="237">
        <v>32.959999999999994</v>
      </c>
      <c r="N23" s="237">
        <v>100.83</v>
      </c>
    </row>
    <row r="24" spans="1:14">
      <c r="A24" s="234"/>
      <c r="B24" s="234"/>
      <c r="C24" s="234"/>
      <c r="D24" s="238" t="s">
        <v>696</v>
      </c>
      <c r="E24" s="238" t="s">
        <v>680</v>
      </c>
      <c r="F24" s="239">
        <v>-30204.535</v>
      </c>
      <c r="G24" s="240">
        <v>541324.96200000006</v>
      </c>
      <c r="H24" s="240">
        <v>199733.929</v>
      </c>
      <c r="I24" s="240">
        <v>741058.89100000006</v>
      </c>
      <c r="J24" s="240">
        <v>456</v>
      </c>
      <c r="K24" s="241">
        <v>33.950000000000003</v>
      </c>
      <c r="L24" s="241">
        <v>7.91</v>
      </c>
      <c r="M24" s="241">
        <v>18.420000000000002</v>
      </c>
      <c r="N24" s="241">
        <v>60.28</v>
      </c>
    </row>
    <row r="25" spans="1:14">
      <c r="A25" s="234"/>
      <c r="B25" s="234"/>
      <c r="C25" s="234"/>
      <c r="D25" s="234" t="s">
        <v>697</v>
      </c>
      <c r="E25" s="234" t="s">
        <v>680</v>
      </c>
      <c r="F25" s="235">
        <v>-36317.044999999998</v>
      </c>
      <c r="G25" s="236">
        <v>814128.21499999997</v>
      </c>
      <c r="H25" s="236">
        <v>318798.72700000001</v>
      </c>
      <c r="I25" s="236">
        <v>1132926.942</v>
      </c>
      <c r="J25" s="236">
        <v>544</v>
      </c>
      <c r="K25" s="237">
        <v>46.01</v>
      </c>
      <c r="L25" s="237">
        <v>10.62</v>
      </c>
      <c r="M25" s="237">
        <v>33.5</v>
      </c>
      <c r="N25" s="237">
        <v>90.13</v>
      </c>
    </row>
    <row r="26" spans="1:14">
      <c r="A26" s="234"/>
      <c r="B26" s="234"/>
      <c r="C26" s="234"/>
      <c r="D26" s="238" t="s">
        <v>698</v>
      </c>
      <c r="E26" s="238" t="s">
        <v>680</v>
      </c>
      <c r="F26" s="239">
        <v>-37873.377</v>
      </c>
      <c r="G26" s="240">
        <v>621428.77899999998</v>
      </c>
      <c r="H26" s="240">
        <v>301188.179</v>
      </c>
      <c r="I26" s="240">
        <v>922616.95799999998</v>
      </c>
      <c r="J26" s="240">
        <v>509</v>
      </c>
      <c r="K26" s="241">
        <v>37.159999999999997</v>
      </c>
      <c r="L26" s="241">
        <v>12.44</v>
      </c>
      <c r="M26" s="241">
        <v>21.94</v>
      </c>
      <c r="N26" s="241">
        <v>71.539999999999992</v>
      </c>
    </row>
    <row r="27" spans="1:14">
      <c r="A27" s="234"/>
      <c r="B27" s="234"/>
      <c r="C27" s="234"/>
      <c r="D27" s="234" t="s">
        <v>699</v>
      </c>
      <c r="E27" s="234" t="s">
        <v>683</v>
      </c>
      <c r="F27" s="235">
        <v>-21797.262999999999</v>
      </c>
      <c r="G27" s="236">
        <v>259466.99100000001</v>
      </c>
      <c r="H27" s="236">
        <v>195504.016</v>
      </c>
      <c r="I27" s="236">
        <v>454971.00699999998</v>
      </c>
      <c r="J27" s="236">
        <v>145</v>
      </c>
      <c r="K27" s="237">
        <v>18.29</v>
      </c>
      <c r="L27" s="237">
        <v>1.02</v>
      </c>
      <c r="M27" s="237">
        <v>11</v>
      </c>
      <c r="N27" s="237">
        <v>30.31</v>
      </c>
    </row>
    <row r="28" spans="1:14">
      <c r="A28" s="234"/>
      <c r="B28" s="234"/>
      <c r="C28" s="234"/>
      <c r="D28" s="238" t="s">
        <v>700</v>
      </c>
      <c r="E28" s="238" t="s">
        <v>680</v>
      </c>
      <c r="F28" s="239">
        <v>-35939.678</v>
      </c>
      <c r="G28" s="240">
        <v>543394.89300000004</v>
      </c>
      <c r="H28" s="240">
        <v>255661.84599999999</v>
      </c>
      <c r="I28" s="240">
        <v>799056.73900000006</v>
      </c>
      <c r="J28" s="240">
        <v>381</v>
      </c>
      <c r="K28" s="241">
        <v>33.92</v>
      </c>
      <c r="L28" s="241">
        <v>2.08</v>
      </c>
      <c r="M28" s="241">
        <v>24.84</v>
      </c>
      <c r="N28" s="241">
        <v>60.84</v>
      </c>
    </row>
    <row r="29" spans="1:14">
      <c r="A29" s="234"/>
      <c r="B29" s="234"/>
      <c r="C29" s="234"/>
      <c r="D29" s="234" t="s">
        <v>701</v>
      </c>
      <c r="E29" s="234"/>
      <c r="F29" s="235">
        <v>-7476.2749999999996</v>
      </c>
      <c r="G29" s="236">
        <v>1203253.662</v>
      </c>
      <c r="H29" s="236">
        <v>528108.67599999998</v>
      </c>
      <c r="I29" s="236">
        <v>1731362.338</v>
      </c>
      <c r="J29" s="236">
        <v>123</v>
      </c>
      <c r="K29" s="237">
        <v>51.55</v>
      </c>
      <c r="L29" s="237">
        <v>3</v>
      </c>
      <c r="M29" s="237">
        <v>95.92</v>
      </c>
      <c r="N29" s="237">
        <v>150.47</v>
      </c>
    </row>
    <row r="30" spans="1:14">
      <c r="A30" s="234"/>
      <c r="B30" s="234"/>
      <c r="C30" s="234"/>
      <c r="D30" s="238" t="s">
        <v>702</v>
      </c>
      <c r="E30" s="238" t="s">
        <v>680</v>
      </c>
      <c r="F30" s="239">
        <v>-14490.526</v>
      </c>
      <c r="G30" s="240">
        <v>226475.56299999999</v>
      </c>
      <c r="H30" s="240">
        <v>165926.25599999999</v>
      </c>
      <c r="I30" s="240">
        <v>392401.81900000002</v>
      </c>
      <c r="J30" s="240">
        <v>113</v>
      </c>
      <c r="K30" s="241">
        <v>14</v>
      </c>
      <c r="L30" s="241">
        <v>1.36</v>
      </c>
      <c r="M30" s="241">
        <v>10.82</v>
      </c>
      <c r="N30" s="241">
        <v>26.18</v>
      </c>
    </row>
    <row r="31" spans="1:14">
      <c r="A31" s="234"/>
      <c r="B31" s="234"/>
      <c r="C31" s="234"/>
      <c r="D31" s="234" t="s">
        <v>703</v>
      </c>
      <c r="E31" s="234" t="s">
        <v>680</v>
      </c>
      <c r="F31" s="235">
        <v>-46328.118000000002</v>
      </c>
      <c r="G31" s="236">
        <v>882048.07299999997</v>
      </c>
      <c r="H31" s="236">
        <v>367237.98599999998</v>
      </c>
      <c r="I31" s="236">
        <v>1249286.0589999999</v>
      </c>
      <c r="J31" s="236">
        <v>697</v>
      </c>
      <c r="K31" s="237">
        <v>63.95</v>
      </c>
      <c r="L31" s="237">
        <v>2.5</v>
      </c>
      <c r="M31" s="237">
        <v>32.21</v>
      </c>
      <c r="N31" s="237">
        <v>98.66</v>
      </c>
    </row>
    <row r="32" spans="1:14">
      <c r="A32" s="234"/>
      <c r="B32" s="234"/>
      <c r="C32" s="234"/>
      <c r="D32" s="238" t="s">
        <v>704</v>
      </c>
      <c r="E32" s="238" t="s">
        <v>705</v>
      </c>
      <c r="F32" s="239">
        <v>-20403.109</v>
      </c>
      <c r="G32" s="240">
        <v>430425.125</v>
      </c>
      <c r="H32" s="240">
        <v>224224.201</v>
      </c>
      <c r="I32" s="240">
        <v>654649.326</v>
      </c>
      <c r="J32" s="240">
        <v>350</v>
      </c>
      <c r="K32" s="241">
        <v>31.68</v>
      </c>
      <c r="L32" s="241">
        <v>3.67</v>
      </c>
      <c r="M32" s="241">
        <v>10</v>
      </c>
      <c r="N32" s="241">
        <v>45.35</v>
      </c>
    </row>
    <row r="33" spans="1:14">
      <c r="A33" s="234"/>
      <c r="B33" s="234"/>
      <c r="C33" s="234"/>
      <c r="D33" s="234" t="s">
        <v>706</v>
      </c>
      <c r="E33" s="234" t="s">
        <v>707</v>
      </c>
      <c r="F33" s="235">
        <v>-41013.466999999997</v>
      </c>
      <c r="G33" s="236">
        <v>668367.69499999995</v>
      </c>
      <c r="H33" s="236">
        <v>297443.20699999999</v>
      </c>
      <c r="I33" s="236">
        <v>965810.902</v>
      </c>
      <c r="J33" s="236">
        <v>584</v>
      </c>
      <c r="K33" s="237">
        <v>52.33</v>
      </c>
      <c r="L33" s="237">
        <v>0.51</v>
      </c>
      <c r="M33" s="237">
        <v>3.1</v>
      </c>
      <c r="N33" s="237">
        <v>55.94</v>
      </c>
    </row>
    <row r="34" spans="1:14">
      <c r="A34" s="234"/>
      <c r="B34" s="234"/>
      <c r="C34" s="234"/>
      <c r="D34" s="238" t="s">
        <v>708</v>
      </c>
      <c r="E34" s="238" t="s">
        <v>683</v>
      </c>
      <c r="F34" s="239">
        <v>-40234.438000000002</v>
      </c>
      <c r="G34" s="240">
        <v>736422.10499999998</v>
      </c>
      <c r="H34" s="240">
        <v>243711.4</v>
      </c>
      <c r="I34" s="240">
        <v>980133.505</v>
      </c>
      <c r="J34" s="240">
        <v>580</v>
      </c>
      <c r="K34" s="241">
        <v>47.96</v>
      </c>
      <c r="L34" s="241">
        <v>5.81</v>
      </c>
      <c r="M34" s="241">
        <v>19.510000000000002</v>
      </c>
      <c r="N34" s="241">
        <v>73.28</v>
      </c>
    </row>
    <row r="35" spans="1:14">
      <c r="A35" s="234"/>
      <c r="B35" s="234"/>
      <c r="C35" s="234"/>
      <c r="D35" s="234" t="s">
        <v>709</v>
      </c>
      <c r="E35" s="234" t="s">
        <v>680</v>
      </c>
      <c r="F35" s="235">
        <v>-45478.033000000003</v>
      </c>
      <c r="G35" s="236">
        <v>784415.14399999997</v>
      </c>
      <c r="H35" s="236">
        <v>430032.16700000002</v>
      </c>
      <c r="I35" s="236">
        <v>1214447.311</v>
      </c>
      <c r="J35" s="236">
        <v>599</v>
      </c>
      <c r="K35" s="237">
        <v>53.17</v>
      </c>
      <c r="L35" s="237">
        <v>3.17</v>
      </c>
      <c r="M35" s="237">
        <v>32.74</v>
      </c>
      <c r="N35" s="237">
        <v>89.080000000000013</v>
      </c>
    </row>
    <row r="36" spans="1:14">
      <c r="A36" s="234"/>
      <c r="B36" s="234"/>
      <c r="C36" s="234"/>
      <c r="D36" s="238" t="s">
        <v>710</v>
      </c>
      <c r="E36" s="238" t="s">
        <v>693</v>
      </c>
      <c r="F36" s="239">
        <v>-27033.047999999999</v>
      </c>
      <c r="G36" s="240">
        <v>446854.52100000001</v>
      </c>
      <c r="H36" s="240">
        <v>212389.35399999999</v>
      </c>
      <c r="I36" s="240">
        <v>659243.875</v>
      </c>
      <c r="J36" s="240">
        <v>399</v>
      </c>
      <c r="K36" s="241">
        <v>33.19</v>
      </c>
      <c r="L36" s="241">
        <v>1.71</v>
      </c>
      <c r="M36" s="241">
        <v>11.47</v>
      </c>
      <c r="N36" s="241">
        <v>46.37</v>
      </c>
    </row>
    <row r="37" spans="1:14">
      <c r="A37" s="234"/>
      <c r="B37" s="234"/>
      <c r="C37" s="234"/>
      <c r="D37" s="234" t="s">
        <v>711</v>
      </c>
      <c r="E37" s="234" t="s">
        <v>680</v>
      </c>
      <c r="F37" s="235">
        <v>-31212.732</v>
      </c>
      <c r="G37" s="236">
        <v>656819.80200000003</v>
      </c>
      <c r="H37" s="236">
        <v>301559.70899999997</v>
      </c>
      <c r="I37" s="236">
        <v>958379.51099999994</v>
      </c>
      <c r="J37" s="236">
        <v>518</v>
      </c>
      <c r="K37" s="237">
        <v>43.06</v>
      </c>
      <c r="L37" s="237">
        <v>4.9000000000000004</v>
      </c>
      <c r="M37" s="237">
        <v>25.87</v>
      </c>
      <c r="N37" s="237">
        <v>73.83</v>
      </c>
    </row>
    <row r="38" spans="1:14">
      <c r="A38" s="234"/>
      <c r="B38" s="234"/>
      <c r="C38" s="234"/>
      <c r="D38" s="238" t="s">
        <v>712</v>
      </c>
      <c r="E38" s="238" t="s">
        <v>683</v>
      </c>
      <c r="F38" s="239">
        <v>-17458.964</v>
      </c>
      <c r="G38" s="240">
        <v>332795.74</v>
      </c>
      <c r="H38" s="240">
        <v>188638.45300000001</v>
      </c>
      <c r="I38" s="240">
        <v>521434.19299999997</v>
      </c>
      <c r="J38" s="240">
        <v>216</v>
      </c>
      <c r="K38" s="241">
        <v>18.850000000000001</v>
      </c>
      <c r="L38" s="241">
        <v>3.6</v>
      </c>
      <c r="M38" s="241">
        <v>13.92</v>
      </c>
      <c r="N38" s="241">
        <v>36.370000000000005</v>
      </c>
    </row>
    <row r="39" spans="1:14">
      <c r="A39" s="234"/>
      <c r="B39" s="234"/>
      <c r="C39" s="234"/>
      <c r="D39" s="234" t="s">
        <v>713</v>
      </c>
      <c r="E39" s="234" t="s">
        <v>680</v>
      </c>
      <c r="F39" s="235">
        <v>-43499.309000000001</v>
      </c>
      <c r="G39" s="236">
        <v>821406.07900000003</v>
      </c>
      <c r="H39" s="236">
        <v>275092.29800000001</v>
      </c>
      <c r="I39" s="236">
        <v>1096498.3770000001</v>
      </c>
      <c r="J39" s="236">
        <v>640</v>
      </c>
      <c r="K39" s="237">
        <v>58.1</v>
      </c>
      <c r="L39" s="237">
        <v>3.53</v>
      </c>
      <c r="M39" s="237">
        <v>30.48</v>
      </c>
      <c r="N39" s="237">
        <v>92.11</v>
      </c>
    </row>
    <row r="40" spans="1:14">
      <c r="A40" s="234"/>
      <c r="B40" s="234"/>
      <c r="C40" s="234"/>
      <c r="D40" s="238" t="s">
        <v>714</v>
      </c>
      <c r="E40" s="238" t="s">
        <v>680</v>
      </c>
      <c r="F40" s="239">
        <v>-32674.172999999999</v>
      </c>
      <c r="G40" s="240">
        <v>615690.22400000005</v>
      </c>
      <c r="H40" s="240">
        <v>363866.08500000002</v>
      </c>
      <c r="I40" s="240">
        <v>979556.30900000012</v>
      </c>
      <c r="J40" s="240">
        <v>474</v>
      </c>
      <c r="K40" s="241">
        <v>45.96</v>
      </c>
      <c r="L40" s="241">
        <v>2.64</v>
      </c>
      <c r="M40" s="241">
        <v>25.39</v>
      </c>
      <c r="N40" s="241">
        <v>73.990000000000009</v>
      </c>
    </row>
    <row r="41" spans="1:14">
      <c r="A41" s="234"/>
      <c r="B41" s="234"/>
      <c r="C41" s="234"/>
      <c r="D41" s="234" t="s">
        <v>715</v>
      </c>
      <c r="E41" s="234" t="s">
        <v>683</v>
      </c>
      <c r="F41" s="235">
        <v>-22522.035</v>
      </c>
      <c r="G41" s="236">
        <v>451963.27600000001</v>
      </c>
      <c r="H41" s="236">
        <v>285743.06699999998</v>
      </c>
      <c r="I41" s="236">
        <v>737706.34299999999</v>
      </c>
      <c r="J41" s="236">
        <v>334</v>
      </c>
      <c r="K41" s="237">
        <v>28.71</v>
      </c>
      <c r="L41" s="237">
        <v>2.8</v>
      </c>
      <c r="M41" s="237">
        <v>18.29</v>
      </c>
      <c r="N41" s="237">
        <v>49.8</v>
      </c>
    </row>
    <row r="42" spans="1:14">
      <c r="A42" s="234"/>
      <c r="B42" s="234"/>
      <c r="C42" s="234"/>
      <c r="D42" s="238" t="s">
        <v>716</v>
      </c>
      <c r="E42" s="238" t="s">
        <v>680</v>
      </c>
      <c r="F42" s="239">
        <v>-24133.923999999999</v>
      </c>
      <c r="G42" s="240">
        <v>526776.98899999994</v>
      </c>
      <c r="H42" s="240">
        <v>305613.28700000001</v>
      </c>
      <c r="I42" s="240">
        <v>832390.27599999995</v>
      </c>
      <c r="J42" s="240">
        <v>338</v>
      </c>
      <c r="K42" s="241">
        <v>35.869999999999997</v>
      </c>
      <c r="L42" s="241">
        <v>1.67</v>
      </c>
      <c r="M42" s="241">
        <v>14.49</v>
      </c>
      <c r="N42" s="241">
        <v>52.03</v>
      </c>
    </row>
    <row r="43" spans="1:14">
      <c r="A43" s="234"/>
      <c r="B43" s="234"/>
      <c r="C43" s="234"/>
      <c r="D43" s="234" t="s">
        <v>717</v>
      </c>
      <c r="E43" s="234" t="s">
        <v>680</v>
      </c>
      <c r="F43" s="235">
        <v>-36705.69</v>
      </c>
      <c r="G43" s="236">
        <v>741210.50600000005</v>
      </c>
      <c r="H43" s="236">
        <v>408791.40700000001</v>
      </c>
      <c r="I43" s="236">
        <v>1150001.9130000002</v>
      </c>
      <c r="J43" s="236">
        <v>533</v>
      </c>
      <c r="K43" s="237">
        <v>56.08</v>
      </c>
      <c r="L43" s="237">
        <v>5</v>
      </c>
      <c r="M43" s="237">
        <v>21.79</v>
      </c>
      <c r="N43" s="237">
        <v>82.87</v>
      </c>
    </row>
    <row r="44" spans="1:14">
      <c r="A44" s="234"/>
      <c r="B44" s="234"/>
      <c r="C44" s="234"/>
      <c r="D44" s="238" t="s">
        <v>718</v>
      </c>
      <c r="E44" s="238" t="s">
        <v>680</v>
      </c>
      <c r="F44" s="239">
        <v>-34018.205000000002</v>
      </c>
      <c r="G44" s="240">
        <v>625405.37399999995</v>
      </c>
      <c r="H44" s="240">
        <v>336584.27299999999</v>
      </c>
      <c r="I44" s="240">
        <v>961989.64699999988</v>
      </c>
      <c r="J44" s="240">
        <v>515</v>
      </c>
      <c r="K44" s="241">
        <v>44.61</v>
      </c>
      <c r="L44" s="241">
        <v>2.87</v>
      </c>
      <c r="M44" s="241">
        <v>22.68</v>
      </c>
      <c r="N44" s="241">
        <v>70.16</v>
      </c>
    </row>
    <row r="45" spans="1:14">
      <c r="A45" s="234"/>
      <c r="B45" s="234"/>
      <c r="C45" s="242" t="s">
        <v>719</v>
      </c>
      <c r="D45" s="242"/>
      <c r="E45" s="242"/>
      <c r="F45" s="243">
        <v>-1039928.3639999999</v>
      </c>
      <c r="G45" s="244">
        <v>20510549.814000003</v>
      </c>
      <c r="H45" s="244">
        <v>9811800.9570000023</v>
      </c>
      <c r="I45" s="244">
        <v>30322350.771000005</v>
      </c>
      <c r="J45" s="244">
        <v>14384</v>
      </c>
      <c r="K45" s="245">
        <v>1352.0099999999995</v>
      </c>
      <c r="L45" s="245">
        <v>169.45999999999995</v>
      </c>
      <c r="M45" s="245">
        <v>796.79</v>
      </c>
      <c r="N45" s="245">
        <v>2318.2599999999993</v>
      </c>
    </row>
    <row r="46" spans="1:14">
      <c r="A46" s="234"/>
      <c r="B46" s="234"/>
      <c r="C46" s="226"/>
      <c r="D46" s="226"/>
      <c r="E46" s="226"/>
      <c r="F46" s="227"/>
      <c r="G46" s="228"/>
      <c r="H46" s="228"/>
      <c r="I46" s="228"/>
      <c r="J46" s="228"/>
      <c r="K46" s="229"/>
      <c r="L46" s="229"/>
      <c r="M46" s="229"/>
      <c r="N46" s="229"/>
    </row>
    <row r="47" spans="1:14">
      <c r="A47" s="234"/>
      <c r="B47" s="234" t="s">
        <v>720</v>
      </c>
      <c r="C47" s="230" t="s">
        <v>314</v>
      </c>
      <c r="D47" s="230"/>
      <c r="E47" s="230"/>
      <c r="F47" s="235"/>
      <c r="G47" s="236"/>
      <c r="H47" s="236"/>
      <c r="I47" s="236"/>
      <c r="J47" s="236"/>
      <c r="K47" s="237"/>
      <c r="L47" s="237"/>
      <c r="M47" s="237"/>
      <c r="N47" s="237"/>
    </row>
    <row r="48" spans="1:14">
      <c r="A48" s="234"/>
      <c r="B48" s="234"/>
      <c r="C48" s="234"/>
      <c r="D48" s="238" t="s">
        <v>721</v>
      </c>
      <c r="E48" s="238" t="s">
        <v>680</v>
      </c>
      <c r="F48" s="239">
        <v>-54222.32</v>
      </c>
      <c r="G48" s="240">
        <v>1068928.8489999999</v>
      </c>
      <c r="H48" s="240">
        <v>322902.53000000003</v>
      </c>
      <c r="I48" s="240">
        <v>1391831.379</v>
      </c>
      <c r="J48" s="240">
        <v>615</v>
      </c>
      <c r="K48" s="241">
        <v>60.07</v>
      </c>
      <c r="L48" s="241">
        <v>17.59</v>
      </c>
      <c r="M48" s="241">
        <v>43.81</v>
      </c>
      <c r="N48" s="241">
        <v>121.47</v>
      </c>
    </row>
    <row r="49" spans="1:14">
      <c r="A49" s="234"/>
      <c r="B49" s="234"/>
      <c r="C49" s="234"/>
      <c r="D49" s="234" t="s">
        <v>722</v>
      </c>
      <c r="E49" s="234" t="s">
        <v>680</v>
      </c>
      <c r="F49" s="235">
        <v>-86486.159</v>
      </c>
      <c r="G49" s="236">
        <v>1235037.4169999999</v>
      </c>
      <c r="H49" s="236">
        <v>518200.46600000001</v>
      </c>
      <c r="I49" s="236">
        <v>1753237.8829999999</v>
      </c>
      <c r="J49" s="236">
        <v>884</v>
      </c>
      <c r="K49" s="237">
        <v>79.180000000000007</v>
      </c>
      <c r="L49" s="237">
        <v>13.1</v>
      </c>
      <c r="M49" s="237">
        <v>55.52</v>
      </c>
      <c r="N49" s="237">
        <v>147.80000000000001</v>
      </c>
    </row>
    <row r="50" spans="1:14">
      <c r="A50" s="234"/>
      <c r="B50" s="234"/>
      <c r="C50" s="234"/>
      <c r="D50" s="238" t="s">
        <v>723</v>
      </c>
      <c r="E50" s="238" t="s">
        <v>680</v>
      </c>
      <c r="F50" s="239">
        <v>-60064.726000000002</v>
      </c>
      <c r="G50" s="240">
        <v>745455.89</v>
      </c>
      <c r="H50" s="240">
        <v>254074.845</v>
      </c>
      <c r="I50" s="240">
        <v>999530.73499999999</v>
      </c>
      <c r="J50" s="240">
        <v>605</v>
      </c>
      <c r="K50" s="241">
        <v>50.03</v>
      </c>
      <c r="L50" s="241">
        <v>6.63</v>
      </c>
      <c r="M50" s="241">
        <v>29.07</v>
      </c>
      <c r="N50" s="241">
        <v>85.73</v>
      </c>
    </row>
    <row r="51" spans="1:14">
      <c r="A51" s="234"/>
      <c r="B51" s="234"/>
      <c r="C51" s="234"/>
      <c r="D51" s="234" t="s">
        <v>724</v>
      </c>
      <c r="E51" s="234" t="s">
        <v>680</v>
      </c>
      <c r="F51" s="235">
        <v>-34216.633999999998</v>
      </c>
      <c r="G51" s="236">
        <v>617794.69499999995</v>
      </c>
      <c r="H51" s="236">
        <v>156725.016</v>
      </c>
      <c r="I51" s="236">
        <v>774519.71099999989</v>
      </c>
      <c r="J51" s="236">
        <v>351</v>
      </c>
      <c r="K51" s="237">
        <v>37.369999999999997</v>
      </c>
      <c r="L51" s="237">
        <v>6.8</v>
      </c>
      <c r="M51" s="237">
        <v>20.97</v>
      </c>
      <c r="N51" s="237">
        <v>65.139999999999986</v>
      </c>
    </row>
    <row r="52" spans="1:14">
      <c r="A52" s="234"/>
      <c r="B52" s="234"/>
      <c r="C52" s="234"/>
      <c r="D52" s="238" t="s">
        <v>725</v>
      </c>
      <c r="E52" s="238" t="s">
        <v>680</v>
      </c>
      <c r="F52" s="239">
        <v>-44918.891000000003</v>
      </c>
      <c r="G52" s="240">
        <v>587957.16500000004</v>
      </c>
      <c r="H52" s="240">
        <v>224400.486</v>
      </c>
      <c r="I52" s="240">
        <v>812357.65100000007</v>
      </c>
      <c r="J52" s="240">
        <v>457</v>
      </c>
      <c r="K52" s="241">
        <v>41.85</v>
      </c>
      <c r="L52" s="241">
        <v>2.08</v>
      </c>
      <c r="M52" s="241">
        <v>20.5</v>
      </c>
      <c r="N52" s="241">
        <v>64.430000000000007</v>
      </c>
    </row>
    <row r="53" spans="1:14">
      <c r="A53" s="234"/>
      <c r="B53" s="234"/>
      <c r="C53" s="234"/>
      <c r="D53" s="234" t="s">
        <v>726</v>
      </c>
      <c r="E53" s="234" t="s">
        <v>680</v>
      </c>
      <c r="F53" s="235">
        <v>-53268.622000000003</v>
      </c>
      <c r="G53" s="236">
        <v>880121.51399999997</v>
      </c>
      <c r="H53" s="236">
        <v>269626.72100000002</v>
      </c>
      <c r="I53" s="236">
        <v>1149748.2349999999</v>
      </c>
      <c r="J53" s="236">
        <v>583</v>
      </c>
      <c r="K53" s="237">
        <v>56.63</v>
      </c>
      <c r="L53" s="237">
        <v>1.91</v>
      </c>
      <c r="M53" s="237">
        <v>37.58</v>
      </c>
      <c r="N53" s="237">
        <v>96.12</v>
      </c>
    </row>
    <row r="54" spans="1:14">
      <c r="A54" s="234"/>
      <c r="B54" s="234"/>
      <c r="C54" s="234"/>
      <c r="D54" s="238" t="s">
        <v>727</v>
      </c>
      <c r="E54" s="238" t="s">
        <v>680</v>
      </c>
      <c r="F54" s="239">
        <v>-17526.846000000001</v>
      </c>
      <c r="G54" s="240">
        <v>598114.64199999999</v>
      </c>
      <c r="H54" s="240">
        <v>204684.26300000001</v>
      </c>
      <c r="I54" s="240">
        <v>802798.90500000003</v>
      </c>
      <c r="J54" s="240">
        <v>432</v>
      </c>
      <c r="K54" s="241">
        <v>35.01</v>
      </c>
      <c r="L54" s="241">
        <v>8.4</v>
      </c>
      <c r="M54" s="241">
        <v>10.24</v>
      </c>
      <c r="N54" s="241">
        <v>53.65</v>
      </c>
    </row>
    <row r="55" spans="1:14">
      <c r="A55" s="234"/>
      <c r="B55" s="234"/>
      <c r="C55" s="234"/>
      <c r="D55" s="234" t="s">
        <v>728</v>
      </c>
      <c r="E55" s="234" t="s">
        <v>680</v>
      </c>
      <c r="F55" s="235">
        <v>-42690.156999999999</v>
      </c>
      <c r="G55" s="236">
        <v>616592.63399999996</v>
      </c>
      <c r="H55" s="236">
        <v>194843.652</v>
      </c>
      <c r="I55" s="236">
        <v>811436.28599999996</v>
      </c>
      <c r="J55" s="236">
        <v>460</v>
      </c>
      <c r="K55" s="237">
        <v>37.68</v>
      </c>
      <c r="L55" s="237">
        <v>6.13</v>
      </c>
      <c r="M55" s="237">
        <v>24.11</v>
      </c>
      <c r="N55" s="237">
        <v>67.92</v>
      </c>
    </row>
    <row r="56" spans="1:14">
      <c r="A56" s="234"/>
      <c r="B56" s="234"/>
      <c r="C56" s="234"/>
      <c r="D56" s="238" t="s">
        <v>729</v>
      </c>
      <c r="E56" s="238" t="s">
        <v>680</v>
      </c>
      <c r="F56" s="239">
        <v>-45113.165999999997</v>
      </c>
      <c r="G56" s="240">
        <v>671381.51599999995</v>
      </c>
      <c r="H56" s="240">
        <v>376282.47600000002</v>
      </c>
      <c r="I56" s="240">
        <v>1047663.992</v>
      </c>
      <c r="J56" s="240">
        <v>578</v>
      </c>
      <c r="K56" s="241">
        <v>50.7</v>
      </c>
      <c r="L56" s="241">
        <v>3.63</v>
      </c>
      <c r="M56" s="241">
        <v>19.7</v>
      </c>
      <c r="N56" s="241">
        <v>74.03</v>
      </c>
    </row>
    <row r="57" spans="1:14">
      <c r="A57" s="234"/>
      <c r="B57" s="234"/>
      <c r="C57" s="242" t="s">
        <v>730</v>
      </c>
      <c r="D57" s="242"/>
      <c r="E57" s="242"/>
      <c r="F57" s="243">
        <v>-438507.52099999995</v>
      </c>
      <c r="G57" s="244">
        <v>7021384.3219999988</v>
      </c>
      <c r="H57" s="244">
        <v>2521740.4550000001</v>
      </c>
      <c r="I57" s="244">
        <v>9543124.7769999988</v>
      </c>
      <c r="J57" s="244">
        <v>4965</v>
      </c>
      <c r="K57" s="245">
        <v>448.52</v>
      </c>
      <c r="L57" s="245">
        <v>66.27</v>
      </c>
      <c r="M57" s="245">
        <v>261.5</v>
      </c>
      <c r="N57" s="245">
        <v>776.29</v>
      </c>
    </row>
    <row r="58" spans="1:14">
      <c r="A58" s="234"/>
      <c r="B58" s="234"/>
      <c r="C58" s="226"/>
      <c r="D58" s="226"/>
      <c r="E58" s="226"/>
      <c r="F58" s="227"/>
      <c r="G58" s="228"/>
      <c r="H58" s="228"/>
      <c r="I58" s="228"/>
      <c r="J58" s="228"/>
      <c r="K58" s="229"/>
      <c r="L58" s="229"/>
      <c r="M58" s="229"/>
      <c r="N58" s="229"/>
    </row>
    <row r="59" spans="1:14">
      <c r="A59" s="234"/>
      <c r="B59" s="234" t="s">
        <v>731</v>
      </c>
      <c r="C59" s="230" t="s">
        <v>419</v>
      </c>
      <c r="D59" s="230"/>
      <c r="E59" s="230"/>
      <c r="F59" s="235"/>
      <c r="G59" s="236"/>
      <c r="H59" s="236"/>
      <c r="I59" s="236"/>
      <c r="J59" s="236"/>
      <c r="K59" s="237"/>
      <c r="L59" s="237"/>
      <c r="M59" s="237"/>
      <c r="N59" s="237"/>
    </row>
    <row r="60" spans="1:14">
      <c r="A60" s="234"/>
      <c r="B60" s="234"/>
      <c r="C60" s="234"/>
      <c r="D60" s="238" t="s">
        <v>732</v>
      </c>
      <c r="E60" s="238" t="s">
        <v>680</v>
      </c>
      <c r="F60" s="239">
        <v>-34533.531999999999</v>
      </c>
      <c r="G60" s="240">
        <v>793530.76500000001</v>
      </c>
      <c r="H60" s="240">
        <v>264440.38299999997</v>
      </c>
      <c r="I60" s="240">
        <v>1057971.148</v>
      </c>
      <c r="J60" s="240">
        <v>579</v>
      </c>
      <c r="K60" s="241">
        <v>50.73</v>
      </c>
      <c r="L60" s="241">
        <v>4.1500000000000004</v>
      </c>
      <c r="M60" s="241">
        <v>28.89</v>
      </c>
      <c r="N60" s="241">
        <v>83.77</v>
      </c>
    </row>
    <row r="61" spans="1:14">
      <c r="A61" s="234"/>
      <c r="B61" s="234"/>
      <c r="C61" s="242" t="s">
        <v>733</v>
      </c>
      <c r="D61" s="242"/>
      <c r="E61" s="242"/>
      <c r="F61" s="243">
        <v>-34533.531999999999</v>
      </c>
      <c r="G61" s="244">
        <v>793530.76500000001</v>
      </c>
      <c r="H61" s="244">
        <v>264440.38299999997</v>
      </c>
      <c r="I61" s="244">
        <v>1057971.148</v>
      </c>
      <c r="J61" s="244">
        <v>579</v>
      </c>
      <c r="K61" s="245">
        <v>50.73</v>
      </c>
      <c r="L61" s="245">
        <v>4.1500000000000004</v>
      </c>
      <c r="M61" s="245">
        <v>28.89</v>
      </c>
      <c r="N61" s="245">
        <v>83.77</v>
      </c>
    </row>
    <row r="62" spans="1:14">
      <c r="A62" s="234"/>
      <c r="B62" s="234"/>
      <c r="C62" s="226"/>
      <c r="D62" s="226"/>
      <c r="E62" s="226"/>
      <c r="F62" s="227"/>
      <c r="G62" s="228"/>
      <c r="H62" s="228"/>
      <c r="I62" s="228"/>
      <c r="J62" s="228"/>
      <c r="K62" s="229"/>
      <c r="L62" s="229"/>
      <c r="M62" s="229"/>
      <c r="N62" s="229"/>
    </row>
    <row r="63" spans="1:14">
      <c r="A63" s="234"/>
      <c r="B63" s="234" t="s">
        <v>734</v>
      </c>
      <c r="C63" s="230" t="s">
        <v>318</v>
      </c>
      <c r="D63" s="230"/>
      <c r="E63" s="230"/>
      <c r="F63" s="235"/>
      <c r="G63" s="236"/>
      <c r="H63" s="236"/>
      <c r="I63" s="236"/>
      <c r="J63" s="236"/>
      <c r="K63" s="237"/>
      <c r="L63" s="237"/>
      <c r="M63" s="237"/>
      <c r="N63" s="237"/>
    </row>
    <row r="64" spans="1:14">
      <c r="A64" s="234"/>
      <c r="B64" s="234"/>
      <c r="C64" s="234"/>
      <c r="D64" s="238" t="s">
        <v>735</v>
      </c>
      <c r="E64" s="238" t="s">
        <v>680</v>
      </c>
      <c r="F64" s="239">
        <v>-1028.7940000000001</v>
      </c>
      <c r="G64" s="240">
        <v>544421.76599999995</v>
      </c>
      <c r="H64" s="240">
        <v>212031.777</v>
      </c>
      <c r="I64" s="240">
        <v>756453.54299999995</v>
      </c>
      <c r="J64" s="240">
        <v>411</v>
      </c>
      <c r="K64" s="241">
        <v>36.630000000000003</v>
      </c>
      <c r="L64" s="241">
        <v>4.2</v>
      </c>
      <c r="M64" s="241">
        <v>19.98</v>
      </c>
      <c r="N64" s="241">
        <v>60.81</v>
      </c>
    </row>
    <row r="65" spans="1:14">
      <c r="A65" s="234"/>
      <c r="B65" s="234"/>
      <c r="C65" s="234"/>
      <c r="D65" s="234" t="s">
        <v>736</v>
      </c>
      <c r="E65" s="234" t="s">
        <v>683</v>
      </c>
      <c r="F65" s="235">
        <v>-13793.494000000001</v>
      </c>
      <c r="G65" s="236">
        <v>594817.83900000004</v>
      </c>
      <c r="H65" s="236">
        <v>228610.92</v>
      </c>
      <c r="I65" s="236">
        <v>823428.75900000008</v>
      </c>
      <c r="J65" s="236">
        <v>441</v>
      </c>
      <c r="K65" s="237">
        <v>37.89</v>
      </c>
      <c r="L65" s="237">
        <v>5.17</v>
      </c>
      <c r="M65" s="237">
        <v>22.26</v>
      </c>
      <c r="N65" s="237">
        <v>65.320000000000007</v>
      </c>
    </row>
    <row r="66" spans="1:14">
      <c r="A66" s="234"/>
      <c r="B66" s="234"/>
      <c r="C66" s="234"/>
      <c r="D66" s="238" t="s">
        <v>737</v>
      </c>
      <c r="E66" s="238" t="s">
        <v>693</v>
      </c>
      <c r="F66" s="239">
        <v>-11422.778</v>
      </c>
      <c r="G66" s="240">
        <v>643264.39199999999</v>
      </c>
      <c r="H66" s="240">
        <v>257366.50399999999</v>
      </c>
      <c r="I66" s="240">
        <v>900630.89599999995</v>
      </c>
      <c r="J66" s="240">
        <v>541</v>
      </c>
      <c r="K66" s="241">
        <v>45.23</v>
      </c>
      <c r="L66" s="241">
        <v>2.2000000000000002</v>
      </c>
      <c r="M66" s="241">
        <v>18.05</v>
      </c>
      <c r="N66" s="241">
        <v>65.48</v>
      </c>
    </row>
    <row r="67" spans="1:14">
      <c r="A67" s="234"/>
      <c r="B67" s="234"/>
      <c r="C67" s="234"/>
      <c r="D67" s="234" t="s">
        <v>738</v>
      </c>
      <c r="E67" s="234" t="s">
        <v>683</v>
      </c>
      <c r="F67" s="235">
        <v>-5393.8180000000002</v>
      </c>
      <c r="G67" s="236">
        <v>667222.27</v>
      </c>
      <c r="H67" s="236">
        <v>274016.87300000002</v>
      </c>
      <c r="I67" s="236">
        <v>941239.14300000004</v>
      </c>
      <c r="J67" s="236">
        <v>572</v>
      </c>
      <c r="K67" s="237">
        <v>46.25</v>
      </c>
      <c r="L67" s="237">
        <v>2.7</v>
      </c>
      <c r="M67" s="237">
        <v>33.36</v>
      </c>
      <c r="N67" s="237">
        <v>82.31</v>
      </c>
    </row>
    <row r="68" spans="1:14">
      <c r="A68" s="234"/>
      <c r="B68" s="234"/>
      <c r="C68" s="234"/>
      <c r="D68" s="238" t="s">
        <v>739</v>
      </c>
      <c r="E68" s="238" t="s">
        <v>680</v>
      </c>
      <c r="F68" s="239">
        <v>-17121.466</v>
      </c>
      <c r="G68" s="240">
        <v>519752.98300000001</v>
      </c>
      <c r="H68" s="240">
        <v>197130.01199999999</v>
      </c>
      <c r="I68" s="240">
        <v>716882.995</v>
      </c>
      <c r="J68" s="240">
        <v>265</v>
      </c>
      <c r="K68" s="241">
        <v>31.06</v>
      </c>
      <c r="L68" s="241">
        <v>2.4500000000000002</v>
      </c>
      <c r="M68" s="241">
        <v>21.55</v>
      </c>
      <c r="N68" s="241">
        <v>55.06</v>
      </c>
    </row>
    <row r="69" spans="1:14">
      <c r="A69" s="234"/>
      <c r="B69" s="234"/>
      <c r="C69" s="234"/>
      <c r="D69" s="234" t="s">
        <v>740</v>
      </c>
      <c r="E69" s="234" t="s">
        <v>707</v>
      </c>
      <c r="F69" s="235">
        <v>-265</v>
      </c>
      <c r="G69" s="236">
        <v>146677.897</v>
      </c>
      <c r="H69" s="236">
        <v>92085.114000000001</v>
      </c>
      <c r="I69" s="236">
        <v>238763.011</v>
      </c>
      <c r="J69" s="236">
        <v>89</v>
      </c>
      <c r="K69" s="237">
        <v>9.02</v>
      </c>
      <c r="L69" s="237">
        <v>1</v>
      </c>
      <c r="M69" s="237">
        <v>9.65</v>
      </c>
      <c r="N69" s="237">
        <v>19.670000000000002</v>
      </c>
    </row>
    <row r="70" spans="1:14">
      <c r="A70" s="234"/>
      <c r="B70" s="234"/>
      <c r="C70" s="242" t="s">
        <v>741</v>
      </c>
      <c r="D70" s="242"/>
      <c r="E70" s="242"/>
      <c r="F70" s="243">
        <v>-49025.35</v>
      </c>
      <c r="G70" s="244">
        <v>3116157.1469999999</v>
      </c>
      <c r="H70" s="244">
        <v>1261241.2000000002</v>
      </c>
      <c r="I70" s="244">
        <v>4377398.3470000001</v>
      </c>
      <c r="J70" s="244">
        <v>2319</v>
      </c>
      <c r="K70" s="245">
        <v>206.08</v>
      </c>
      <c r="L70" s="245">
        <v>17.72</v>
      </c>
      <c r="M70" s="245">
        <v>124.85000000000001</v>
      </c>
      <c r="N70" s="245">
        <v>348.65000000000003</v>
      </c>
    </row>
    <row r="71" spans="1:14">
      <c r="A71" s="234"/>
      <c r="B71" s="234"/>
      <c r="C71" s="226"/>
      <c r="D71" s="226"/>
      <c r="E71" s="226"/>
      <c r="F71" s="227"/>
      <c r="G71" s="228"/>
      <c r="H71" s="228"/>
      <c r="I71" s="228"/>
      <c r="J71" s="228"/>
      <c r="K71" s="229"/>
      <c r="L71" s="229"/>
      <c r="M71" s="229"/>
      <c r="N71" s="229"/>
    </row>
    <row r="72" spans="1:14">
      <c r="A72" s="234"/>
      <c r="B72" s="234" t="s">
        <v>742</v>
      </c>
      <c r="C72" s="230" t="s">
        <v>315</v>
      </c>
      <c r="D72" s="230"/>
      <c r="E72" s="230"/>
      <c r="F72" s="235"/>
      <c r="G72" s="236"/>
      <c r="H72" s="236"/>
      <c r="I72" s="236"/>
      <c r="J72" s="236"/>
      <c r="K72" s="237"/>
      <c r="L72" s="237"/>
      <c r="M72" s="237"/>
      <c r="N72" s="237"/>
    </row>
    <row r="73" spans="1:14">
      <c r="A73" s="234"/>
      <c r="B73" s="234"/>
      <c r="C73" s="234"/>
      <c r="D73" s="238" t="s">
        <v>743</v>
      </c>
      <c r="E73" s="238" t="s">
        <v>680</v>
      </c>
      <c r="F73" s="239">
        <v>-53980.267999999996</v>
      </c>
      <c r="G73" s="240">
        <v>643990.61300000001</v>
      </c>
      <c r="H73" s="240">
        <v>340557.54700000002</v>
      </c>
      <c r="I73" s="240">
        <v>984548.16</v>
      </c>
      <c r="J73" s="240">
        <v>492</v>
      </c>
      <c r="K73" s="241">
        <v>47.2</v>
      </c>
      <c r="L73" s="241">
        <v>1.52</v>
      </c>
      <c r="M73" s="241">
        <v>32.369999999999997</v>
      </c>
      <c r="N73" s="241">
        <v>81.09</v>
      </c>
    </row>
    <row r="74" spans="1:14">
      <c r="A74" s="234"/>
      <c r="B74" s="234"/>
      <c r="C74" s="234"/>
      <c r="D74" s="234" t="s">
        <v>744</v>
      </c>
      <c r="E74" s="234" t="s">
        <v>680</v>
      </c>
      <c r="F74" s="235">
        <v>-34087.042000000001</v>
      </c>
      <c r="G74" s="236">
        <v>949842.924</v>
      </c>
      <c r="H74" s="236">
        <v>357360.50400000002</v>
      </c>
      <c r="I74" s="236">
        <v>1307203.4280000001</v>
      </c>
      <c r="J74" s="236">
        <v>674</v>
      </c>
      <c r="K74" s="237">
        <v>59.16</v>
      </c>
      <c r="L74" s="237">
        <v>13.28</v>
      </c>
      <c r="M74" s="237">
        <v>45.58</v>
      </c>
      <c r="N74" s="237">
        <v>118.02</v>
      </c>
    </row>
    <row r="75" spans="1:14">
      <c r="A75" s="234"/>
      <c r="B75" s="234"/>
      <c r="C75" s="234"/>
      <c r="D75" s="238" t="s">
        <v>745</v>
      </c>
      <c r="E75" s="238" t="s">
        <v>680</v>
      </c>
      <c r="F75" s="239">
        <v>-592.83600000000001</v>
      </c>
      <c r="G75" s="240">
        <v>626112.43400000001</v>
      </c>
      <c r="H75" s="240">
        <v>244223.75200000001</v>
      </c>
      <c r="I75" s="240">
        <v>870336.18599999999</v>
      </c>
      <c r="J75" s="240">
        <v>389</v>
      </c>
      <c r="K75" s="241">
        <v>51.79</v>
      </c>
      <c r="L75" s="241">
        <v>0.8</v>
      </c>
      <c r="M75" s="241">
        <v>23.52</v>
      </c>
      <c r="N75" s="241">
        <v>76.11</v>
      </c>
    </row>
    <row r="76" spans="1:14">
      <c r="A76" s="234"/>
      <c r="B76" s="234"/>
      <c r="C76" s="234"/>
      <c r="D76" s="234" t="s">
        <v>746</v>
      </c>
      <c r="E76" s="234" t="s">
        <v>680</v>
      </c>
      <c r="F76" s="235">
        <v>-60935.442999999999</v>
      </c>
      <c r="G76" s="236">
        <v>642604.73600000003</v>
      </c>
      <c r="H76" s="236">
        <v>438816.64199999999</v>
      </c>
      <c r="I76" s="236">
        <v>1081421.378</v>
      </c>
      <c r="J76" s="236">
        <v>441</v>
      </c>
      <c r="K76" s="237">
        <v>48.79</v>
      </c>
      <c r="L76" s="237">
        <v>2.76</v>
      </c>
      <c r="M76" s="237">
        <v>23.66</v>
      </c>
      <c r="N76" s="237">
        <v>75.209999999999994</v>
      </c>
    </row>
    <row r="77" spans="1:14">
      <c r="A77" s="234"/>
      <c r="B77" s="234"/>
      <c r="C77" s="234"/>
      <c r="D77" s="238" t="s">
        <v>747</v>
      </c>
      <c r="E77" s="238" t="s">
        <v>680</v>
      </c>
      <c r="F77" s="239">
        <v>-35552.894</v>
      </c>
      <c r="G77" s="240">
        <v>611906.75300000003</v>
      </c>
      <c r="H77" s="240">
        <v>266894.73200000002</v>
      </c>
      <c r="I77" s="240">
        <v>878801.4850000001</v>
      </c>
      <c r="J77" s="240">
        <v>436</v>
      </c>
      <c r="K77" s="241">
        <v>32.51</v>
      </c>
      <c r="L77" s="241">
        <v>10.72</v>
      </c>
      <c r="M77" s="241">
        <v>29.2</v>
      </c>
      <c r="N77" s="241">
        <v>72.429999999999993</v>
      </c>
    </row>
    <row r="78" spans="1:14">
      <c r="A78" s="234"/>
      <c r="B78" s="234"/>
      <c r="C78" s="234"/>
      <c r="D78" s="234" t="s">
        <v>748</v>
      </c>
      <c r="E78" s="234" t="s">
        <v>749</v>
      </c>
      <c r="F78" s="235">
        <v>-610.46500000000003</v>
      </c>
      <c r="G78" s="236">
        <v>332102.80099999998</v>
      </c>
      <c r="H78" s="236">
        <v>181056.80499999999</v>
      </c>
      <c r="I78" s="236">
        <v>513159.60599999997</v>
      </c>
      <c r="J78" s="236">
        <v>267</v>
      </c>
      <c r="K78" s="237">
        <v>22.92</v>
      </c>
      <c r="L78" s="237">
        <v>4.53</v>
      </c>
      <c r="M78" s="237">
        <v>18.170000000000002</v>
      </c>
      <c r="N78" s="237">
        <v>45.620000000000005</v>
      </c>
    </row>
    <row r="79" spans="1:14">
      <c r="A79" s="234"/>
      <c r="B79" s="234"/>
      <c r="C79" s="234"/>
      <c r="D79" s="238" t="s">
        <v>750</v>
      </c>
      <c r="E79" s="238" t="s">
        <v>680</v>
      </c>
      <c r="F79" s="239">
        <v>-39417.849000000002</v>
      </c>
      <c r="G79" s="240">
        <v>829176.64</v>
      </c>
      <c r="H79" s="240">
        <v>320202.69400000002</v>
      </c>
      <c r="I79" s="240">
        <v>1149379.334</v>
      </c>
      <c r="J79" s="240">
        <v>523</v>
      </c>
      <c r="K79" s="241">
        <v>50.27</v>
      </c>
      <c r="L79" s="241">
        <v>12.18</v>
      </c>
      <c r="M79" s="241">
        <v>29.07</v>
      </c>
      <c r="N79" s="241">
        <v>91.52000000000001</v>
      </c>
    </row>
    <row r="80" spans="1:14">
      <c r="A80" s="234"/>
      <c r="B80" s="234"/>
      <c r="C80" s="234"/>
      <c r="D80" s="234" t="s">
        <v>751</v>
      </c>
      <c r="E80" s="234" t="s">
        <v>680</v>
      </c>
      <c r="F80" s="235">
        <v>-1388.625</v>
      </c>
      <c r="G80" s="236">
        <v>714968.39300000004</v>
      </c>
      <c r="H80" s="236">
        <v>258855.75399999999</v>
      </c>
      <c r="I80" s="236">
        <v>973824.147</v>
      </c>
      <c r="J80" s="236">
        <v>606</v>
      </c>
      <c r="K80" s="237">
        <v>48.68</v>
      </c>
      <c r="L80" s="237">
        <v>16.5</v>
      </c>
      <c r="M80" s="237">
        <v>23.1</v>
      </c>
      <c r="N80" s="237">
        <v>88.28</v>
      </c>
    </row>
    <row r="81" spans="1:14">
      <c r="A81" s="234"/>
      <c r="B81" s="234"/>
      <c r="C81" s="242" t="s">
        <v>752</v>
      </c>
      <c r="D81" s="242"/>
      <c r="E81" s="242"/>
      <c r="F81" s="243">
        <v>-226565.42199999996</v>
      </c>
      <c r="G81" s="244">
        <v>5350705.2939999998</v>
      </c>
      <c r="H81" s="244">
        <v>2407968.4300000002</v>
      </c>
      <c r="I81" s="244">
        <v>7758673.7239999995</v>
      </c>
      <c r="J81" s="244">
        <v>3828</v>
      </c>
      <c r="K81" s="245">
        <v>361.32</v>
      </c>
      <c r="L81" s="245">
        <v>62.29</v>
      </c>
      <c r="M81" s="245">
        <v>224.67</v>
      </c>
      <c r="N81" s="245">
        <v>648.28</v>
      </c>
    </row>
    <row r="82" spans="1:14">
      <c r="A82" s="234"/>
      <c r="B82" s="234"/>
      <c r="C82" s="226"/>
      <c r="D82" s="226"/>
      <c r="E82" s="226"/>
      <c r="F82" s="227"/>
      <c r="G82" s="228"/>
      <c r="H82" s="228"/>
      <c r="I82" s="228"/>
      <c r="J82" s="228"/>
      <c r="K82" s="229"/>
      <c r="L82" s="229"/>
      <c r="M82" s="229"/>
      <c r="N82" s="229"/>
    </row>
    <row r="83" spans="1:14">
      <c r="A83" s="234"/>
      <c r="B83" s="234" t="s">
        <v>753</v>
      </c>
      <c r="C83" s="230" t="s">
        <v>319</v>
      </c>
      <c r="D83" s="230"/>
      <c r="E83" s="230"/>
      <c r="F83" s="235"/>
      <c r="G83" s="236"/>
      <c r="H83" s="236"/>
      <c r="I83" s="236"/>
      <c r="J83" s="236"/>
      <c r="K83" s="237"/>
      <c r="L83" s="237"/>
      <c r="M83" s="237"/>
      <c r="N83" s="237"/>
    </row>
    <row r="84" spans="1:14">
      <c r="A84" s="234"/>
      <c r="B84" s="234"/>
      <c r="C84" s="234"/>
      <c r="D84" s="238" t="s">
        <v>754</v>
      </c>
      <c r="E84" s="238" t="s">
        <v>683</v>
      </c>
      <c r="F84" s="239">
        <v>-33924.512000000002</v>
      </c>
      <c r="G84" s="240">
        <v>348611.25799999997</v>
      </c>
      <c r="H84" s="240">
        <v>230695.00700000001</v>
      </c>
      <c r="I84" s="240">
        <v>579306.26500000001</v>
      </c>
      <c r="J84" s="240">
        <v>250</v>
      </c>
      <c r="K84" s="241">
        <v>21.31</v>
      </c>
      <c r="L84" s="241">
        <v>5.35</v>
      </c>
      <c r="M84" s="241">
        <v>0</v>
      </c>
      <c r="N84" s="241">
        <v>26.659999999999997</v>
      </c>
    </row>
    <row r="85" spans="1:14">
      <c r="A85" s="234"/>
      <c r="B85" s="234"/>
      <c r="C85" s="234"/>
      <c r="D85" s="234" t="s">
        <v>755</v>
      </c>
      <c r="E85" s="234" t="s">
        <v>756</v>
      </c>
      <c r="F85" s="235">
        <v>-23289.135999999999</v>
      </c>
      <c r="G85" s="236">
        <v>204205.552</v>
      </c>
      <c r="H85" s="236">
        <v>96930.235000000001</v>
      </c>
      <c r="I85" s="236">
        <v>301135.78700000001</v>
      </c>
      <c r="J85" s="236">
        <v>105</v>
      </c>
      <c r="K85" s="237">
        <v>9.8000000000000007</v>
      </c>
      <c r="L85" s="237">
        <v>1.5</v>
      </c>
      <c r="M85" s="237">
        <v>6.75</v>
      </c>
      <c r="N85" s="237">
        <v>18.05</v>
      </c>
    </row>
    <row r="86" spans="1:14">
      <c r="A86" s="234"/>
      <c r="B86" s="234"/>
      <c r="C86" s="234"/>
      <c r="D86" s="238" t="s">
        <v>757</v>
      </c>
      <c r="E86" s="238" t="s">
        <v>680</v>
      </c>
      <c r="F86" s="239">
        <v>-49257.24</v>
      </c>
      <c r="G86" s="240">
        <v>724940.00100000005</v>
      </c>
      <c r="H86" s="240">
        <v>370684.69199999998</v>
      </c>
      <c r="I86" s="240">
        <v>1095624.693</v>
      </c>
      <c r="J86" s="240">
        <v>639</v>
      </c>
      <c r="K86" s="241">
        <v>57.37</v>
      </c>
      <c r="L86" s="241">
        <v>4.04</v>
      </c>
      <c r="M86" s="241">
        <v>37.44</v>
      </c>
      <c r="N86" s="241">
        <v>98.85</v>
      </c>
    </row>
    <row r="87" spans="1:14">
      <c r="A87" s="234"/>
      <c r="B87" s="234"/>
      <c r="C87" s="234"/>
      <c r="D87" s="234" t="s">
        <v>758</v>
      </c>
      <c r="E87" s="234" t="s">
        <v>680</v>
      </c>
      <c r="F87" s="235">
        <v>-62373.998</v>
      </c>
      <c r="G87" s="236">
        <v>1141266.4909999999</v>
      </c>
      <c r="H87" s="236">
        <v>370670.88900000002</v>
      </c>
      <c r="I87" s="236">
        <v>1511937.38</v>
      </c>
      <c r="J87" s="236">
        <v>856</v>
      </c>
      <c r="K87" s="237">
        <v>61.36</v>
      </c>
      <c r="L87" s="237">
        <v>26.86</v>
      </c>
      <c r="M87" s="237">
        <v>17.25</v>
      </c>
      <c r="N87" s="237">
        <v>105.47</v>
      </c>
    </row>
    <row r="88" spans="1:14">
      <c r="A88" s="234"/>
      <c r="B88" s="234"/>
      <c r="C88" s="242" t="s">
        <v>759</v>
      </c>
      <c r="D88" s="242"/>
      <c r="E88" s="242"/>
      <c r="F88" s="243">
        <v>-168844.886</v>
      </c>
      <c r="G88" s="244">
        <v>2419023.3020000001</v>
      </c>
      <c r="H88" s="244">
        <v>1068980.8230000001</v>
      </c>
      <c r="I88" s="244">
        <v>3488004.125</v>
      </c>
      <c r="J88" s="244">
        <v>1850</v>
      </c>
      <c r="K88" s="245">
        <v>149.83999999999997</v>
      </c>
      <c r="L88" s="245">
        <v>37.75</v>
      </c>
      <c r="M88" s="245">
        <v>61.44</v>
      </c>
      <c r="N88" s="245">
        <v>249.02999999999997</v>
      </c>
    </row>
    <row r="89" spans="1:14">
      <c r="A89" s="234"/>
      <c r="B89" s="234"/>
      <c r="C89" s="226"/>
      <c r="D89" s="226"/>
      <c r="E89" s="226"/>
      <c r="F89" s="227"/>
      <c r="G89" s="228"/>
      <c r="H89" s="228"/>
      <c r="I89" s="228"/>
      <c r="J89" s="228"/>
      <c r="K89" s="229"/>
      <c r="L89" s="229"/>
      <c r="M89" s="229"/>
      <c r="N89" s="229"/>
    </row>
    <row r="90" spans="1:14">
      <c r="A90" s="242" t="s">
        <v>760</v>
      </c>
      <c r="B90" s="242"/>
      <c r="C90" s="242"/>
      <c r="D90" s="242"/>
      <c r="E90" s="242"/>
      <c r="F90" s="243">
        <v>-1957405.0749999993</v>
      </c>
      <c r="G90" s="244">
        <v>39211350.644000001</v>
      </c>
      <c r="H90" s="244">
        <v>17336172.248000003</v>
      </c>
      <c r="I90" s="244">
        <v>56547522.892000005</v>
      </c>
      <c r="J90" s="244">
        <v>27925</v>
      </c>
      <c r="K90" s="245">
        <v>2568.4999999999995</v>
      </c>
      <c r="L90" s="245">
        <v>357.63999999999993</v>
      </c>
      <c r="M90" s="245">
        <v>1498.1399999999999</v>
      </c>
      <c r="N90" s="245">
        <v>4424.2799999999988</v>
      </c>
    </row>
    <row r="91" spans="1:14" ht="8.4" customHeight="1">
      <c r="A91" s="226"/>
      <c r="B91" s="226"/>
      <c r="C91" s="226"/>
      <c r="D91" s="226"/>
      <c r="E91" s="226"/>
      <c r="F91" s="227"/>
      <c r="G91" s="228"/>
      <c r="H91" s="228"/>
      <c r="I91" s="228"/>
      <c r="J91" s="228"/>
      <c r="K91" s="229"/>
      <c r="L91" s="229"/>
      <c r="M91" s="229"/>
      <c r="N91" s="229"/>
    </row>
    <row r="92" spans="1:14">
      <c r="A92" s="230" t="s">
        <v>761</v>
      </c>
      <c r="B92" s="230"/>
      <c r="C92" s="230"/>
      <c r="D92" s="230"/>
      <c r="E92" s="230"/>
      <c r="F92" s="235"/>
      <c r="G92" s="236"/>
      <c r="H92" s="236"/>
      <c r="I92" s="236"/>
      <c r="J92" s="236"/>
      <c r="K92" s="237"/>
      <c r="L92" s="237"/>
      <c r="M92" s="237"/>
      <c r="N92" s="237"/>
    </row>
    <row r="93" spans="1:14">
      <c r="A93" s="234"/>
      <c r="B93" s="234" t="s">
        <v>762</v>
      </c>
      <c r="C93" s="230" t="s">
        <v>316</v>
      </c>
      <c r="D93" s="230"/>
      <c r="E93" s="230"/>
      <c r="F93" s="235"/>
      <c r="G93" s="236"/>
      <c r="H93" s="236"/>
      <c r="I93" s="236"/>
      <c r="J93" s="236"/>
      <c r="K93" s="237"/>
      <c r="L93" s="237"/>
      <c r="M93" s="237"/>
      <c r="N93" s="237"/>
    </row>
    <row r="94" spans="1:14">
      <c r="A94" s="234"/>
      <c r="B94" s="234"/>
      <c r="C94" s="234"/>
      <c r="D94" s="238" t="s">
        <v>763</v>
      </c>
      <c r="E94" s="238" t="s">
        <v>680</v>
      </c>
      <c r="F94" s="239">
        <v>-8904.902</v>
      </c>
      <c r="G94" s="240">
        <v>544830.26800000004</v>
      </c>
      <c r="H94" s="240">
        <v>241550.995</v>
      </c>
      <c r="I94" s="240">
        <v>786381.26300000004</v>
      </c>
      <c r="J94" s="240">
        <v>346</v>
      </c>
      <c r="K94" s="241">
        <v>29.89</v>
      </c>
      <c r="L94" s="241">
        <v>13.36</v>
      </c>
      <c r="M94" s="241">
        <v>19.78</v>
      </c>
      <c r="N94" s="241">
        <v>63.03</v>
      </c>
    </row>
    <row r="95" spans="1:14">
      <c r="A95" s="234"/>
      <c r="B95" s="234"/>
      <c r="C95" s="234"/>
      <c r="D95" s="234" t="s">
        <v>764</v>
      </c>
      <c r="E95" s="234" t="s">
        <v>680</v>
      </c>
      <c r="F95" s="235">
        <v>-16196.314</v>
      </c>
      <c r="G95" s="236">
        <v>506578.223</v>
      </c>
      <c r="H95" s="236">
        <v>126350.774</v>
      </c>
      <c r="I95" s="236">
        <v>632928.99699999997</v>
      </c>
      <c r="J95" s="236">
        <v>292</v>
      </c>
      <c r="K95" s="237">
        <v>23.83</v>
      </c>
      <c r="L95" s="237">
        <v>17.72</v>
      </c>
      <c r="M95" s="237">
        <v>19.8</v>
      </c>
      <c r="N95" s="237">
        <v>61.349999999999994</v>
      </c>
    </row>
    <row r="96" spans="1:14">
      <c r="A96" s="234"/>
      <c r="B96" s="234"/>
      <c r="C96" s="234"/>
      <c r="D96" s="238" t="s">
        <v>765</v>
      </c>
      <c r="E96" s="238" t="s">
        <v>680</v>
      </c>
      <c r="F96" s="239">
        <v>-8847.9120000000003</v>
      </c>
      <c r="G96" s="240">
        <v>524847.03200000001</v>
      </c>
      <c r="H96" s="240">
        <v>192375.128</v>
      </c>
      <c r="I96" s="240">
        <v>717222.16</v>
      </c>
      <c r="J96" s="240">
        <v>399</v>
      </c>
      <c r="K96" s="241">
        <v>35.72</v>
      </c>
      <c r="L96" s="241">
        <v>6.67</v>
      </c>
      <c r="M96" s="241">
        <v>18.91</v>
      </c>
      <c r="N96" s="241">
        <v>61.3</v>
      </c>
    </row>
    <row r="97" spans="1:14">
      <c r="A97" s="234"/>
      <c r="B97" s="234"/>
      <c r="C97" s="234"/>
      <c r="D97" s="234" t="s">
        <v>766</v>
      </c>
      <c r="E97" s="234" t="s">
        <v>680</v>
      </c>
      <c r="F97" s="235">
        <v>-7273.1679999999997</v>
      </c>
      <c r="G97" s="236">
        <v>602434.64</v>
      </c>
      <c r="H97" s="236">
        <v>149415.15400000001</v>
      </c>
      <c r="I97" s="236">
        <v>751849.79399999999</v>
      </c>
      <c r="J97" s="236">
        <v>406</v>
      </c>
      <c r="K97" s="237">
        <v>35.07</v>
      </c>
      <c r="L97" s="237">
        <v>7.48</v>
      </c>
      <c r="M97" s="237">
        <v>24.6</v>
      </c>
      <c r="N97" s="237">
        <v>67.150000000000006</v>
      </c>
    </row>
    <row r="98" spans="1:14">
      <c r="A98" s="234"/>
      <c r="B98" s="234"/>
      <c r="C98" s="234"/>
      <c r="D98" s="238" t="s">
        <v>767</v>
      </c>
      <c r="E98" s="238" t="s">
        <v>680</v>
      </c>
      <c r="F98" s="239">
        <v>-13246.571</v>
      </c>
      <c r="G98" s="240">
        <v>577732.30599999998</v>
      </c>
      <c r="H98" s="240">
        <v>143305.00099999999</v>
      </c>
      <c r="I98" s="240">
        <v>721037.30700000003</v>
      </c>
      <c r="J98" s="240">
        <v>345</v>
      </c>
      <c r="K98" s="241">
        <v>31.47</v>
      </c>
      <c r="L98" s="241">
        <v>11.61</v>
      </c>
      <c r="M98" s="241">
        <v>25.76</v>
      </c>
      <c r="N98" s="241">
        <v>68.84</v>
      </c>
    </row>
    <row r="99" spans="1:14">
      <c r="A99" s="234"/>
      <c r="B99" s="234"/>
      <c r="C99" s="234"/>
      <c r="D99" s="234" t="s">
        <v>768</v>
      </c>
      <c r="E99" s="234" t="s">
        <v>680</v>
      </c>
      <c r="F99" s="235">
        <v>-18253.885999999999</v>
      </c>
      <c r="G99" s="236">
        <v>586572.89300000004</v>
      </c>
      <c r="H99" s="236">
        <v>149710.55100000001</v>
      </c>
      <c r="I99" s="236">
        <v>736283.44400000002</v>
      </c>
      <c r="J99" s="236">
        <v>410</v>
      </c>
      <c r="K99" s="237">
        <v>39.729999999999997</v>
      </c>
      <c r="L99" s="237">
        <v>13.1</v>
      </c>
      <c r="M99" s="237">
        <v>39.28</v>
      </c>
      <c r="N99" s="237">
        <v>92.11</v>
      </c>
    </row>
    <row r="100" spans="1:14">
      <c r="A100" s="234"/>
      <c r="B100" s="234"/>
      <c r="C100" s="234"/>
      <c r="D100" s="238" t="s">
        <v>769</v>
      </c>
      <c r="E100" s="238" t="s">
        <v>749</v>
      </c>
      <c r="F100" s="239">
        <v>-15203.630999999999</v>
      </c>
      <c r="G100" s="240">
        <v>308122.86200000002</v>
      </c>
      <c r="H100" s="240">
        <v>93642.816000000006</v>
      </c>
      <c r="I100" s="240">
        <v>401765.67800000001</v>
      </c>
      <c r="J100" s="240">
        <v>266</v>
      </c>
      <c r="K100" s="241">
        <v>13.02</v>
      </c>
      <c r="L100" s="241">
        <v>21.17</v>
      </c>
      <c r="M100" s="241">
        <v>13.61</v>
      </c>
      <c r="N100" s="241">
        <v>47.8</v>
      </c>
    </row>
    <row r="101" spans="1:14">
      <c r="A101" s="234"/>
      <c r="B101" s="234"/>
      <c r="C101" s="242" t="s">
        <v>770</v>
      </c>
      <c r="D101" s="242"/>
      <c r="E101" s="242"/>
      <c r="F101" s="243">
        <v>-87926.383999999991</v>
      </c>
      <c r="G101" s="244">
        <v>3651118.2240000004</v>
      </c>
      <c r="H101" s="244">
        <v>1096350.419</v>
      </c>
      <c r="I101" s="244">
        <v>4747468.6430000002</v>
      </c>
      <c r="J101" s="244">
        <v>2464</v>
      </c>
      <c r="K101" s="245">
        <v>208.73</v>
      </c>
      <c r="L101" s="245">
        <v>91.11</v>
      </c>
      <c r="M101" s="245">
        <v>161.74</v>
      </c>
      <c r="N101" s="245">
        <v>461.58</v>
      </c>
    </row>
    <row r="102" spans="1:14">
      <c r="A102" s="234"/>
      <c r="B102" s="234"/>
      <c r="C102" s="226"/>
      <c r="D102" s="226"/>
      <c r="E102" s="226"/>
      <c r="F102" s="227"/>
      <c r="G102" s="228"/>
      <c r="H102" s="228"/>
      <c r="I102" s="228"/>
      <c r="J102" s="228"/>
      <c r="K102" s="229"/>
      <c r="L102" s="229"/>
      <c r="M102" s="229"/>
      <c r="N102" s="229"/>
    </row>
    <row r="103" spans="1:14">
      <c r="A103" s="234"/>
      <c r="B103" s="234" t="s">
        <v>771</v>
      </c>
      <c r="C103" s="230" t="s">
        <v>330</v>
      </c>
      <c r="D103" s="230"/>
      <c r="E103" s="230"/>
      <c r="F103" s="235"/>
      <c r="G103" s="236"/>
      <c r="H103" s="236"/>
      <c r="I103" s="236"/>
      <c r="J103" s="236"/>
      <c r="K103" s="237"/>
      <c r="L103" s="237"/>
      <c r="M103" s="237"/>
      <c r="N103" s="237"/>
    </row>
    <row r="104" spans="1:14">
      <c r="A104" s="234"/>
      <c r="B104" s="234"/>
      <c r="C104" s="234"/>
      <c r="D104" s="238" t="s">
        <v>772</v>
      </c>
      <c r="E104" s="238" t="s">
        <v>680</v>
      </c>
      <c r="F104" s="239">
        <v>-5101.8360000000002</v>
      </c>
      <c r="G104" s="240">
        <v>697159.16</v>
      </c>
      <c r="H104" s="240">
        <v>290570.38900000002</v>
      </c>
      <c r="I104" s="240">
        <v>987729.54900000012</v>
      </c>
      <c r="J104" s="240">
        <v>537</v>
      </c>
      <c r="K104" s="241">
        <v>39.049999999999997</v>
      </c>
      <c r="L104" s="241">
        <v>12.8</v>
      </c>
      <c r="M104" s="241">
        <v>23.68</v>
      </c>
      <c r="N104" s="241">
        <v>75.53</v>
      </c>
    </row>
    <row r="105" spans="1:14">
      <c r="A105" s="234"/>
      <c r="B105" s="234"/>
      <c r="C105" s="242" t="s">
        <v>773</v>
      </c>
      <c r="D105" s="242"/>
      <c r="E105" s="242"/>
      <c r="F105" s="243">
        <v>-5101.8360000000002</v>
      </c>
      <c r="G105" s="244">
        <v>697159.16</v>
      </c>
      <c r="H105" s="244">
        <v>290570.38900000002</v>
      </c>
      <c r="I105" s="244">
        <v>987729.54900000012</v>
      </c>
      <c r="J105" s="244">
        <v>537</v>
      </c>
      <c r="K105" s="245">
        <v>39.049999999999997</v>
      </c>
      <c r="L105" s="245">
        <v>12.8</v>
      </c>
      <c r="M105" s="245">
        <v>23.68</v>
      </c>
      <c r="N105" s="245">
        <v>75.53</v>
      </c>
    </row>
    <row r="106" spans="1:14">
      <c r="A106" s="234"/>
      <c r="B106" s="234"/>
      <c r="C106" s="226"/>
      <c r="D106" s="226"/>
      <c r="E106" s="226"/>
      <c r="F106" s="227"/>
      <c r="G106" s="228"/>
      <c r="H106" s="228"/>
      <c r="I106" s="228"/>
      <c r="J106" s="228"/>
      <c r="K106" s="229"/>
      <c r="L106" s="229"/>
      <c r="M106" s="229"/>
      <c r="N106" s="229"/>
    </row>
    <row r="107" spans="1:14">
      <c r="A107" s="234"/>
      <c r="B107" s="234" t="s">
        <v>774</v>
      </c>
      <c r="C107" s="230" t="s">
        <v>340</v>
      </c>
      <c r="D107" s="230"/>
      <c r="E107" s="230"/>
      <c r="F107" s="235"/>
      <c r="G107" s="236"/>
      <c r="H107" s="236"/>
      <c r="I107" s="236"/>
      <c r="J107" s="236"/>
      <c r="K107" s="237"/>
      <c r="L107" s="237"/>
      <c r="M107" s="237"/>
      <c r="N107" s="237"/>
    </row>
    <row r="108" spans="1:14">
      <c r="A108" s="234"/>
      <c r="B108" s="234"/>
      <c r="C108" s="234"/>
      <c r="D108" s="238" t="s">
        <v>775</v>
      </c>
      <c r="E108" s="238" t="s">
        <v>680</v>
      </c>
      <c r="F108" s="239">
        <v>-7619.6490000000003</v>
      </c>
      <c r="G108" s="240">
        <v>352161.63699999999</v>
      </c>
      <c r="H108" s="240">
        <v>121663.22199999999</v>
      </c>
      <c r="I108" s="240">
        <v>473824.859</v>
      </c>
      <c r="J108" s="240">
        <v>166</v>
      </c>
      <c r="K108" s="241">
        <v>17.97</v>
      </c>
      <c r="L108" s="241">
        <v>10.6</v>
      </c>
      <c r="M108" s="241">
        <v>14.93</v>
      </c>
      <c r="N108" s="241">
        <v>43.5</v>
      </c>
    </row>
    <row r="109" spans="1:14">
      <c r="A109" s="234"/>
      <c r="B109" s="234"/>
      <c r="C109" s="242" t="s">
        <v>776</v>
      </c>
      <c r="D109" s="242"/>
      <c r="E109" s="242"/>
      <c r="F109" s="243">
        <v>-7619.6490000000003</v>
      </c>
      <c r="G109" s="244">
        <v>352161.63699999999</v>
      </c>
      <c r="H109" s="244">
        <v>121663.22199999999</v>
      </c>
      <c r="I109" s="244">
        <v>473824.859</v>
      </c>
      <c r="J109" s="244">
        <v>166</v>
      </c>
      <c r="K109" s="245">
        <v>17.97</v>
      </c>
      <c r="L109" s="245">
        <v>10.6</v>
      </c>
      <c r="M109" s="245">
        <v>14.93</v>
      </c>
      <c r="N109" s="245">
        <v>43.5</v>
      </c>
    </row>
    <row r="110" spans="1:14">
      <c r="A110" s="234"/>
      <c r="B110" s="234"/>
      <c r="C110" s="226"/>
      <c r="D110" s="226"/>
      <c r="E110" s="226"/>
      <c r="F110" s="227"/>
      <c r="G110" s="228"/>
      <c r="H110" s="228"/>
      <c r="I110" s="228"/>
      <c r="J110" s="228"/>
      <c r="K110" s="229"/>
      <c r="L110" s="229"/>
      <c r="M110" s="229"/>
      <c r="N110" s="229"/>
    </row>
    <row r="111" spans="1:14">
      <c r="A111" s="234"/>
      <c r="B111" s="234" t="s">
        <v>777</v>
      </c>
      <c r="C111" s="230" t="s">
        <v>329</v>
      </c>
      <c r="D111" s="230"/>
      <c r="E111" s="230"/>
      <c r="F111" s="235"/>
      <c r="G111" s="236"/>
      <c r="H111" s="236"/>
      <c r="I111" s="236"/>
      <c r="J111" s="236"/>
      <c r="K111" s="237"/>
      <c r="L111" s="237"/>
      <c r="M111" s="237"/>
      <c r="N111" s="237"/>
    </row>
    <row r="112" spans="1:14">
      <c r="A112" s="234"/>
      <c r="B112" s="234"/>
      <c r="C112" s="234"/>
      <c r="D112" s="238" t="s">
        <v>778</v>
      </c>
      <c r="E112" s="238" t="s">
        <v>680</v>
      </c>
      <c r="F112" s="239">
        <v>-2354.3049999999998</v>
      </c>
      <c r="G112" s="240">
        <v>433870.16499999998</v>
      </c>
      <c r="H112" s="240">
        <v>179749.36900000001</v>
      </c>
      <c r="I112" s="240">
        <v>613619.53399999999</v>
      </c>
      <c r="J112" s="240">
        <v>252</v>
      </c>
      <c r="K112" s="241">
        <v>24.21</v>
      </c>
      <c r="L112" s="241">
        <v>7.83</v>
      </c>
      <c r="M112" s="241">
        <v>17</v>
      </c>
      <c r="N112" s="241">
        <v>49.04</v>
      </c>
    </row>
    <row r="113" spans="1:14">
      <c r="A113" s="234"/>
      <c r="B113" s="234"/>
      <c r="C113" s="234"/>
      <c r="D113" s="234" t="s">
        <v>779</v>
      </c>
      <c r="E113" s="234" t="s">
        <v>680</v>
      </c>
      <c r="F113" s="235">
        <v>-1135.146</v>
      </c>
      <c r="G113" s="236">
        <v>513458.84899999999</v>
      </c>
      <c r="H113" s="236">
        <v>216555.72099999999</v>
      </c>
      <c r="I113" s="236">
        <v>730014.57</v>
      </c>
      <c r="J113" s="236">
        <v>273</v>
      </c>
      <c r="K113" s="237">
        <v>22.68</v>
      </c>
      <c r="L113" s="237">
        <v>15.72</v>
      </c>
      <c r="M113" s="237">
        <v>24.19</v>
      </c>
      <c r="N113" s="237">
        <v>62.59</v>
      </c>
    </row>
    <row r="114" spans="1:14">
      <c r="A114" s="234"/>
      <c r="B114" s="234"/>
      <c r="C114" s="242" t="s">
        <v>780</v>
      </c>
      <c r="D114" s="242"/>
      <c r="E114" s="242"/>
      <c r="F114" s="243">
        <v>-3489.451</v>
      </c>
      <c r="G114" s="244">
        <v>947329.01399999997</v>
      </c>
      <c r="H114" s="244">
        <v>396305.08999999997</v>
      </c>
      <c r="I114" s="244">
        <v>1343634.1039999998</v>
      </c>
      <c r="J114" s="244">
        <v>525</v>
      </c>
      <c r="K114" s="245">
        <v>46.89</v>
      </c>
      <c r="L114" s="245">
        <v>23.55</v>
      </c>
      <c r="M114" s="245">
        <v>41.19</v>
      </c>
      <c r="N114" s="245">
        <v>111.63</v>
      </c>
    </row>
    <row r="115" spans="1:14">
      <c r="A115" s="234"/>
      <c r="B115" s="234"/>
      <c r="C115" s="226"/>
      <c r="D115" s="226"/>
      <c r="E115" s="226"/>
      <c r="F115" s="227"/>
      <c r="G115" s="228"/>
      <c r="H115" s="228"/>
      <c r="I115" s="228"/>
      <c r="J115" s="228"/>
      <c r="K115" s="229"/>
      <c r="L115" s="229"/>
      <c r="M115" s="229"/>
      <c r="N115" s="229"/>
    </row>
    <row r="116" spans="1:14">
      <c r="A116" s="242" t="s">
        <v>781</v>
      </c>
      <c r="B116" s="242"/>
      <c r="C116" s="242"/>
      <c r="D116" s="242"/>
      <c r="E116" s="242"/>
      <c r="F116" s="243">
        <v>-104137.31999999998</v>
      </c>
      <c r="G116" s="244">
        <v>5647768.0350000011</v>
      </c>
      <c r="H116" s="244">
        <v>1904889.1199999999</v>
      </c>
      <c r="I116" s="244">
        <v>7552657.1550000012</v>
      </c>
      <c r="J116" s="244">
        <v>3692</v>
      </c>
      <c r="K116" s="245">
        <v>312.64</v>
      </c>
      <c r="L116" s="245">
        <v>138.06</v>
      </c>
      <c r="M116" s="245">
        <v>241.54000000000002</v>
      </c>
      <c r="N116" s="245">
        <v>692.24</v>
      </c>
    </row>
    <row r="117" spans="1:14" ht="10.199999999999999" customHeight="1">
      <c r="A117" s="226"/>
      <c r="B117" s="226"/>
      <c r="C117" s="226"/>
      <c r="D117" s="226"/>
      <c r="E117" s="226"/>
      <c r="F117" s="227"/>
      <c r="G117" s="228"/>
      <c r="H117" s="228"/>
      <c r="I117" s="228"/>
      <c r="J117" s="228"/>
      <c r="K117" s="229"/>
      <c r="L117" s="229"/>
      <c r="M117" s="229"/>
      <c r="N117" s="229"/>
    </row>
    <row r="118" spans="1:14">
      <c r="A118" s="230" t="s">
        <v>782</v>
      </c>
      <c r="B118" s="230"/>
      <c r="C118" s="230"/>
      <c r="D118" s="230"/>
      <c r="E118" s="230"/>
      <c r="F118" s="235"/>
      <c r="G118" s="236"/>
      <c r="H118" s="236"/>
      <c r="I118" s="236"/>
      <c r="J118" s="236"/>
      <c r="K118" s="237"/>
      <c r="L118" s="237"/>
      <c r="M118" s="237"/>
      <c r="N118" s="237"/>
    </row>
    <row r="119" spans="1:14">
      <c r="A119" s="234"/>
      <c r="B119" s="234" t="s">
        <v>783</v>
      </c>
      <c r="C119" s="230" t="s">
        <v>321</v>
      </c>
      <c r="D119" s="230"/>
      <c r="E119" s="230"/>
      <c r="F119" s="235"/>
      <c r="G119" s="236"/>
      <c r="H119" s="236"/>
      <c r="I119" s="236"/>
      <c r="J119" s="236"/>
      <c r="K119" s="237"/>
      <c r="L119" s="237"/>
      <c r="M119" s="237"/>
      <c r="N119" s="237"/>
    </row>
    <row r="120" spans="1:14">
      <c r="A120" s="234"/>
      <c r="B120" s="234"/>
      <c r="C120" s="234"/>
      <c r="D120" s="238" t="s">
        <v>784</v>
      </c>
      <c r="E120" s="238" t="s">
        <v>680</v>
      </c>
      <c r="F120" s="239">
        <v>-36392.222999999998</v>
      </c>
      <c r="G120" s="240">
        <v>709190.88399999996</v>
      </c>
      <c r="H120" s="240">
        <v>142518.557</v>
      </c>
      <c r="I120" s="240">
        <v>851709.44099999999</v>
      </c>
      <c r="J120" s="240">
        <v>458</v>
      </c>
      <c r="K120" s="241">
        <v>40.51</v>
      </c>
      <c r="L120" s="241">
        <v>3.73</v>
      </c>
      <c r="M120" s="241">
        <v>37.92</v>
      </c>
      <c r="N120" s="241">
        <v>82.16</v>
      </c>
    </row>
    <row r="121" spans="1:14">
      <c r="A121" s="234"/>
      <c r="B121" s="234"/>
      <c r="C121" s="234"/>
      <c r="D121" s="234" t="s">
        <v>785</v>
      </c>
      <c r="E121" s="234" t="s">
        <v>680</v>
      </c>
      <c r="F121" s="235">
        <v>-57611.391000000003</v>
      </c>
      <c r="G121" s="236">
        <v>812186.12</v>
      </c>
      <c r="H121" s="236">
        <v>200629.42</v>
      </c>
      <c r="I121" s="236">
        <v>1012815.54</v>
      </c>
      <c r="J121" s="236">
        <v>671</v>
      </c>
      <c r="K121" s="237">
        <v>50.29</v>
      </c>
      <c r="L121" s="237">
        <v>1.92</v>
      </c>
      <c r="M121" s="237">
        <v>39.25</v>
      </c>
      <c r="N121" s="237">
        <v>91.460000000000008</v>
      </c>
    </row>
    <row r="122" spans="1:14">
      <c r="A122" s="234"/>
      <c r="B122" s="234"/>
      <c r="C122" s="242" t="s">
        <v>786</v>
      </c>
      <c r="D122" s="242"/>
      <c r="E122" s="242"/>
      <c r="F122" s="243">
        <v>-94003.614000000001</v>
      </c>
      <c r="G122" s="244">
        <v>1521377.004</v>
      </c>
      <c r="H122" s="244">
        <v>343147.97700000001</v>
      </c>
      <c r="I122" s="244">
        <v>1864524.9809999999</v>
      </c>
      <c r="J122" s="244">
        <v>1129</v>
      </c>
      <c r="K122" s="245">
        <v>90.8</v>
      </c>
      <c r="L122" s="245">
        <v>5.65</v>
      </c>
      <c r="M122" s="245">
        <v>77.17</v>
      </c>
      <c r="N122" s="245">
        <v>173.62</v>
      </c>
    </row>
    <row r="123" spans="1:14">
      <c r="A123" s="234"/>
      <c r="B123" s="234"/>
      <c r="C123" s="226"/>
      <c r="D123" s="226"/>
      <c r="E123" s="226"/>
      <c r="F123" s="227"/>
      <c r="G123" s="228"/>
      <c r="H123" s="228"/>
      <c r="I123" s="228"/>
      <c r="J123" s="228"/>
      <c r="K123" s="229"/>
      <c r="L123" s="229"/>
      <c r="M123" s="229"/>
      <c r="N123" s="229"/>
    </row>
    <row r="124" spans="1:14">
      <c r="A124" s="234"/>
      <c r="B124" s="234" t="s">
        <v>787</v>
      </c>
      <c r="C124" s="230" t="s">
        <v>355</v>
      </c>
      <c r="D124" s="230"/>
      <c r="E124" s="230"/>
      <c r="F124" s="235"/>
      <c r="G124" s="236"/>
      <c r="H124" s="236"/>
      <c r="I124" s="236"/>
      <c r="J124" s="236"/>
      <c r="K124" s="237"/>
      <c r="L124" s="237"/>
      <c r="M124" s="237"/>
      <c r="N124" s="237"/>
    </row>
    <row r="125" spans="1:14">
      <c r="A125" s="234"/>
      <c r="B125" s="234"/>
      <c r="C125" s="234"/>
      <c r="D125" s="238" t="s">
        <v>788</v>
      </c>
      <c r="E125" s="238" t="s">
        <v>680</v>
      </c>
      <c r="F125" s="239">
        <v>-8609.2870000000003</v>
      </c>
      <c r="G125" s="240">
        <v>178546.997</v>
      </c>
      <c r="H125" s="240">
        <v>135320.245</v>
      </c>
      <c r="I125" s="240">
        <v>313867.24199999997</v>
      </c>
      <c r="J125" s="240">
        <v>85</v>
      </c>
      <c r="K125" s="241">
        <v>11</v>
      </c>
      <c r="L125" s="241">
        <v>0.8</v>
      </c>
      <c r="M125" s="241">
        <v>8.2200000000000006</v>
      </c>
      <c r="N125" s="241">
        <v>20.020000000000003</v>
      </c>
    </row>
    <row r="126" spans="1:14">
      <c r="A126" s="234"/>
      <c r="B126" s="234"/>
      <c r="C126" s="242" t="s">
        <v>789</v>
      </c>
      <c r="D126" s="242"/>
      <c r="E126" s="242"/>
      <c r="F126" s="243">
        <v>-8609.2870000000003</v>
      </c>
      <c r="G126" s="244">
        <v>178546.997</v>
      </c>
      <c r="H126" s="244">
        <v>135320.245</v>
      </c>
      <c r="I126" s="244">
        <v>313867.24199999997</v>
      </c>
      <c r="J126" s="244">
        <v>85</v>
      </c>
      <c r="K126" s="245">
        <v>11</v>
      </c>
      <c r="L126" s="245">
        <v>0.8</v>
      </c>
      <c r="M126" s="245">
        <v>8.2200000000000006</v>
      </c>
      <c r="N126" s="245">
        <v>20.020000000000003</v>
      </c>
    </row>
    <row r="127" spans="1:14">
      <c r="A127" s="234"/>
      <c r="B127" s="234"/>
      <c r="C127" s="226"/>
      <c r="D127" s="226"/>
      <c r="E127" s="226"/>
      <c r="F127" s="227"/>
      <c r="G127" s="228"/>
      <c r="H127" s="228"/>
      <c r="I127" s="228"/>
      <c r="J127" s="228"/>
      <c r="K127" s="229"/>
      <c r="L127" s="229"/>
      <c r="M127" s="229"/>
      <c r="N127" s="229"/>
    </row>
    <row r="128" spans="1:14">
      <c r="A128" s="234"/>
      <c r="B128" s="234" t="s">
        <v>790</v>
      </c>
      <c r="C128" s="230" t="s">
        <v>328</v>
      </c>
      <c r="D128" s="230"/>
      <c r="E128" s="230"/>
      <c r="F128" s="235"/>
      <c r="G128" s="236"/>
      <c r="H128" s="236"/>
      <c r="I128" s="236"/>
      <c r="J128" s="236"/>
      <c r="K128" s="237"/>
      <c r="L128" s="237"/>
      <c r="M128" s="237"/>
      <c r="N128" s="237"/>
    </row>
    <row r="129" spans="1:14">
      <c r="A129" s="234"/>
      <c r="B129" s="234"/>
      <c r="C129" s="234"/>
      <c r="D129" s="238" t="s">
        <v>791</v>
      </c>
      <c r="E129" s="238" t="s">
        <v>680</v>
      </c>
      <c r="F129" s="239">
        <v>-800.27</v>
      </c>
      <c r="G129" s="240">
        <v>358577.45500000002</v>
      </c>
      <c r="H129" s="240">
        <v>176005.44500000001</v>
      </c>
      <c r="I129" s="240">
        <v>534582.9</v>
      </c>
      <c r="J129" s="240">
        <v>158</v>
      </c>
      <c r="K129" s="241">
        <v>24.77</v>
      </c>
      <c r="L129" s="241">
        <v>2</v>
      </c>
      <c r="M129" s="241">
        <v>16.45</v>
      </c>
      <c r="N129" s="241">
        <v>43.22</v>
      </c>
    </row>
    <row r="130" spans="1:14">
      <c r="A130" s="234"/>
      <c r="B130" s="234"/>
      <c r="C130" s="234"/>
      <c r="D130" s="234" t="s">
        <v>792</v>
      </c>
      <c r="E130" s="234" t="s">
        <v>680</v>
      </c>
      <c r="F130" s="235">
        <v>-1615.279</v>
      </c>
      <c r="G130" s="236">
        <v>465882.84299999999</v>
      </c>
      <c r="H130" s="236">
        <v>155161.258</v>
      </c>
      <c r="I130" s="236">
        <v>621044.10100000002</v>
      </c>
      <c r="J130" s="236">
        <v>312</v>
      </c>
      <c r="K130" s="237">
        <v>33.22</v>
      </c>
      <c r="L130" s="237">
        <v>2.2999999999999998</v>
      </c>
      <c r="M130" s="237">
        <v>19.329999999999998</v>
      </c>
      <c r="N130" s="237">
        <v>54.849999999999994</v>
      </c>
    </row>
    <row r="131" spans="1:14">
      <c r="A131" s="234"/>
      <c r="B131" s="234"/>
      <c r="C131" s="242" t="s">
        <v>793</v>
      </c>
      <c r="D131" s="242"/>
      <c r="E131" s="242"/>
      <c r="F131" s="243">
        <v>-2415.549</v>
      </c>
      <c r="G131" s="244">
        <v>824460.29799999995</v>
      </c>
      <c r="H131" s="244">
        <v>331166.70299999998</v>
      </c>
      <c r="I131" s="244">
        <v>1155627.0009999999</v>
      </c>
      <c r="J131" s="244">
        <v>470</v>
      </c>
      <c r="K131" s="245">
        <v>57.989999999999995</v>
      </c>
      <c r="L131" s="245">
        <v>4.3</v>
      </c>
      <c r="M131" s="245">
        <v>35.78</v>
      </c>
      <c r="N131" s="245">
        <v>98.07</v>
      </c>
    </row>
    <row r="132" spans="1:14">
      <c r="A132" s="234"/>
      <c r="B132" s="234"/>
      <c r="C132" s="226"/>
      <c r="D132" s="226"/>
      <c r="E132" s="226"/>
      <c r="F132" s="227"/>
      <c r="G132" s="228"/>
      <c r="H132" s="228"/>
      <c r="I132" s="228"/>
      <c r="J132" s="228"/>
      <c r="K132" s="229"/>
      <c r="L132" s="229"/>
      <c r="M132" s="229"/>
      <c r="N132" s="229"/>
    </row>
    <row r="133" spans="1:14">
      <c r="A133" s="234"/>
      <c r="B133" s="234" t="s">
        <v>794</v>
      </c>
      <c r="C133" s="230" t="s">
        <v>348</v>
      </c>
      <c r="D133" s="230"/>
      <c r="E133" s="230"/>
      <c r="F133" s="235"/>
      <c r="G133" s="236"/>
      <c r="H133" s="236"/>
      <c r="I133" s="236"/>
      <c r="J133" s="236"/>
      <c r="K133" s="237"/>
      <c r="L133" s="237"/>
      <c r="M133" s="237"/>
      <c r="N133" s="237"/>
    </row>
    <row r="134" spans="1:14">
      <c r="A134" s="234"/>
      <c r="B134" s="234"/>
      <c r="C134" s="234"/>
      <c r="D134" s="238" t="s">
        <v>795</v>
      </c>
      <c r="E134" s="238" t="s">
        <v>680</v>
      </c>
      <c r="F134" s="239">
        <v>-16854.732</v>
      </c>
      <c r="G134" s="240">
        <v>181101.90700000001</v>
      </c>
      <c r="H134" s="240">
        <v>71541.472999999998</v>
      </c>
      <c r="I134" s="240">
        <v>252643.38</v>
      </c>
      <c r="J134" s="240">
        <v>103</v>
      </c>
      <c r="K134" s="241">
        <v>9.83</v>
      </c>
      <c r="L134" s="241">
        <v>4.79</v>
      </c>
      <c r="M134" s="241">
        <v>5.55</v>
      </c>
      <c r="N134" s="241">
        <v>20.170000000000002</v>
      </c>
    </row>
    <row r="135" spans="1:14">
      <c r="A135" s="234"/>
      <c r="B135" s="234"/>
      <c r="C135" s="242" t="s">
        <v>796</v>
      </c>
      <c r="D135" s="242"/>
      <c r="E135" s="242"/>
      <c r="F135" s="243">
        <v>-16854.732</v>
      </c>
      <c r="G135" s="244">
        <v>181101.90700000001</v>
      </c>
      <c r="H135" s="244">
        <v>71541.472999999998</v>
      </c>
      <c r="I135" s="244">
        <v>252643.38</v>
      </c>
      <c r="J135" s="244">
        <v>103</v>
      </c>
      <c r="K135" s="245">
        <v>9.83</v>
      </c>
      <c r="L135" s="245">
        <v>4.79</v>
      </c>
      <c r="M135" s="245">
        <v>5.55</v>
      </c>
      <c r="N135" s="245">
        <v>20.170000000000002</v>
      </c>
    </row>
    <row r="136" spans="1:14">
      <c r="A136" s="234"/>
      <c r="B136" s="234"/>
      <c r="C136" s="226"/>
      <c r="D136" s="226"/>
      <c r="E136" s="226"/>
      <c r="F136" s="227"/>
      <c r="G136" s="228"/>
      <c r="H136" s="228"/>
      <c r="I136" s="228"/>
      <c r="J136" s="228"/>
      <c r="K136" s="229"/>
      <c r="L136" s="229"/>
      <c r="M136" s="229"/>
      <c r="N136" s="229"/>
    </row>
    <row r="137" spans="1:14">
      <c r="A137" s="234"/>
      <c r="B137" s="234" t="s">
        <v>797</v>
      </c>
      <c r="C137" s="230" t="s">
        <v>342</v>
      </c>
      <c r="D137" s="230"/>
      <c r="E137" s="230"/>
      <c r="F137" s="235"/>
      <c r="G137" s="236"/>
      <c r="H137" s="236"/>
      <c r="I137" s="236"/>
      <c r="J137" s="236"/>
      <c r="K137" s="237"/>
      <c r="L137" s="237"/>
      <c r="M137" s="237"/>
      <c r="N137" s="237"/>
    </row>
    <row r="138" spans="1:14">
      <c r="A138" s="234"/>
      <c r="B138" s="234"/>
      <c r="C138" s="234"/>
      <c r="D138" s="238" t="s">
        <v>798</v>
      </c>
      <c r="E138" s="238" t="s">
        <v>680</v>
      </c>
      <c r="F138" s="239">
        <v>-31208.607</v>
      </c>
      <c r="G138" s="240">
        <v>276445.98599999998</v>
      </c>
      <c r="H138" s="240">
        <v>62910.964999999997</v>
      </c>
      <c r="I138" s="240">
        <v>339356.951</v>
      </c>
      <c r="J138" s="240">
        <v>149</v>
      </c>
      <c r="K138" s="241">
        <v>16.22</v>
      </c>
      <c r="L138" s="241">
        <v>4.62</v>
      </c>
      <c r="M138" s="241">
        <v>11.89</v>
      </c>
      <c r="N138" s="241">
        <v>32.730000000000004</v>
      </c>
    </row>
    <row r="139" spans="1:14">
      <c r="A139" s="234"/>
      <c r="B139" s="234"/>
      <c r="C139" s="242" t="s">
        <v>799</v>
      </c>
      <c r="D139" s="242"/>
      <c r="E139" s="242"/>
      <c r="F139" s="243">
        <v>-31208.607</v>
      </c>
      <c r="G139" s="244">
        <v>276445.98599999998</v>
      </c>
      <c r="H139" s="244">
        <v>62910.964999999997</v>
      </c>
      <c r="I139" s="244">
        <v>339356.951</v>
      </c>
      <c r="J139" s="244">
        <v>149</v>
      </c>
      <c r="K139" s="245">
        <v>16.22</v>
      </c>
      <c r="L139" s="245">
        <v>4.62</v>
      </c>
      <c r="M139" s="245">
        <v>11.89</v>
      </c>
      <c r="N139" s="245">
        <v>32.730000000000004</v>
      </c>
    </row>
    <row r="140" spans="1:14">
      <c r="A140" s="234"/>
      <c r="B140" s="234"/>
      <c r="C140" s="226"/>
      <c r="D140" s="226"/>
      <c r="E140" s="226"/>
      <c r="F140" s="227"/>
      <c r="G140" s="228"/>
      <c r="H140" s="228"/>
      <c r="I140" s="228"/>
      <c r="J140" s="228"/>
      <c r="K140" s="229"/>
      <c r="L140" s="229"/>
      <c r="M140" s="229"/>
      <c r="N140" s="229"/>
    </row>
    <row r="141" spans="1:14">
      <c r="A141" s="234"/>
      <c r="B141" s="234" t="s">
        <v>800</v>
      </c>
      <c r="C141" s="230" t="s">
        <v>373</v>
      </c>
      <c r="D141" s="230"/>
      <c r="E141" s="230"/>
      <c r="F141" s="235"/>
      <c r="G141" s="236"/>
      <c r="H141" s="236"/>
      <c r="I141" s="236"/>
      <c r="J141" s="236"/>
      <c r="K141" s="237"/>
      <c r="L141" s="237"/>
      <c r="M141" s="237"/>
      <c r="N141" s="237"/>
    </row>
    <row r="142" spans="1:14">
      <c r="A142" s="234"/>
      <c r="B142" s="234"/>
      <c r="C142" s="234"/>
      <c r="D142" s="238" t="s">
        <v>801</v>
      </c>
      <c r="E142" s="238" t="s">
        <v>680</v>
      </c>
      <c r="F142" s="239">
        <v>-14364</v>
      </c>
      <c r="G142" s="240">
        <v>61728</v>
      </c>
      <c r="H142" s="240">
        <v>27263</v>
      </c>
      <c r="I142" s="240">
        <v>88991</v>
      </c>
      <c r="J142" s="240">
        <v>12</v>
      </c>
      <c r="K142" s="241">
        <v>1.7</v>
      </c>
      <c r="L142" s="241">
        <v>1.4</v>
      </c>
      <c r="M142" s="241">
        <v>4.93</v>
      </c>
      <c r="N142" s="241">
        <v>8.0299999999999994</v>
      </c>
    </row>
    <row r="143" spans="1:14">
      <c r="A143" s="234"/>
      <c r="B143" s="234"/>
      <c r="C143" s="242" t="s">
        <v>802</v>
      </c>
      <c r="D143" s="242"/>
      <c r="E143" s="242"/>
      <c r="F143" s="243">
        <v>-14364</v>
      </c>
      <c r="G143" s="244">
        <v>61728</v>
      </c>
      <c r="H143" s="244">
        <v>27263</v>
      </c>
      <c r="I143" s="244">
        <v>88991</v>
      </c>
      <c r="J143" s="244">
        <v>12</v>
      </c>
      <c r="K143" s="245">
        <v>1.7</v>
      </c>
      <c r="L143" s="245">
        <v>1.4</v>
      </c>
      <c r="M143" s="245">
        <v>4.93</v>
      </c>
      <c r="N143" s="245">
        <v>8.0299999999999994</v>
      </c>
    </row>
    <row r="144" spans="1:14">
      <c r="A144" s="234"/>
      <c r="B144" s="234"/>
      <c r="C144" s="226"/>
      <c r="D144" s="226"/>
      <c r="E144" s="226"/>
      <c r="F144" s="227"/>
      <c r="G144" s="228"/>
      <c r="H144" s="228"/>
      <c r="I144" s="228"/>
      <c r="J144" s="228"/>
      <c r="K144" s="229"/>
      <c r="L144" s="229"/>
      <c r="M144" s="229"/>
      <c r="N144" s="229"/>
    </row>
    <row r="145" spans="1:14">
      <c r="A145" s="234"/>
      <c r="B145" s="234" t="s">
        <v>803</v>
      </c>
      <c r="C145" s="230" t="s">
        <v>339</v>
      </c>
      <c r="D145" s="230"/>
      <c r="E145" s="230"/>
      <c r="F145" s="235"/>
      <c r="G145" s="236"/>
      <c r="H145" s="236"/>
      <c r="I145" s="236"/>
      <c r="J145" s="236"/>
      <c r="K145" s="237"/>
      <c r="L145" s="237"/>
      <c r="M145" s="237"/>
      <c r="N145" s="237"/>
    </row>
    <row r="146" spans="1:14">
      <c r="A146" s="234"/>
      <c r="B146" s="234"/>
      <c r="C146" s="234"/>
      <c r="D146" s="238" t="s">
        <v>804</v>
      </c>
      <c r="E146" s="238" t="s">
        <v>680</v>
      </c>
      <c r="F146" s="239">
        <v>-16708.46</v>
      </c>
      <c r="G146" s="240">
        <v>518267.44900000002</v>
      </c>
      <c r="H146" s="240">
        <v>135143.103</v>
      </c>
      <c r="I146" s="240">
        <v>653410.55200000003</v>
      </c>
      <c r="J146" s="240">
        <v>224</v>
      </c>
      <c r="K146" s="241">
        <v>28.13</v>
      </c>
      <c r="L146" s="241">
        <v>4.05</v>
      </c>
      <c r="M146" s="241">
        <v>22.83</v>
      </c>
      <c r="N146" s="241">
        <v>55.01</v>
      </c>
    </row>
    <row r="147" spans="1:14">
      <c r="A147" s="234"/>
      <c r="B147" s="234"/>
      <c r="C147" s="242" t="s">
        <v>805</v>
      </c>
      <c r="D147" s="242"/>
      <c r="E147" s="242"/>
      <c r="F147" s="243">
        <v>-16708.46</v>
      </c>
      <c r="G147" s="244">
        <v>518267.44900000002</v>
      </c>
      <c r="H147" s="244">
        <v>135143.103</v>
      </c>
      <c r="I147" s="244">
        <v>653410.55200000003</v>
      </c>
      <c r="J147" s="244">
        <v>224</v>
      </c>
      <c r="K147" s="245">
        <v>28.13</v>
      </c>
      <c r="L147" s="245">
        <v>4.05</v>
      </c>
      <c r="M147" s="245">
        <v>22.83</v>
      </c>
      <c r="N147" s="245">
        <v>55.01</v>
      </c>
    </row>
    <row r="148" spans="1:14">
      <c r="A148" s="234"/>
      <c r="B148" s="234"/>
      <c r="C148" s="226"/>
      <c r="D148" s="226"/>
      <c r="E148" s="226"/>
      <c r="F148" s="227"/>
      <c r="G148" s="228"/>
      <c r="H148" s="228"/>
      <c r="I148" s="228"/>
      <c r="J148" s="228"/>
      <c r="K148" s="229"/>
      <c r="L148" s="229"/>
      <c r="M148" s="229"/>
      <c r="N148" s="229"/>
    </row>
    <row r="149" spans="1:14">
      <c r="A149" s="234"/>
      <c r="B149" s="234" t="s">
        <v>806</v>
      </c>
      <c r="C149" s="230" t="s">
        <v>357</v>
      </c>
      <c r="D149" s="230"/>
      <c r="E149" s="230"/>
      <c r="F149" s="235"/>
      <c r="G149" s="236"/>
      <c r="H149" s="236"/>
      <c r="I149" s="236"/>
      <c r="J149" s="236"/>
      <c r="K149" s="237"/>
      <c r="L149" s="237"/>
      <c r="M149" s="237"/>
      <c r="N149" s="237"/>
    </row>
    <row r="150" spans="1:14">
      <c r="A150" s="234"/>
      <c r="B150" s="234"/>
      <c r="C150" s="234"/>
      <c r="D150" s="238" t="s">
        <v>807</v>
      </c>
      <c r="E150" s="238" t="s">
        <v>680</v>
      </c>
      <c r="F150" s="239">
        <v>-13037.339</v>
      </c>
      <c r="G150" s="240">
        <v>184792.08499999999</v>
      </c>
      <c r="H150" s="240">
        <v>88088.186000000002</v>
      </c>
      <c r="I150" s="240">
        <v>272880.27100000001</v>
      </c>
      <c r="J150" s="240">
        <v>82</v>
      </c>
      <c r="K150" s="241">
        <v>9.19</v>
      </c>
      <c r="L150" s="241">
        <v>3.01</v>
      </c>
      <c r="M150" s="241">
        <v>6.62</v>
      </c>
      <c r="N150" s="241">
        <v>18.82</v>
      </c>
    </row>
    <row r="151" spans="1:14">
      <c r="A151" s="234"/>
      <c r="B151" s="234"/>
      <c r="C151" s="242" t="s">
        <v>808</v>
      </c>
      <c r="D151" s="242"/>
      <c r="E151" s="242"/>
      <c r="F151" s="243">
        <v>-13037.339</v>
      </c>
      <c r="G151" s="244">
        <v>184792.08499999999</v>
      </c>
      <c r="H151" s="244">
        <v>88088.186000000002</v>
      </c>
      <c r="I151" s="244">
        <v>272880.27100000001</v>
      </c>
      <c r="J151" s="244">
        <v>82</v>
      </c>
      <c r="K151" s="245">
        <v>9.19</v>
      </c>
      <c r="L151" s="245">
        <v>3.01</v>
      </c>
      <c r="M151" s="245">
        <v>6.62</v>
      </c>
      <c r="N151" s="245">
        <v>18.82</v>
      </c>
    </row>
    <row r="152" spans="1:14">
      <c r="A152" s="234"/>
      <c r="B152" s="234"/>
      <c r="C152" s="226"/>
      <c r="D152" s="226"/>
      <c r="E152" s="226"/>
      <c r="F152" s="227"/>
      <c r="G152" s="228"/>
      <c r="H152" s="228"/>
      <c r="I152" s="228"/>
      <c r="J152" s="228"/>
      <c r="K152" s="229"/>
      <c r="L152" s="229"/>
      <c r="M152" s="229"/>
      <c r="N152" s="229"/>
    </row>
    <row r="153" spans="1:14">
      <c r="A153" s="242" t="s">
        <v>809</v>
      </c>
      <c r="B153" s="242"/>
      <c r="C153" s="242"/>
      <c r="D153" s="242"/>
      <c r="E153" s="242"/>
      <c r="F153" s="243">
        <v>-197201.58799999999</v>
      </c>
      <c r="G153" s="244">
        <v>3746719.7260000003</v>
      </c>
      <c r="H153" s="244">
        <v>1194581.652</v>
      </c>
      <c r="I153" s="244">
        <v>4941301.3780000005</v>
      </c>
      <c r="J153" s="244">
        <v>2254</v>
      </c>
      <c r="K153" s="245">
        <v>224.85999999999999</v>
      </c>
      <c r="L153" s="245">
        <v>28.619999999999997</v>
      </c>
      <c r="M153" s="245">
        <v>172.99</v>
      </c>
      <c r="N153" s="245">
        <v>426.47</v>
      </c>
    </row>
    <row r="154" spans="1:14" ht="9.6" customHeight="1">
      <c r="A154" s="226"/>
      <c r="B154" s="226"/>
      <c r="C154" s="226"/>
      <c r="D154" s="226"/>
      <c r="E154" s="226"/>
      <c r="F154" s="227"/>
      <c r="G154" s="228"/>
      <c r="H154" s="228"/>
      <c r="I154" s="228"/>
      <c r="J154" s="228"/>
      <c r="K154" s="229"/>
      <c r="L154" s="229"/>
      <c r="M154" s="229"/>
      <c r="N154" s="229"/>
    </row>
    <row r="155" spans="1:14">
      <c r="A155" s="230" t="s">
        <v>810</v>
      </c>
      <c r="B155" s="230"/>
      <c r="C155" s="230"/>
      <c r="D155" s="230"/>
      <c r="E155" s="230"/>
      <c r="F155" s="235"/>
      <c r="G155" s="236"/>
      <c r="H155" s="236"/>
      <c r="I155" s="236"/>
      <c r="J155" s="236"/>
      <c r="K155" s="237"/>
      <c r="L155" s="237"/>
      <c r="M155" s="237"/>
      <c r="N155" s="237"/>
    </row>
    <row r="156" spans="1:14">
      <c r="A156" s="234"/>
      <c r="B156" s="234" t="s">
        <v>811</v>
      </c>
      <c r="C156" s="230" t="s">
        <v>346</v>
      </c>
      <c r="D156" s="230"/>
      <c r="E156" s="230"/>
      <c r="F156" s="235"/>
      <c r="G156" s="236"/>
      <c r="H156" s="236"/>
      <c r="I156" s="236"/>
      <c r="J156" s="236"/>
      <c r="K156" s="237"/>
      <c r="L156" s="237"/>
      <c r="M156" s="237"/>
      <c r="N156" s="237"/>
    </row>
    <row r="157" spans="1:14">
      <c r="A157" s="234"/>
      <c r="B157" s="234"/>
      <c r="C157" s="234"/>
      <c r="D157" s="238" t="s">
        <v>812</v>
      </c>
      <c r="E157" s="238" t="s">
        <v>680</v>
      </c>
      <c r="F157" s="239">
        <v>-8378.8909999999996</v>
      </c>
      <c r="G157" s="240">
        <v>222749.54699999999</v>
      </c>
      <c r="H157" s="240">
        <v>75861.612999999998</v>
      </c>
      <c r="I157" s="240">
        <v>298611.15999999997</v>
      </c>
      <c r="J157" s="240">
        <v>120</v>
      </c>
      <c r="K157" s="241">
        <v>11.45</v>
      </c>
      <c r="L157" s="241">
        <v>5.56</v>
      </c>
      <c r="M157" s="241">
        <v>10.050000000000001</v>
      </c>
      <c r="N157" s="241">
        <v>27.06</v>
      </c>
    </row>
    <row r="158" spans="1:14">
      <c r="A158" s="234"/>
      <c r="B158" s="234"/>
      <c r="C158" s="242" t="s">
        <v>813</v>
      </c>
      <c r="D158" s="242"/>
      <c r="E158" s="242"/>
      <c r="F158" s="243">
        <v>-8378.8909999999996</v>
      </c>
      <c r="G158" s="244">
        <v>222749.54699999999</v>
      </c>
      <c r="H158" s="244">
        <v>75861.612999999998</v>
      </c>
      <c r="I158" s="244">
        <v>298611.15999999997</v>
      </c>
      <c r="J158" s="244">
        <v>120</v>
      </c>
      <c r="K158" s="245">
        <v>11.45</v>
      </c>
      <c r="L158" s="245">
        <v>5.56</v>
      </c>
      <c r="M158" s="245">
        <v>10.050000000000001</v>
      </c>
      <c r="N158" s="245">
        <v>27.06</v>
      </c>
    </row>
    <row r="159" spans="1:14">
      <c r="A159" s="234"/>
      <c r="B159" s="234"/>
      <c r="C159" s="226"/>
      <c r="D159" s="226"/>
      <c r="E159" s="226"/>
      <c r="F159" s="227"/>
      <c r="G159" s="228"/>
      <c r="H159" s="228"/>
      <c r="I159" s="228"/>
      <c r="J159" s="228"/>
      <c r="K159" s="229"/>
      <c r="L159" s="229"/>
      <c r="M159" s="229"/>
      <c r="N159" s="229"/>
    </row>
    <row r="160" spans="1:14">
      <c r="A160" s="234"/>
      <c r="B160" s="234" t="s">
        <v>814</v>
      </c>
      <c r="C160" s="230" t="s">
        <v>327</v>
      </c>
      <c r="D160" s="230"/>
      <c r="E160" s="230"/>
      <c r="F160" s="235"/>
      <c r="G160" s="236"/>
      <c r="H160" s="236"/>
      <c r="I160" s="236"/>
      <c r="J160" s="236"/>
      <c r="K160" s="237"/>
      <c r="L160" s="237"/>
      <c r="M160" s="237"/>
      <c r="N160" s="237"/>
    </row>
    <row r="161" spans="1:14">
      <c r="A161" s="234"/>
      <c r="B161" s="234"/>
      <c r="C161" s="234"/>
      <c r="D161" s="238" t="s">
        <v>815</v>
      </c>
      <c r="E161" s="238" t="s">
        <v>680</v>
      </c>
      <c r="F161" s="239">
        <v>-915.31</v>
      </c>
      <c r="G161" s="240">
        <v>45616.213000000003</v>
      </c>
      <c r="H161" s="240">
        <v>25951.011999999999</v>
      </c>
      <c r="I161" s="240">
        <v>71567.225000000006</v>
      </c>
      <c r="J161" s="240">
        <v>12</v>
      </c>
      <c r="K161" s="241">
        <v>3.92</v>
      </c>
      <c r="L161" s="241">
        <v>0</v>
      </c>
      <c r="M161" s="241">
        <v>0.63</v>
      </c>
      <c r="N161" s="241">
        <v>4.55</v>
      </c>
    </row>
    <row r="162" spans="1:14">
      <c r="A162" s="234"/>
      <c r="B162" s="234"/>
      <c r="C162" s="234"/>
      <c r="D162" s="234" t="s">
        <v>816</v>
      </c>
      <c r="E162" s="234" t="s">
        <v>680</v>
      </c>
      <c r="F162" s="235">
        <v>-28961.526000000002</v>
      </c>
      <c r="G162" s="236">
        <v>547948.75399999996</v>
      </c>
      <c r="H162" s="236">
        <v>231345.04699999999</v>
      </c>
      <c r="I162" s="236">
        <v>779293.80099999998</v>
      </c>
      <c r="J162" s="236">
        <v>362</v>
      </c>
      <c r="K162" s="237">
        <v>32.68</v>
      </c>
      <c r="L162" s="237">
        <v>7.31</v>
      </c>
      <c r="M162" s="237">
        <v>22.23</v>
      </c>
      <c r="N162" s="237">
        <v>62.22</v>
      </c>
    </row>
    <row r="163" spans="1:14">
      <c r="A163" s="234"/>
      <c r="B163" s="234"/>
      <c r="C163" s="234"/>
      <c r="D163" s="238" t="s">
        <v>817</v>
      </c>
      <c r="E163" s="238" t="s">
        <v>680</v>
      </c>
      <c r="F163" s="239">
        <v>-1316.328</v>
      </c>
      <c r="G163" s="240">
        <v>76794.732000000004</v>
      </c>
      <c r="H163" s="240">
        <v>31472.915000000001</v>
      </c>
      <c r="I163" s="240">
        <v>108267.647</v>
      </c>
      <c r="J163" s="240">
        <v>44</v>
      </c>
      <c r="K163" s="241">
        <v>5.28</v>
      </c>
      <c r="L163" s="241">
        <v>2.54</v>
      </c>
      <c r="M163" s="241">
        <v>1.85</v>
      </c>
      <c r="N163" s="241">
        <v>9.67</v>
      </c>
    </row>
    <row r="164" spans="1:14">
      <c r="A164" s="234"/>
      <c r="B164" s="234"/>
      <c r="C164" s="234"/>
      <c r="D164" s="234" t="s">
        <v>818</v>
      </c>
      <c r="E164" s="234" t="s">
        <v>680</v>
      </c>
      <c r="F164" s="235">
        <v>-543.62599999999998</v>
      </c>
      <c r="G164" s="236">
        <v>81662.372000000003</v>
      </c>
      <c r="H164" s="236">
        <v>29201.661</v>
      </c>
      <c r="I164" s="236">
        <v>110864.033</v>
      </c>
      <c r="J164" s="236">
        <v>37</v>
      </c>
      <c r="K164" s="237">
        <v>4.45</v>
      </c>
      <c r="L164" s="237">
        <v>2.25</v>
      </c>
      <c r="M164" s="237">
        <v>2.0499999999999998</v>
      </c>
      <c r="N164" s="237">
        <v>8.75</v>
      </c>
    </row>
    <row r="165" spans="1:14">
      <c r="A165" s="234"/>
      <c r="B165" s="234"/>
      <c r="C165" s="242" t="s">
        <v>819</v>
      </c>
      <c r="D165" s="242"/>
      <c r="E165" s="242"/>
      <c r="F165" s="243">
        <v>-31736.790000000005</v>
      </c>
      <c r="G165" s="244">
        <v>752022.07099999988</v>
      </c>
      <c r="H165" s="244">
        <v>317970.63500000001</v>
      </c>
      <c r="I165" s="244">
        <v>1069992.7059999998</v>
      </c>
      <c r="J165" s="244">
        <v>455</v>
      </c>
      <c r="K165" s="245">
        <v>46.330000000000005</v>
      </c>
      <c r="L165" s="245">
        <v>12.1</v>
      </c>
      <c r="M165" s="245">
        <v>26.76</v>
      </c>
      <c r="N165" s="245">
        <v>85.190000000000012</v>
      </c>
    </row>
    <row r="166" spans="1:14">
      <c r="A166" s="234"/>
      <c r="B166" s="234"/>
      <c r="C166" s="226"/>
      <c r="D166" s="226"/>
      <c r="E166" s="226"/>
      <c r="F166" s="227"/>
      <c r="G166" s="228"/>
      <c r="H166" s="228"/>
      <c r="I166" s="228"/>
      <c r="J166" s="228"/>
      <c r="K166" s="229"/>
      <c r="L166" s="229"/>
      <c r="M166" s="229"/>
      <c r="N166" s="229"/>
    </row>
    <row r="167" spans="1:14">
      <c r="A167" s="234"/>
      <c r="B167" s="234" t="s">
        <v>820</v>
      </c>
      <c r="C167" s="230" t="s">
        <v>370</v>
      </c>
      <c r="D167" s="230"/>
      <c r="E167" s="230"/>
      <c r="F167" s="235"/>
      <c r="G167" s="236"/>
      <c r="H167" s="236"/>
      <c r="I167" s="236"/>
      <c r="J167" s="236"/>
      <c r="K167" s="237"/>
      <c r="L167" s="237"/>
      <c r="M167" s="237"/>
      <c r="N167" s="237"/>
    </row>
    <row r="168" spans="1:14">
      <c r="A168" s="234"/>
      <c r="B168" s="234"/>
      <c r="C168" s="234"/>
      <c r="D168" s="238" t="s">
        <v>821</v>
      </c>
      <c r="E168" s="238" t="s">
        <v>680</v>
      </c>
      <c r="F168" s="239">
        <v>-43874.932000000001</v>
      </c>
      <c r="G168" s="240">
        <v>127042.685</v>
      </c>
      <c r="H168" s="240">
        <v>80145.754000000001</v>
      </c>
      <c r="I168" s="240">
        <v>207188.43900000001</v>
      </c>
      <c r="J168" s="240">
        <v>36</v>
      </c>
      <c r="K168" s="241">
        <v>3.52</v>
      </c>
      <c r="L168" s="241">
        <v>4.3899999999999997</v>
      </c>
      <c r="M168" s="241">
        <v>3.11</v>
      </c>
      <c r="N168" s="241">
        <v>11.02</v>
      </c>
    </row>
    <row r="169" spans="1:14">
      <c r="A169" s="234"/>
      <c r="B169" s="234"/>
      <c r="C169" s="242" t="s">
        <v>822</v>
      </c>
      <c r="D169" s="242"/>
      <c r="E169" s="242"/>
      <c r="F169" s="243">
        <v>-43874.932000000001</v>
      </c>
      <c r="G169" s="244">
        <v>127042.685</v>
      </c>
      <c r="H169" s="244">
        <v>80145.754000000001</v>
      </c>
      <c r="I169" s="244">
        <v>207188.43900000001</v>
      </c>
      <c r="J169" s="244">
        <v>36</v>
      </c>
      <c r="K169" s="245">
        <v>3.52</v>
      </c>
      <c r="L169" s="245">
        <v>4.3899999999999997</v>
      </c>
      <c r="M169" s="245">
        <v>3.11</v>
      </c>
      <c r="N169" s="245">
        <v>11.02</v>
      </c>
    </row>
    <row r="170" spans="1:14">
      <c r="A170" s="234"/>
      <c r="B170" s="234"/>
      <c r="C170" s="226"/>
      <c r="D170" s="226"/>
      <c r="E170" s="226"/>
      <c r="F170" s="227"/>
      <c r="G170" s="228"/>
      <c r="H170" s="228"/>
      <c r="I170" s="228"/>
      <c r="J170" s="228"/>
      <c r="K170" s="229"/>
      <c r="L170" s="229"/>
      <c r="M170" s="229"/>
      <c r="N170" s="229"/>
    </row>
    <row r="171" spans="1:14">
      <c r="A171" s="234"/>
      <c r="B171" s="234" t="s">
        <v>823</v>
      </c>
      <c r="C171" s="230" t="s">
        <v>368</v>
      </c>
      <c r="D171" s="230"/>
      <c r="E171" s="230"/>
      <c r="F171" s="235"/>
      <c r="G171" s="236"/>
      <c r="H171" s="236"/>
      <c r="I171" s="236"/>
      <c r="J171" s="236"/>
      <c r="K171" s="237"/>
      <c r="L171" s="237"/>
      <c r="M171" s="237"/>
      <c r="N171" s="237"/>
    </row>
    <row r="172" spans="1:14">
      <c r="A172" s="234"/>
      <c r="B172" s="234"/>
      <c r="C172" s="234"/>
      <c r="D172" s="238" t="s">
        <v>824</v>
      </c>
      <c r="E172" s="238" t="s">
        <v>680</v>
      </c>
      <c r="F172" s="239">
        <v>-9269.2039999999997</v>
      </c>
      <c r="G172" s="240">
        <v>76939.519</v>
      </c>
      <c r="H172" s="240">
        <v>50040.936000000002</v>
      </c>
      <c r="I172" s="240">
        <v>126980.455</v>
      </c>
      <c r="J172" s="240">
        <v>38</v>
      </c>
      <c r="K172" s="241">
        <v>3.4</v>
      </c>
      <c r="L172" s="241">
        <v>2.15</v>
      </c>
      <c r="M172" s="241">
        <v>4.24</v>
      </c>
      <c r="N172" s="241">
        <v>9.7899999999999991</v>
      </c>
    </row>
    <row r="173" spans="1:14">
      <c r="A173" s="234"/>
      <c r="B173" s="234"/>
      <c r="C173" s="242" t="s">
        <v>825</v>
      </c>
      <c r="D173" s="242"/>
      <c r="E173" s="242"/>
      <c r="F173" s="243">
        <v>-9269.2039999999997</v>
      </c>
      <c r="G173" s="244">
        <v>76939.519</v>
      </c>
      <c r="H173" s="244">
        <v>50040.936000000002</v>
      </c>
      <c r="I173" s="244">
        <v>126980.455</v>
      </c>
      <c r="J173" s="244">
        <v>38</v>
      </c>
      <c r="K173" s="245">
        <v>3.4</v>
      </c>
      <c r="L173" s="245">
        <v>2.15</v>
      </c>
      <c r="M173" s="245">
        <v>4.24</v>
      </c>
      <c r="N173" s="245">
        <v>9.7899999999999991</v>
      </c>
    </row>
    <row r="174" spans="1:14">
      <c r="A174" s="234"/>
      <c r="B174" s="234"/>
      <c r="C174" s="226"/>
      <c r="D174" s="226"/>
      <c r="E174" s="226"/>
      <c r="F174" s="227"/>
      <c r="G174" s="228"/>
      <c r="H174" s="228"/>
      <c r="I174" s="228"/>
      <c r="J174" s="228"/>
      <c r="K174" s="229"/>
      <c r="L174" s="229"/>
      <c r="M174" s="229"/>
      <c r="N174" s="229"/>
    </row>
    <row r="175" spans="1:14">
      <c r="A175" s="234"/>
      <c r="B175" s="234" t="s">
        <v>826</v>
      </c>
      <c r="C175" s="230" t="s">
        <v>345</v>
      </c>
      <c r="D175" s="230"/>
      <c r="E175" s="230"/>
      <c r="F175" s="235"/>
      <c r="G175" s="236"/>
      <c r="H175" s="236"/>
      <c r="I175" s="236"/>
      <c r="J175" s="236"/>
      <c r="K175" s="237"/>
      <c r="L175" s="237"/>
      <c r="M175" s="237"/>
      <c r="N175" s="237"/>
    </row>
    <row r="176" spans="1:14">
      <c r="A176" s="234"/>
      <c r="B176" s="234"/>
      <c r="C176" s="234"/>
      <c r="D176" s="238" t="s">
        <v>827</v>
      </c>
      <c r="E176" s="238" t="s">
        <v>680</v>
      </c>
      <c r="F176" s="239">
        <v>-550</v>
      </c>
      <c r="G176" s="240">
        <v>65927.664000000004</v>
      </c>
      <c r="H176" s="240">
        <v>17816.924999999999</v>
      </c>
      <c r="I176" s="240">
        <v>83744.589000000007</v>
      </c>
      <c r="J176" s="240">
        <v>23</v>
      </c>
      <c r="K176" s="241">
        <v>3.02</v>
      </c>
      <c r="L176" s="241">
        <v>2.95</v>
      </c>
      <c r="M176" s="241">
        <v>3.1</v>
      </c>
      <c r="N176" s="241">
        <v>9.07</v>
      </c>
    </row>
    <row r="177" spans="1:14">
      <c r="A177" s="234"/>
      <c r="B177" s="234"/>
      <c r="C177" s="234"/>
      <c r="D177" s="234" t="s">
        <v>828</v>
      </c>
      <c r="E177" s="234" t="s">
        <v>680</v>
      </c>
      <c r="F177" s="235">
        <v>-6379.3159999999998</v>
      </c>
      <c r="G177" s="236">
        <v>210122.23800000001</v>
      </c>
      <c r="H177" s="236">
        <v>57877.906000000003</v>
      </c>
      <c r="I177" s="236">
        <v>268000.14400000003</v>
      </c>
      <c r="J177" s="236">
        <v>91</v>
      </c>
      <c r="K177" s="237">
        <v>5.15</v>
      </c>
      <c r="L177" s="237">
        <v>7.13</v>
      </c>
      <c r="M177" s="237">
        <v>8.0500000000000007</v>
      </c>
      <c r="N177" s="237">
        <v>20.330000000000002</v>
      </c>
    </row>
    <row r="178" spans="1:14">
      <c r="A178" s="234"/>
      <c r="B178" s="234"/>
      <c r="C178" s="242" t="s">
        <v>829</v>
      </c>
      <c r="D178" s="242"/>
      <c r="E178" s="242"/>
      <c r="F178" s="243">
        <v>-6929.3159999999998</v>
      </c>
      <c r="G178" s="244">
        <v>276049.902</v>
      </c>
      <c r="H178" s="244">
        <v>75694.831000000006</v>
      </c>
      <c r="I178" s="244">
        <v>351744.73300000001</v>
      </c>
      <c r="J178" s="244">
        <v>114</v>
      </c>
      <c r="K178" s="245">
        <v>8.17</v>
      </c>
      <c r="L178" s="245">
        <v>10.08</v>
      </c>
      <c r="M178" s="245">
        <v>11.15</v>
      </c>
      <c r="N178" s="245">
        <v>29.4</v>
      </c>
    </row>
    <row r="179" spans="1:14">
      <c r="A179" s="234"/>
      <c r="B179" s="234"/>
      <c r="C179" s="226"/>
      <c r="D179" s="226"/>
      <c r="E179" s="226"/>
      <c r="F179" s="227"/>
      <c r="G179" s="228"/>
      <c r="H179" s="228"/>
      <c r="I179" s="228"/>
      <c r="J179" s="228"/>
      <c r="K179" s="229"/>
      <c r="L179" s="229"/>
      <c r="M179" s="229"/>
      <c r="N179" s="229"/>
    </row>
    <row r="180" spans="1:14">
      <c r="A180" s="234"/>
      <c r="B180" s="234" t="s">
        <v>830</v>
      </c>
      <c r="C180" s="230" t="s">
        <v>372</v>
      </c>
      <c r="D180" s="230"/>
      <c r="E180" s="230"/>
      <c r="F180" s="235"/>
      <c r="G180" s="236"/>
      <c r="H180" s="236"/>
      <c r="I180" s="236"/>
      <c r="J180" s="236"/>
      <c r="K180" s="237"/>
      <c r="L180" s="237"/>
      <c r="M180" s="237"/>
      <c r="N180" s="237"/>
    </row>
    <row r="181" spans="1:14">
      <c r="A181" s="234"/>
      <c r="B181" s="234"/>
      <c r="C181" s="234"/>
      <c r="D181" s="238" t="s">
        <v>831</v>
      </c>
      <c r="E181" s="238" t="s">
        <v>680</v>
      </c>
      <c r="F181" s="239">
        <v>-6360.2950000000001</v>
      </c>
      <c r="G181" s="240">
        <v>56642.161</v>
      </c>
      <c r="H181" s="240">
        <v>14988.79</v>
      </c>
      <c r="I181" s="240">
        <v>71630.951000000001</v>
      </c>
      <c r="J181" s="240">
        <v>16</v>
      </c>
      <c r="K181" s="241">
        <v>1.75</v>
      </c>
      <c r="L181" s="241">
        <v>3.69</v>
      </c>
      <c r="M181" s="241">
        <v>2.6</v>
      </c>
      <c r="N181" s="241">
        <v>8.0399999999999991</v>
      </c>
    </row>
    <row r="182" spans="1:14">
      <c r="A182" s="234"/>
      <c r="B182" s="234"/>
      <c r="C182" s="242" t="s">
        <v>832</v>
      </c>
      <c r="D182" s="242"/>
      <c r="E182" s="242"/>
      <c r="F182" s="243">
        <v>-6360.2950000000001</v>
      </c>
      <c r="G182" s="244">
        <v>56642.161</v>
      </c>
      <c r="H182" s="244">
        <v>14988.79</v>
      </c>
      <c r="I182" s="244">
        <v>71630.951000000001</v>
      </c>
      <c r="J182" s="244">
        <v>16</v>
      </c>
      <c r="K182" s="245">
        <v>1.75</v>
      </c>
      <c r="L182" s="245">
        <v>3.69</v>
      </c>
      <c r="M182" s="245">
        <v>2.6</v>
      </c>
      <c r="N182" s="245">
        <v>8.0399999999999991</v>
      </c>
    </row>
    <row r="183" spans="1:14">
      <c r="A183" s="234"/>
      <c r="B183" s="234"/>
      <c r="C183" s="226"/>
      <c r="D183" s="226"/>
      <c r="E183" s="226"/>
      <c r="F183" s="227"/>
      <c r="G183" s="228"/>
      <c r="H183" s="228"/>
      <c r="I183" s="228"/>
      <c r="J183" s="228"/>
      <c r="K183" s="229"/>
      <c r="L183" s="229"/>
      <c r="M183" s="229"/>
      <c r="N183" s="229"/>
    </row>
    <row r="184" spans="1:14">
      <c r="A184" s="234"/>
      <c r="B184" s="234" t="s">
        <v>833</v>
      </c>
      <c r="C184" s="230" t="s">
        <v>374</v>
      </c>
      <c r="D184" s="230"/>
      <c r="E184" s="230"/>
      <c r="F184" s="235"/>
      <c r="G184" s="236"/>
      <c r="H184" s="236"/>
      <c r="I184" s="236"/>
      <c r="J184" s="236"/>
      <c r="K184" s="237"/>
      <c r="L184" s="237"/>
      <c r="M184" s="237"/>
      <c r="N184" s="237"/>
    </row>
    <row r="185" spans="1:14">
      <c r="A185" s="234"/>
      <c r="B185" s="234"/>
      <c r="C185" s="234"/>
      <c r="D185" s="238" t="s">
        <v>834</v>
      </c>
      <c r="E185" s="238" t="s">
        <v>680</v>
      </c>
      <c r="F185" s="239">
        <v>-4634.8720000000003</v>
      </c>
      <c r="G185" s="240">
        <v>35215.442999999999</v>
      </c>
      <c r="H185" s="240">
        <v>10948.314</v>
      </c>
      <c r="I185" s="240">
        <v>46163.756999999998</v>
      </c>
      <c r="J185" s="240">
        <v>8</v>
      </c>
      <c r="K185" s="241">
        <v>2.94</v>
      </c>
      <c r="L185" s="241">
        <v>0</v>
      </c>
      <c r="M185" s="241">
        <v>0.75</v>
      </c>
      <c r="N185" s="241">
        <v>3.69</v>
      </c>
    </row>
    <row r="186" spans="1:14">
      <c r="A186" s="234"/>
      <c r="B186" s="234"/>
      <c r="C186" s="242" t="s">
        <v>835</v>
      </c>
      <c r="D186" s="242"/>
      <c r="E186" s="242"/>
      <c r="F186" s="243">
        <v>-4634.8720000000003</v>
      </c>
      <c r="G186" s="244">
        <v>35215.442999999999</v>
      </c>
      <c r="H186" s="244">
        <v>10948.314</v>
      </c>
      <c r="I186" s="244">
        <v>46163.756999999998</v>
      </c>
      <c r="J186" s="244">
        <v>8</v>
      </c>
      <c r="K186" s="245">
        <v>2.94</v>
      </c>
      <c r="L186" s="245">
        <v>0</v>
      </c>
      <c r="M186" s="245">
        <v>0.75</v>
      </c>
      <c r="N186" s="245">
        <v>3.69</v>
      </c>
    </row>
    <row r="187" spans="1:14">
      <c r="A187" s="234"/>
      <c r="B187" s="234"/>
      <c r="C187" s="226"/>
      <c r="D187" s="226"/>
      <c r="E187" s="226"/>
      <c r="F187" s="227"/>
      <c r="G187" s="228"/>
      <c r="H187" s="228"/>
      <c r="I187" s="228"/>
      <c r="J187" s="228"/>
      <c r="K187" s="229"/>
      <c r="L187" s="229"/>
      <c r="M187" s="229"/>
      <c r="N187" s="229"/>
    </row>
    <row r="188" spans="1:14">
      <c r="A188" s="234"/>
      <c r="B188" s="234" t="s">
        <v>836</v>
      </c>
      <c r="C188" s="230" t="s">
        <v>364</v>
      </c>
      <c r="D188" s="230"/>
      <c r="E188" s="230"/>
      <c r="F188" s="235"/>
      <c r="G188" s="236"/>
      <c r="H188" s="236"/>
      <c r="I188" s="236"/>
      <c r="J188" s="236"/>
      <c r="K188" s="237"/>
      <c r="L188" s="237"/>
      <c r="M188" s="237"/>
      <c r="N188" s="237"/>
    </row>
    <row r="189" spans="1:14">
      <c r="A189" s="234"/>
      <c r="B189" s="234"/>
      <c r="C189" s="234"/>
      <c r="D189" s="238" t="s">
        <v>837</v>
      </c>
      <c r="E189" s="238" t="s">
        <v>680</v>
      </c>
      <c r="F189" s="239">
        <v>-5242.4080000000004</v>
      </c>
      <c r="G189" s="240">
        <v>115331.149</v>
      </c>
      <c r="H189" s="240">
        <v>30119.392</v>
      </c>
      <c r="I189" s="240">
        <v>145450.541</v>
      </c>
      <c r="J189" s="240">
        <v>44</v>
      </c>
      <c r="K189" s="241">
        <v>4.45</v>
      </c>
      <c r="L189" s="241">
        <v>2.35</v>
      </c>
      <c r="M189" s="241">
        <v>5</v>
      </c>
      <c r="N189" s="241">
        <v>11.8</v>
      </c>
    </row>
    <row r="190" spans="1:14">
      <c r="A190" s="234"/>
      <c r="B190" s="234"/>
      <c r="C190" s="242" t="s">
        <v>838</v>
      </c>
      <c r="D190" s="242"/>
      <c r="E190" s="242"/>
      <c r="F190" s="243">
        <v>-5242.4080000000004</v>
      </c>
      <c r="G190" s="244">
        <v>115331.149</v>
      </c>
      <c r="H190" s="244">
        <v>30119.392</v>
      </c>
      <c r="I190" s="244">
        <v>145450.541</v>
      </c>
      <c r="J190" s="244">
        <v>44</v>
      </c>
      <c r="K190" s="245">
        <v>4.45</v>
      </c>
      <c r="L190" s="245">
        <v>2.35</v>
      </c>
      <c r="M190" s="245">
        <v>5</v>
      </c>
      <c r="N190" s="245">
        <v>11.8</v>
      </c>
    </row>
    <row r="191" spans="1:14">
      <c r="A191" s="234"/>
      <c r="B191" s="234"/>
      <c r="C191" s="226"/>
      <c r="D191" s="226"/>
      <c r="E191" s="226"/>
      <c r="F191" s="227"/>
      <c r="G191" s="228"/>
      <c r="H191" s="228"/>
      <c r="I191" s="228"/>
      <c r="J191" s="228"/>
      <c r="K191" s="229"/>
      <c r="L191" s="229"/>
      <c r="M191" s="229"/>
      <c r="N191" s="229"/>
    </row>
    <row r="192" spans="1:14">
      <c r="A192" s="242" t="s">
        <v>839</v>
      </c>
      <c r="B192" s="242"/>
      <c r="C192" s="242"/>
      <c r="D192" s="242"/>
      <c r="E192" s="242"/>
      <c r="F192" s="243">
        <v>-116426.708</v>
      </c>
      <c r="G192" s="244">
        <v>1661992.477</v>
      </c>
      <c r="H192" s="244">
        <v>655770.26500000001</v>
      </c>
      <c r="I192" s="244">
        <v>2317762.7420000001</v>
      </c>
      <c r="J192" s="244">
        <v>831</v>
      </c>
      <c r="K192" s="245">
        <v>82.01</v>
      </c>
      <c r="L192" s="245">
        <v>40.32</v>
      </c>
      <c r="M192" s="245">
        <v>63.660000000000004</v>
      </c>
      <c r="N192" s="245">
        <v>185.99</v>
      </c>
    </row>
    <row r="193" spans="1:14" ht="9.6" customHeight="1">
      <c r="A193" s="226"/>
      <c r="B193" s="226"/>
      <c r="C193" s="226"/>
      <c r="D193" s="226"/>
      <c r="E193" s="226"/>
      <c r="F193" s="227"/>
      <c r="G193" s="228"/>
      <c r="H193" s="228"/>
      <c r="I193" s="228"/>
      <c r="J193" s="228"/>
      <c r="K193" s="229"/>
      <c r="L193" s="229"/>
      <c r="M193" s="229"/>
      <c r="N193" s="229"/>
    </row>
    <row r="194" spans="1:14">
      <c r="A194" s="230" t="s">
        <v>840</v>
      </c>
      <c r="B194" s="230"/>
      <c r="C194" s="230"/>
      <c r="D194" s="230"/>
      <c r="E194" s="230"/>
      <c r="F194" s="235"/>
      <c r="G194" s="236"/>
      <c r="H194" s="236"/>
      <c r="I194" s="236"/>
      <c r="J194" s="236"/>
      <c r="K194" s="237"/>
      <c r="L194" s="237"/>
      <c r="M194" s="237"/>
      <c r="N194" s="237"/>
    </row>
    <row r="195" spans="1:14">
      <c r="A195" s="234"/>
      <c r="B195" s="234" t="s">
        <v>841</v>
      </c>
      <c r="C195" s="230" t="s">
        <v>326</v>
      </c>
      <c r="D195" s="230"/>
      <c r="E195" s="230"/>
      <c r="F195" s="235"/>
      <c r="G195" s="236"/>
      <c r="H195" s="236"/>
      <c r="I195" s="236"/>
      <c r="J195" s="236"/>
      <c r="K195" s="237"/>
      <c r="L195" s="237"/>
      <c r="M195" s="237"/>
      <c r="N195" s="237"/>
    </row>
    <row r="196" spans="1:14">
      <c r="A196" s="234"/>
      <c r="B196" s="234"/>
      <c r="C196" s="234"/>
      <c r="D196" s="234" t="s">
        <v>842</v>
      </c>
      <c r="E196" s="234" t="s">
        <v>680</v>
      </c>
      <c r="F196" s="235">
        <v>-61098.71</v>
      </c>
      <c r="G196" s="236">
        <v>572965.26899999997</v>
      </c>
      <c r="H196" s="236">
        <v>250459.43</v>
      </c>
      <c r="I196" s="236">
        <v>823424.69900000002</v>
      </c>
      <c r="J196" s="236">
        <v>374</v>
      </c>
      <c r="K196" s="237">
        <v>42.11</v>
      </c>
      <c r="L196" s="237">
        <v>0.5</v>
      </c>
      <c r="M196" s="237">
        <v>18.18</v>
      </c>
      <c r="N196" s="237">
        <v>60.79</v>
      </c>
    </row>
    <row r="197" spans="1:14">
      <c r="A197" s="234"/>
      <c r="B197" s="234"/>
      <c r="C197" s="234"/>
      <c r="D197" s="238" t="s">
        <v>843</v>
      </c>
      <c r="E197" s="238" t="s">
        <v>680</v>
      </c>
      <c r="F197" s="239">
        <v>-25426.425999999999</v>
      </c>
      <c r="G197" s="240">
        <v>165808.77299999999</v>
      </c>
      <c r="H197" s="240">
        <v>101360.421</v>
      </c>
      <c r="I197" s="240">
        <v>267169.19400000002</v>
      </c>
      <c r="J197" s="240">
        <v>76</v>
      </c>
      <c r="K197" s="241">
        <v>12.66</v>
      </c>
      <c r="L197" s="241">
        <v>0</v>
      </c>
      <c r="M197" s="241">
        <v>7.9</v>
      </c>
      <c r="N197" s="241">
        <v>20.560000000000002</v>
      </c>
    </row>
    <row r="198" spans="1:14">
      <c r="A198" s="234"/>
      <c r="B198" s="234"/>
      <c r="C198" s="234"/>
      <c r="D198" s="234" t="s">
        <v>844</v>
      </c>
      <c r="E198" s="234" t="s">
        <v>680</v>
      </c>
      <c r="F198" s="235">
        <v>-87964.407000000007</v>
      </c>
      <c r="G198" s="236">
        <v>246976.35500000001</v>
      </c>
      <c r="H198" s="236">
        <v>127732.925</v>
      </c>
      <c r="I198" s="236">
        <v>374709.28</v>
      </c>
      <c r="J198" s="236">
        <v>100</v>
      </c>
      <c r="K198" s="237">
        <v>14.34</v>
      </c>
      <c r="L198" s="237">
        <v>0.35</v>
      </c>
      <c r="M198" s="237">
        <v>14.35</v>
      </c>
      <c r="N198" s="237">
        <v>29.04</v>
      </c>
    </row>
    <row r="199" spans="1:14">
      <c r="A199" s="234"/>
      <c r="B199" s="234"/>
      <c r="C199" s="242" t="s">
        <v>845</v>
      </c>
      <c r="D199" s="242"/>
      <c r="E199" s="242"/>
      <c r="F199" s="243">
        <v>-174489.54300000001</v>
      </c>
      <c r="G199" s="244">
        <v>985750.39699999988</v>
      </c>
      <c r="H199" s="244">
        <v>479552.77600000001</v>
      </c>
      <c r="I199" s="244">
        <v>1465303.173</v>
      </c>
      <c r="J199" s="244">
        <v>550</v>
      </c>
      <c r="K199" s="245">
        <v>69.11</v>
      </c>
      <c r="L199" s="245">
        <v>0.85</v>
      </c>
      <c r="M199" s="245">
        <v>40.43</v>
      </c>
      <c r="N199" s="245">
        <v>110.38999999999999</v>
      </c>
    </row>
    <row r="200" spans="1:14">
      <c r="A200" s="234"/>
      <c r="B200" s="234"/>
      <c r="C200" s="226"/>
      <c r="D200" s="226"/>
      <c r="E200" s="226"/>
      <c r="F200" s="227"/>
      <c r="G200" s="228"/>
      <c r="H200" s="228"/>
      <c r="I200" s="228"/>
      <c r="J200" s="228"/>
      <c r="K200" s="229"/>
      <c r="L200" s="229"/>
      <c r="M200" s="229"/>
      <c r="N200" s="229"/>
    </row>
    <row r="201" spans="1:14">
      <c r="A201" s="234"/>
      <c r="B201" s="234" t="s">
        <v>846</v>
      </c>
      <c r="C201" s="230" t="s">
        <v>341</v>
      </c>
      <c r="D201" s="230"/>
      <c r="E201" s="230"/>
      <c r="F201" s="235"/>
      <c r="G201" s="236"/>
      <c r="H201" s="236"/>
      <c r="I201" s="236"/>
      <c r="J201" s="236"/>
      <c r="K201" s="237"/>
      <c r="L201" s="237"/>
      <c r="M201" s="237"/>
      <c r="N201" s="237"/>
    </row>
    <row r="202" spans="1:14">
      <c r="A202" s="234"/>
      <c r="B202" s="234"/>
      <c r="C202" s="234"/>
      <c r="D202" s="238" t="s">
        <v>847</v>
      </c>
      <c r="E202" s="238" t="s">
        <v>680</v>
      </c>
      <c r="F202" s="239">
        <v>-58639.222999999998</v>
      </c>
      <c r="G202" s="240">
        <v>322472.77600000001</v>
      </c>
      <c r="H202" s="240">
        <v>158504.57699999999</v>
      </c>
      <c r="I202" s="240">
        <v>480977.353</v>
      </c>
      <c r="J202" s="240">
        <v>145</v>
      </c>
      <c r="K202" s="241">
        <v>19.649999999999999</v>
      </c>
      <c r="L202" s="241">
        <v>0</v>
      </c>
      <c r="M202" s="241">
        <v>14.56</v>
      </c>
      <c r="N202" s="241">
        <v>34.21</v>
      </c>
    </row>
    <row r="203" spans="1:14">
      <c r="A203" s="234"/>
      <c r="B203" s="234"/>
      <c r="C203" s="242" t="s">
        <v>848</v>
      </c>
      <c r="D203" s="242"/>
      <c r="E203" s="242"/>
      <c r="F203" s="243">
        <v>-58639.222999999998</v>
      </c>
      <c r="G203" s="244">
        <v>322472.77600000001</v>
      </c>
      <c r="H203" s="244">
        <v>158504.57699999999</v>
      </c>
      <c r="I203" s="244">
        <v>480977.353</v>
      </c>
      <c r="J203" s="244">
        <v>145</v>
      </c>
      <c r="K203" s="245">
        <v>19.649999999999999</v>
      </c>
      <c r="L203" s="245">
        <v>0</v>
      </c>
      <c r="M203" s="245">
        <v>14.56</v>
      </c>
      <c r="N203" s="245">
        <v>34.21</v>
      </c>
    </row>
    <row r="204" spans="1:14">
      <c r="A204" s="234"/>
      <c r="B204" s="234"/>
      <c r="C204" s="226"/>
      <c r="D204" s="226"/>
      <c r="E204" s="226"/>
      <c r="F204" s="227"/>
      <c r="G204" s="228"/>
      <c r="H204" s="228"/>
      <c r="I204" s="228"/>
      <c r="J204" s="228"/>
      <c r="K204" s="229"/>
      <c r="L204" s="229"/>
      <c r="M204" s="229"/>
      <c r="N204" s="229"/>
    </row>
    <row r="205" spans="1:14">
      <c r="A205" s="234"/>
      <c r="B205" s="234" t="s">
        <v>849</v>
      </c>
      <c r="C205" s="230" t="s">
        <v>347</v>
      </c>
      <c r="D205" s="230"/>
      <c r="E205" s="230"/>
      <c r="F205" s="235"/>
      <c r="G205" s="236"/>
      <c r="H205" s="236"/>
      <c r="I205" s="236"/>
      <c r="J205" s="236"/>
      <c r="K205" s="237"/>
      <c r="L205" s="237"/>
      <c r="M205" s="237"/>
      <c r="N205" s="237"/>
    </row>
    <row r="206" spans="1:14">
      <c r="A206" s="234"/>
      <c r="B206" s="234"/>
      <c r="C206" s="234"/>
      <c r="D206" s="238" t="s">
        <v>850</v>
      </c>
      <c r="E206" s="238" t="s">
        <v>680</v>
      </c>
      <c r="F206" s="239">
        <v>-8161.5320000000002</v>
      </c>
      <c r="G206" s="240">
        <v>240601.29699999999</v>
      </c>
      <c r="H206" s="240">
        <v>94638.06</v>
      </c>
      <c r="I206" s="240">
        <v>335239.35699999996</v>
      </c>
      <c r="J206" s="240">
        <v>143</v>
      </c>
      <c r="K206" s="241">
        <v>17.05</v>
      </c>
      <c r="L206" s="241">
        <v>3.32</v>
      </c>
      <c r="M206" s="241">
        <v>5.3</v>
      </c>
      <c r="N206" s="241">
        <v>25.67</v>
      </c>
    </row>
    <row r="207" spans="1:14">
      <c r="A207" s="234"/>
      <c r="B207" s="234"/>
      <c r="C207" s="242" t="s">
        <v>851</v>
      </c>
      <c r="D207" s="242"/>
      <c r="E207" s="242"/>
      <c r="F207" s="243">
        <v>-8161.5320000000002</v>
      </c>
      <c r="G207" s="244">
        <v>240601.29699999999</v>
      </c>
      <c r="H207" s="244">
        <v>94638.06</v>
      </c>
      <c r="I207" s="244">
        <v>335239.35699999996</v>
      </c>
      <c r="J207" s="244">
        <v>143</v>
      </c>
      <c r="K207" s="245">
        <v>17.05</v>
      </c>
      <c r="L207" s="245">
        <v>3.32</v>
      </c>
      <c r="M207" s="245">
        <v>5.3</v>
      </c>
      <c r="N207" s="245">
        <v>25.67</v>
      </c>
    </row>
    <row r="208" spans="1:14">
      <c r="A208" s="234"/>
      <c r="B208" s="234"/>
      <c r="C208" s="226"/>
      <c r="D208" s="226"/>
      <c r="E208" s="226"/>
      <c r="F208" s="227"/>
      <c r="G208" s="228"/>
      <c r="H208" s="228"/>
      <c r="I208" s="228"/>
      <c r="J208" s="228"/>
      <c r="K208" s="229"/>
      <c r="L208" s="229"/>
      <c r="M208" s="229"/>
      <c r="N208" s="229"/>
    </row>
    <row r="209" spans="1:14">
      <c r="A209" s="234"/>
      <c r="B209" s="234" t="s">
        <v>852</v>
      </c>
      <c r="C209" s="230" t="s">
        <v>362</v>
      </c>
      <c r="D209" s="230"/>
      <c r="E209" s="230"/>
      <c r="F209" s="235"/>
      <c r="G209" s="236"/>
      <c r="H209" s="236"/>
      <c r="I209" s="236"/>
      <c r="J209" s="236"/>
      <c r="K209" s="237"/>
      <c r="L209" s="237"/>
      <c r="M209" s="237"/>
      <c r="N209" s="237"/>
    </row>
    <row r="210" spans="1:14">
      <c r="A210" s="234"/>
      <c r="B210" s="234"/>
      <c r="C210" s="234"/>
      <c r="D210" s="238" t="s">
        <v>853</v>
      </c>
      <c r="E210" s="238" t="s">
        <v>680</v>
      </c>
      <c r="F210" s="239">
        <v>-45102.95</v>
      </c>
      <c r="G210" s="240">
        <v>164473.78</v>
      </c>
      <c r="H210" s="240">
        <v>34985.351000000002</v>
      </c>
      <c r="I210" s="240">
        <v>199459.13099999999</v>
      </c>
      <c r="J210" s="240">
        <v>77</v>
      </c>
      <c r="K210" s="241">
        <v>8.9</v>
      </c>
      <c r="L210" s="241">
        <v>7.03</v>
      </c>
      <c r="M210" s="241">
        <v>5.2</v>
      </c>
      <c r="N210" s="241">
        <v>21.13</v>
      </c>
    </row>
    <row r="211" spans="1:14">
      <c r="A211" s="234"/>
      <c r="B211" s="234"/>
      <c r="C211" s="242" t="s">
        <v>854</v>
      </c>
      <c r="D211" s="242"/>
      <c r="E211" s="242"/>
      <c r="F211" s="243">
        <v>-45102.95</v>
      </c>
      <c r="G211" s="244">
        <v>164473.78</v>
      </c>
      <c r="H211" s="244">
        <v>34985.351000000002</v>
      </c>
      <c r="I211" s="244">
        <v>199459.13099999999</v>
      </c>
      <c r="J211" s="244">
        <v>77</v>
      </c>
      <c r="K211" s="245">
        <v>8.9</v>
      </c>
      <c r="L211" s="245">
        <v>7.03</v>
      </c>
      <c r="M211" s="245">
        <v>5.2</v>
      </c>
      <c r="N211" s="245">
        <v>21.13</v>
      </c>
    </row>
    <row r="212" spans="1:14">
      <c r="A212" s="234"/>
      <c r="B212" s="234"/>
      <c r="C212" s="226"/>
      <c r="D212" s="226"/>
      <c r="E212" s="226"/>
      <c r="F212" s="227"/>
      <c r="G212" s="228"/>
      <c r="H212" s="228"/>
      <c r="I212" s="228"/>
      <c r="J212" s="228"/>
      <c r="K212" s="229"/>
      <c r="L212" s="229"/>
      <c r="M212" s="229"/>
      <c r="N212" s="229"/>
    </row>
    <row r="213" spans="1:14">
      <c r="A213" s="234"/>
      <c r="B213" s="234" t="s">
        <v>855</v>
      </c>
      <c r="C213" s="230" t="s">
        <v>365</v>
      </c>
      <c r="D213" s="230"/>
      <c r="E213" s="230"/>
      <c r="F213" s="235"/>
      <c r="G213" s="236"/>
      <c r="H213" s="236"/>
      <c r="I213" s="236"/>
      <c r="J213" s="236"/>
      <c r="K213" s="237"/>
      <c r="L213" s="237"/>
      <c r="M213" s="237"/>
      <c r="N213" s="237"/>
    </row>
    <row r="214" spans="1:14">
      <c r="A214" s="234"/>
      <c r="B214" s="234"/>
      <c r="C214" s="234"/>
      <c r="D214" s="238" t="s">
        <v>856</v>
      </c>
      <c r="E214" s="238" t="s">
        <v>680</v>
      </c>
      <c r="F214" s="239">
        <v>-10571.891</v>
      </c>
      <c r="G214" s="240">
        <v>110768.33500000001</v>
      </c>
      <c r="H214" s="240">
        <v>68680.53</v>
      </c>
      <c r="I214" s="240">
        <v>179448.86499999999</v>
      </c>
      <c r="J214" s="240">
        <v>35</v>
      </c>
      <c r="K214" s="241">
        <v>6.5</v>
      </c>
      <c r="L214" s="241">
        <v>0.8</v>
      </c>
      <c r="M214" s="241">
        <v>6.3</v>
      </c>
      <c r="N214" s="241">
        <v>13.6</v>
      </c>
    </row>
    <row r="215" spans="1:14">
      <c r="A215" s="234"/>
      <c r="B215" s="234"/>
      <c r="C215" s="242" t="s">
        <v>857</v>
      </c>
      <c r="D215" s="242"/>
      <c r="E215" s="242"/>
      <c r="F215" s="243">
        <v>-10571.891</v>
      </c>
      <c r="G215" s="244">
        <v>110768.33500000001</v>
      </c>
      <c r="H215" s="244">
        <v>68680.53</v>
      </c>
      <c r="I215" s="244">
        <v>179448.86499999999</v>
      </c>
      <c r="J215" s="244">
        <v>35</v>
      </c>
      <c r="K215" s="245">
        <v>6.5</v>
      </c>
      <c r="L215" s="245">
        <v>0.8</v>
      </c>
      <c r="M215" s="245">
        <v>6.3</v>
      </c>
      <c r="N215" s="245">
        <v>13.6</v>
      </c>
    </row>
    <row r="216" spans="1:14">
      <c r="A216" s="234"/>
      <c r="B216" s="234"/>
      <c r="C216" s="226"/>
      <c r="D216" s="226"/>
      <c r="E216" s="226"/>
      <c r="F216" s="227"/>
      <c r="G216" s="228"/>
      <c r="H216" s="228"/>
      <c r="I216" s="228"/>
      <c r="J216" s="228"/>
      <c r="K216" s="229"/>
      <c r="L216" s="229"/>
      <c r="M216" s="229"/>
      <c r="N216" s="229"/>
    </row>
    <row r="217" spans="1:14">
      <c r="A217" s="242" t="s">
        <v>858</v>
      </c>
      <c r="B217" s="242"/>
      <c r="C217" s="242"/>
      <c r="D217" s="242"/>
      <c r="E217" s="242"/>
      <c r="F217" s="243">
        <v>-296965.13900000002</v>
      </c>
      <c r="G217" s="244">
        <v>1824066.585</v>
      </c>
      <c r="H217" s="244">
        <v>836361.29399999999</v>
      </c>
      <c r="I217" s="244">
        <v>2660427.8789999997</v>
      </c>
      <c r="J217" s="244">
        <v>950</v>
      </c>
      <c r="K217" s="245">
        <v>121.21</v>
      </c>
      <c r="L217" s="245">
        <v>12</v>
      </c>
      <c r="M217" s="245">
        <v>71.789999999999992</v>
      </c>
      <c r="N217" s="245">
        <v>204.99999999999997</v>
      </c>
    </row>
    <row r="218" spans="1:14" ht="9.6" customHeight="1">
      <c r="A218" s="226"/>
      <c r="B218" s="226"/>
      <c r="C218" s="226"/>
      <c r="D218" s="226"/>
      <c r="E218" s="226"/>
      <c r="F218" s="227"/>
      <c r="G218" s="228"/>
      <c r="H218" s="228"/>
      <c r="I218" s="228"/>
      <c r="J218" s="228"/>
      <c r="K218" s="229"/>
      <c r="L218" s="229"/>
      <c r="M218" s="229"/>
      <c r="N218" s="229"/>
    </row>
    <row r="219" spans="1:14">
      <c r="A219" s="230" t="s">
        <v>859</v>
      </c>
      <c r="B219" s="230"/>
      <c r="C219" s="230"/>
      <c r="D219" s="230"/>
      <c r="E219" s="230"/>
      <c r="F219" s="235"/>
      <c r="G219" s="236"/>
      <c r="H219" s="236"/>
      <c r="I219" s="236"/>
      <c r="J219" s="236"/>
      <c r="K219" s="237"/>
      <c r="L219" s="237"/>
      <c r="M219" s="237"/>
      <c r="N219" s="237"/>
    </row>
    <row r="220" spans="1:14">
      <c r="A220" s="234"/>
      <c r="B220" s="234" t="s">
        <v>860</v>
      </c>
      <c r="C220" s="230" t="s">
        <v>317</v>
      </c>
      <c r="D220" s="230"/>
      <c r="E220" s="230"/>
      <c r="F220" s="235"/>
      <c r="G220" s="236"/>
      <c r="H220" s="236"/>
      <c r="I220" s="236"/>
      <c r="J220" s="236"/>
      <c r="K220" s="237"/>
      <c r="L220" s="237"/>
      <c r="M220" s="237"/>
      <c r="N220" s="237"/>
    </row>
    <row r="221" spans="1:14">
      <c r="A221" s="234"/>
      <c r="B221" s="234"/>
      <c r="C221" s="234"/>
      <c r="D221" s="238" t="s">
        <v>861</v>
      </c>
      <c r="E221" s="238" t="s">
        <v>680</v>
      </c>
      <c r="F221" s="239">
        <v>-69155.179000000004</v>
      </c>
      <c r="G221" s="240">
        <v>608338.07299999997</v>
      </c>
      <c r="H221" s="240">
        <v>261292.34700000001</v>
      </c>
      <c r="I221" s="240">
        <v>869630.41999999993</v>
      </c>
      <c r="J221" s="240">
        <v>508</v>
      </c>
      <c r="K221" s="241">
        <v>38.39</v>
      </c>
      <c r="L221" s="241">
        <v>1.72</v>
      </c>
      <c r="M221" s="241">
        <v>28.88</v>
      </c>
      <c r="N221" s="241">
        <v>68.989999999999995</v>
      </c>
    </row>
    <row r="222" spans="1:14">
      <c r="A222" s="234"/>
      <c r="B222" s="234"/>
      <c r="C222" s="234"/>
      <c r="D222" s="234" t="s">
        <v>862</v>
      </c>
      <c r="E222" s="234" t="s">
        <v>680</v>
      </c>
      <c r="F222" s="235">
        <v>-71499.332999999999</v>
      </c>
      <c r="G222" s="236">
        <v>576823.81299999997</v>
      </c>
      <c r="H222" s="236">
        <v>227565.476</v>
      </c>
      <c r="I222" s="236">
        <v>804389.28899999999</v>
      </c>
      <c r="J222" s="236">
        <v>397</v>
      </c>
      <c r="K222" s="237">
        <v>35.880000000000003</v>
      </c>
      <c r="L222" s="237">
        <v>0</v>
      </c>
      <c r="M222" s="237">
        <v>29.26</v>
      </c>
      <c r="N222" s="237">
        <v>65.14</v>
      </c>
    </row>
    <row r="223" spans="1:14">
      <c r="A223" s="234"/>
      <c r="B223" s="234"/>
      <c r="C223" s="234"/>
      <c r="D223" s="238" t="s">
        <v>863</v>
      </c>
      <c r="E223" s="238" t="s">
        <v>680</v>
      </c>
      <c r="F223" s="239">
        <v>-51497.964999999997</v>
      </c>
      <c r="G223" s="240">
        <v>466683.36</v>
      </c>
      <c r="H223" s="240">
        <v>182858.454</v>
      </c>
      <c r="I223" s="240">
        <v>649541.81400000001</v>
      </c>
      <c r="J223" s="240">
        <v>339</v>
      </c>
      <c r="K223" s="241">
        <v>32.42</v>
      </c>
      <c r="L223" s="241">
        <v>1.88</v>
      </c>
      <c r="M223" s="241">
        <v>16.98</v>
      </c>
      <c r="N223" s="241">
        <v>51.28</v>
      </c>
    </row>
    <row r="224" spans="1:14">
      <c r="A224" s="234"/>
      <c r="B224" s="234"/>
      <c r="C224" s="234"/>
      <c r="D224" s="234" t="s">
        <v>864</v>
      </c>
      <c r="E224" s="234" t="s">
        <v>680</v>
      </c>
      <c r="F224" s="235">
        <v>-1667.4</v>
      </c>
      <c r="G224" s="236">
        <v>36990.735000000001</v>
      </c>
      <c r="H224" s="236">
        <v>16356.055</v>
      </c>
      <c r="I224" s="236">
        <v>53346.79</v>
      </c>
      <c r="J224" s="236">
        <v>15</v>
      </c>
      <c r="K224" s="237">
        <v>2.5</v>
      </c>
      <c r="L224" s="237">
        <v>0</v>
      </c>
      <c r="M224" s="237">
        <v>1.5</v>
      </c>
      <c r="N224" s="237">
        <v>4</v>
      </c>
    </row>
    <row r="225" spans="1:14">
      <c r="A225" s="234"/>
      <c r="B225" s="234"/>
      <c r="C225" s="234"/>
      <c r="D225" s="238" t="s">
        <v>865</v>
      </c>
      <c r="E225" s="238"/>
      <c r="F225" s="239">
        <v>-1020.961</v>
      </c>
      <c r="G225" s="240">
        <v>106681.382</v>
      </c>
      <c r="H225" s="240">
        <v>27394.523000000001</v>
      </c>
      <c r="I225" s="240">
        <v>134075.905</v>
      </c>
      <c r="J225" s="240">
        <v>18</v>
      </c>
      <c r="K225" s="241">
        <v>6.2</v>
      </c>
      <c r="L225" s="241">
        <v>0</v>
      </c>
      <c r="M225" s="241">
        <v>4</v>
      </c>
      <c r="N225" s="241">
        <v>10.199999999999999</v>
      </c>
    </row>
    <row r="226" spans="1:14">
      <c r="A226" s="234"/>
      <c r="B226" s="234"/>
      <c r="C226" s="234"/>
      <c r="D226" s="234" t="s">
        <v>866</v>
      </c>
      <c r="E226" s="234" t="s">
        <v>680</v>
      </c>
      <c r="F226" s="235">
        <v>-62977.788</v>
      </c>
      <c r="G226" s="236">
        <v>527915.527</v>
      </c>
      <c r="H226" s="236">
        <v>189305.071</v>
      </c>
      <c r="I226" s="236">
        <v>717220.598</v>
      </c>
      <c r="J226" s="236">
        <v>464</v>
      </c>
      <c r="K226" s="237">
        <v>39.549999999999997</v>
      </c>
      <c r="L226" s="237">
        <v>0</v>
      </c>
      <c r="M226" s="237">
        <v>24.92</v>
      </c>
      <c r="N226" s="237">
        <v>64.47</v>
      </c>
    </row>
    <row r="227" spans="1:14">
      <c r="A227" s="234"/>
      <c r="B227" s="234"/>
      <c r="C227" s="234"/>
      <c r="D227" s="238" t="s">
        <v>867</v>
      </c>
      <c r="E227" s="238" t="s">
        <v>680</v>
      </c>
      <c r="F227" s="239">
        <v>-67190.498000000007</v>
      </c>
      <c r="G227" s="240">
        <v>507613.70899999997</v>
      </c>
      <c r="H227" s="240">
        <v>281181.81300000002</v>
      </c>
      <c r="I227" s="240">
        <v>788795.522</v>
      </c>
      <c r="J227" s="240">
        <v>385</v>
      </c>
      <c r="K227" s="241">
        <v>37.299999999999997</v>
      </c>
      <c r="L227" s="241">
        <v>0</v>
      </c>
      <c r="M227" s="241">
        <v>24.87</v>
      </c>
      <c r="N227" s="241">
        <v>62.17</v>
      </c>
    </row>
    <row r="228" spans="1:14">
      <c r="A228" s="234"/>
      <c r="B228" s="234"/>
      <c r="C228" s="234"/>
      <c r="D228" s="234" t="s">
        <v>868</v>
      </c>
      <c r="E228" s="234" t="s">
        <v>680</v>
      </c>
      <c r="F228" s="235">
        <v>-32586.786</v>
      </c>
      <c r="G228" s="236">
        <v>320372.71100000001</v>
      </c>
      <c r="H228" s="236">
        <v>112789.526</v>
      </c>
      <c r="I228" s="236">
        <v>433162.23700000002</v>
      </c>
      <c r="J228" s="236">
        <v>194</v>
      </c>
      <c r="K228" s="237">
        <v>22.87</v>
      </c>
      <c r="L228" s="237">
        <v>0</v>
      </c>
      <c r="M228" s="237">
        <v>14.41</v>
      </c>
      <c r="N228" s="237">
        <v>37.28</v>
      </c>
    </row>
    <row r="229" spans="1:14">
      <c r="A229" s="234"/>
      <c r="B229" s="234"/>
      <c r="C229" s="234"/>
      <c r="D229" s="238" t="s">
        <v>869</v>
      </c>
      <c r="E229" s="238" t="s">
        <v>680</v>
      </c>
      <c r="F229" s="239">
        <v>-57005.96</v>
      </c>
      <c r="G229" s="240">
        <v>583443.59199999995</v>
      </c>
      <c r="H229" s="240">
        <v>206221.23800000001</v>
      </c>
      <c r="I229" s="240">
        <v>789664.83</v>
      </c>
      <c r="J229" s="240">
        <v>369</v>
      </c>
      <c r="K229" s="241">
        <v>41.25</v>
      </c>
      <c r="L229" s="241">
        <v>0.75</v>
      </c>
      <c r="M229" s="241">
        <v>28.03</v>
      </c>
      <c r="N229" s="241">
        <v>70.03</v>
      </c>
    </row>
    <row r="230" spans="1:14">
      <c r="A230" s="234"/>
      <c r="B230" s="234"/>
      <c r="C230" s="242" t="s">
        <v>870</v>
      </c>
      <c r="D230" s="242"/>
      <c r="E230" s="242"/>
      <c r="F230" s="243">
        <v>-414601.87000000005</v>
      </c>
      <c r="G230" s="244">
        <v>3734862.9019999998</v>
      </c>
      <c r="H230" s="244">
        <v>1504964.503</v>
      </c>
      <c r="I230" s="244">
        <v>5239827.4049999993</v>
      </c>
      <c r="J230" s="244">
        <v>2689</v>
      </c>
      <c r="K230" s="245">
        <v>256.36</v>
      </c>
      <c r="L230" s="245">
        <v>4.3499999999999996</v>
      </c>
      <c r="M230" s="245">
        <v>172.85</v>
      </c>
      <c r="N230" s="245">
        <v>433.56000000000006</v>
      </c>
    </row>
    <row r="231" spans="1:14">
      <c r="A231" s="234"/>
      <c r="B231" s="234"/>
      <c r="C231" s="226"/>
      <c r="D231" s="226"/>
      <c r="E231" s="226"/>
      <c r="F231" s="227"/>
      <c r="G231" s="228"/>
      <c r="H231" s="228"/>
      <c r="I231" s="228"/>
      <c r="J231" s="228"/>
      <c r="K231" s="229"/>
      <c r="L231" s="229"/>
      <c r="M231" s="229"/>
      <c r="N231" s="229"/>
    </row>
    <row r="232" spans="1:14">
      <c r="A232" s="234"/>
      <c r="B232" s="234" t="s">
        <v>871</v>
      </c>
      <c r="C232" s="230" t="s">
        <v>331</v>
      </c>
      <c r="D232" s="230"/>
      <c r="E232" s="230"/>
      <c r="F232" s="235"/>
      <c r="G232" s="236"/>
      <c r="H232" s="236"/>
      <c r="I232" s="236"/>
      <c r="J232" s="236"/>
      <c r="K232" s="237"/>
      <c r="L232" s="237"/>
      <c r="M232" s="237"/>
      <c r="N232" s="237"/>
    </row>
    <row r="233" spans="1:14">
      <c r="A233" s="234"/>
      <c r="B233" s="234"/>
      <c r="C233" s="234"/>
      <c r="D233" s="238" t="s">
        <v>872</v>
      </c>
      <c r="E233" s="238" t="s">
        <v>680</v>
      </c>
      <c r="F233" s="239">
        <v>-61.920999999999999</v>
      </c>
      <c r="G233" s="240">
        <v>445904.99400000001</v>
      </c>
      <c r="H233" s="240">
        <v>99347.570999999996</v>
      </c>
      <c r="I233" s="240">
        <v>545252.56499999994</v>
      </c>
      <c r="J233" s="240">
        <v>288</v>
      </c>
      <c r="K233" s="241">
        <v>28.11</v>
      </c>
      <c r="L233" s="241">
        <v>5.84</v>
      </c>
      <c r="M233" s="241">
        <v>16.07</v>
      </c>
      <c r="N233" s="241">
        <v>50.02</v>
      </c>
    </row>
    <row r="234" spans="1:14">
      <c r="A234" s="234"/>
      <c r="B234" s="234"/>
      <c r="C234" s="234"/>
      <c r="D234" s="234" t="s">
        <v>873</v>
      </c>
      <c r="E234" s="234" t="s">
        <v>680</v>
      </c>
      <c r="F234" s="235">
        <v>-1214.1659999999999</v>
      </c>
      <c r="G234" s="236">
        <v>38618.639999999999</v>
      </c>
      <c r="H234" s="236">
        <v>22358.511999999999</v>
      </c>
      <c r="I234" s="236">
        <v>60977.152000000002</v>
      </c>
      <c r="J234" s="236">
        <v>8</v>
      </c>
      <c r="K234" s="237">
        <v>1.85</v>
      </c>
      <c r="L234" s="237">
        <v>1</v>
      </c>
      <c r="M234" s="237">
        <v>3.25</v>
      </c>
      <c r="N234" s="237">
        <v>6.1</v>
      </c>
    </row>
    <row r="235" spans="1:14">
      <c r="A235" s="234"/>
      <c r="B235" s="234"/>
      <c r="C235" s="234"/>
      <c r="D235" s="238" t="s">
        <v>874</v>
      </c>
      <c r="E235" s="238" t="s">
        <v>680</v>
      </c>
      <c r="F235" s="239">
        <v>-6186.6059999999998</v>
      </c>
      <c r="G235" s="240">
        <v>138227.54199999999</v>
      </c>
      <c r="H235" s="240">
        <v>42288.845999999998</v>
      </c>
      <c r="I235" s="240">
        <v>180516.38799999998</v>
      </c>
      <c r="J235" s="240">
        <v>28</v>
      </c>
      <c r="K235" s="241">
        <v>4.3</v>
      </c>
      <c r="L235" s="241">
        <v>3.15</v>
      </c>
      <c r="M235" s="241">
        <v>3.7</v>
      </c>
      <c r="N235" s="241">
        <v>11.149999999999999</v>
      </c>
    </row>
    <row r="236" spans="1:14">
      <c r="A236" s="234"/>
      <c r="B236" s="234"/>
      <c r="C236" s="242" t="s">
        <v>875</v>
      </c>
      <c r="D236" s="242"/>
      <c r="E236" s="242"/>
      <c r="F236" s="243">
        <v>-7462.6929999999993</v>
      </c>
      <c r="G236" s="244">
        <v>622751.17599999998</v>
      </c>
      <c r="H236" s="244">
        <v>163994.929</v>
      </c>
      <c r="I236" s="244">
        <v>786746.10499999998</v>
      </c>
      <c r="J236" s="244">
        <v>324</v>
      </c>
      <c r="K236" s="245">
        <v>34.26</v>
      </c>
      <c r="L236" s="245">
        <v>9.99</v>
      </c>
      <c r="M236" s="245">
        <v>23.02</v>
      </c>
      <c r="N236" s="245">
        <v>67.27</v>
      </c>
    </row>
    <row r="237" spans="1:14">
      <c r="A237" s="234"/>
      <c r="B237" s="234"/>
      <c r="C237" s="226"/>
      <c r="D237" s="226"/>
      <c r="E237" s="226"/>
      <c r="F237" s="227"/>
      <c r="G237" s="228"/>
      <c r="H237" s="228"/>
      <c r="I237" s="228"/>
      <c r="J237" s="228"/>
      <c r="K237" s="229"/>
      <c r="L237" s="229"/>
      <c r="M237" s="229"/>
      <c r="N237" s="229"/>
    </row>
    <row r="238" spans="1:14">
      <c r="A238" s="234"/>
      <c r="B238" s="234" t="s">
        <v>876</v>
      </c>
      <c r="C238" s="230" t="s">
        <v>335</v>
      </c>
      <c r="D238" s="230"/>
      <c r="E238" s="230"/>
      <c r="F238" s="235"/>
      <c r="G238" s="236"/>
      <c r="H238" s="236"/>
      <c r="I238" s="236"/>
      <c r="J238" s="236"/>
      <c r="K238" s="237"/>
      <c r="L238" s="237"/>
      <c r="M238" s="237"/>
      <c r="N238" s="237"/>
    </row>
    <row r="239" spans="1:14">
      <c r="A239" s="234"/>
      <c r="B239" s="234"/>
      <c r="C239" s="234"/>
      <c r="D239" s="238" t="s">
        <v>877</v>
      </c>
      <c r="E239" s="238" t="s">
        <v>680</v>
      </c>
      <c r="F239" s="239">
        <v>-23821.152999999998</v>
      </c>
      <c r="G239" s="240">
        <v>395385.53200000001</v>
      </c>
      <c r="H239" s="240">
        <v>190773.24400000001</v>
      </c>
      <c r="I239" s="240">
        <v>586158.77600000007</v>
      </c>
      <c r="J239" s="240">
        <v>214</v>
      </c>
      <c r="K239" s="241">
        <v>22.63</v>
      </c>
      <c r="L239" s="241">
        <v>8.23</v>
      </c>
      <c r="M239" s="241">
        <v>21.64</v>
      </c>
      <c r="N239" s="241">
        <v>52.5</v>
      </c>
    </row>
    <row r="240" spans="1:14">
      <c r="A240" s="234"/>
      <c r="B240" s="234"/>
      <c r="C240" s="242" t="s">
        <v>878</v>
      </c>
      <c r="D240" s="242"/>
      <c r="E240" s="242"/>
      <c r="F240" s="243">
        <v>-23821.152999999998</v>
      </c>
      <c r="G240" s="244">
        <v>395385.53200000001</v>
      </c>
      <c r="H240" s="244">
        <v>190773.24400000001</v>
      </c>
      <c r="I240" s="244">
        <v>586158.77600000007</v>
      </c>
      <c r="J240" s="244">
        <v>214</v>
      </c>
      <c r="K240" s="245">
        <v>22.63</v>
      </c>
      <c r="L240" s="245">
        <v>8.23</v>
      </c>
      <c r="M240" s="245">
        <v>21.64</v>
      </c>
      <c r="N240" s="245">
        <v>52.5</v>
      </c>
    </row>
    <row r="241" spans="1:14">
      <c r="A241" s="234"/>
      <c r="B241" s="234"/>
      <c r="C241" s="226"/>
      <c r="D241" s="226"/>
      <c r="E241" s="226"/>
      <c r="F241" s="227"/>
      <c r="G241" s="228"/>
      <c r="H241" s="228"/>
      <c r="I241" s="228"/>
      <c r="J241" s="228"/>
      <c r="K241" s="229"/>
      <c r="L241" s="229"/>
      <c r="M241" s="229"/>
      <c r="N241" s="229"/>
    </row>
    <row r="242" spans="1:14">
      <c r="A242" s="234"/>
      <c r="B242" s="234" t="s">
        <v>879</v>
      </c>
      <c r="C242" s="230" t="s">
        <v>337</v>
      </c>
      <c r="D242" s="230"/>
      <c r="E242" s="230"/>
      <c r="F242" s="235"/>
      <c r="G242" s="236"/>
      <c r="H242" s="236"/>
      <c r="I242" s="236"/>
      <c r="J242" s="236"/>
      <c r="K242" s="237"/>
      <c r="L242" s="237"/>
      <c r="M242" s="237"/>
      <c r="N242" s="237"/>
    </row>
    <row r="243" spans="1:14">
      <c r="A243" s="234"/>
      <c r="B243" s="234"/>
      <c r="C243" s="234"/>
      <c r="D243" s="238" t="s">
        <v>880</v>
      </c>
      <c r="E243" s="238" t="s">
        <v>683</v>
      </c>
      <c r="F243" s="239">
        <v>-8977.5769999999993</v>
      </c>
      <c r="G243" s="240">
        <v>46121.404000000002</v>
      </c>
      <c r="H243" s="240">
        <v>27338.866999999998</v>
      </c>
      <c r="I243" s="240">
        <v>73460.271000000008</v>
      </c>
      <c r="J243" s="240">
        <v>23</v>
      </c>
      <c r="K243" s="241">
        <v>5.21</v>
      </c>
      <c r="L243" s="241">
        <v>0</v>
      </c>
      <c r="M243" s="241">
        <v>3.61</v>
      </c>
      <c r="N243" s="241">
        <v>8.82</v>
      </c>
    </row>
    <row r="244" spans="1:14">
      <c r="A244" s="234"/>
      <c r="B244" s="234"/>
      <c r="C244" s="234"/>
      <c r="D244" s="234" t="s">
        <v>881</v>
      </c>
      <c r="E244" s="234" t="s">
        <v>680</v>
      </c>
      <c r="F244" s="235">
        <v>-33940.709000000003</v>
      </c>
      <c r="G244" s="236">
        <v>357771.36200000002</v>
      </c>
      <c r="H244" s="236">
        <v>167655.41200000001</v>
      </c>
      <c r="I244" s="236">
        <v>525426.77399999998</v>
      </c>
      <c r="J244" s="236">
        <v>215</v>
      </c>
      <c r="K244" s="237">
        <v>23.32</v>
      </c>
      <c r="L244" s="237">
        <v>0.17</v>
      </c>
      <c r="M244" s="237">
        <v>9.09</v>
      </c>
      <c r="N244" s="237">
        <v>32.58</v>
      </c>
    </row>
    <row r="245" spans="1:14">
      <c r="A245" s="234"/>
      <c r="B245" s="234"/>
      <c r="C245" s="242" t="s">
        <v>882</v>
      </c>
      <c r="D245" s="242"/>
      <c r="E245" s="242"/>
      <c r="F245" s="243">
        <v>-42918.286</v>
      </c>
      <c r="G245" s="244">
        <v>403892.766</v>
      </c>
      <c r="H245" s="244">
        <v>194994.27900000001</v>
      </c>
      <c r="I245" s="244">
        <v>598887.04500000004</v>
      </c>
      <c r="J245" s="244">
        <v>238</v>
      </c>
      <c r="K245" s="245">
        <v>28.53</v>
      </c>
      <c r="L245" s="245">
        <v>0.17</v>
      </c>
      <c r="M245" s="245">
        <v>12.7</v>
      </c>
      <c r="N245" s="245">
        <v>41.400000000000006</v>
      </c>
    </row>
    <row r="246" spans="1:14">
      <c r="A246" s="234"/>
      <c r="B246" s="234"/>
      <c r="C246" s="226"/>
      <c r="D246" s="226"/>
      <c r="E246" s="226"/>
      <c r="F246" s="227"/>
      <c r="G246" s="228"/>
      <c r="H246" s="228"/>
      <c r="I246" s="228"/>
      <c r="J246" s="228"/>
      <c r="K246" s="229"/>
      <c r="L246" s="229"/>
      <c r="M246" s="229"/>
      <c r="N246" s="229"/>
    </row>
    <row r="247" spans="1:14">
      <c r="A247" s="234"/>
      <c r="B247" s="234" t="s">
        <v>883</v>
      </c>
      <c r="C247" s="230" t="s">
        <v>344</v>
      </c>
      <c r="D247" s="230"/>
      <c r="E247" s="230"/>
      <c r="F247" s="235"/>
      <c r="G247" s="236"/>
      <c r="H247" s="236"/>
      <c r="I247" s="236"/>
      <c r="J247" s="236"/>
      <c r="K247" s="237"/>
      <c r="L247" s="237"/>
      <c r="M247" s="237"/>
      <c r="N247" s="237"/>
    </row>
    <row r="248" spans="1:14">
      <c r="A248" s="234"/>
      <c r="B248" s="234"/>
      <c r="C248" s="234"/>
      <c r="D248" s="238" t="s">
        <v>884</v>
      </c>
      <c r="E248" s="238" t="s">
        <v>680</v>
      </c>
      <c r="F248" s="239">
        <v>-18744.923999999999</v>
      </c>
      <c r="G248" s="240">
        <v>268827.38099999999</v>
      </c>
      <c r="H248" s="240">
        <v>138021.90599999999</v>
      </c>
      <c r="I248" s="240">
        <v>406849.28700000001</v>
      </c>
      <c r="J248" s="240">
        <v>155</v>
      </c>
      <c r="K248" s="241">
        <v>19.79</v>
      </c>
      <c r="L248" s="241">
        <v>1.03</v>
      </c>
      <c r="M248" s="241">
        <v>9.7899999999999991</v>
      </c>
      <c r="N248" s="241">
        <v>30.61</v>
      </c>
    </row>
    <row r="249" spans="1:14">
      <c r="A249" s="234"/>
      <c r="B249" s="234"/>
      <c r="C249" s="242" t="s">
        <v>885</v>
      </c>
      <c r="D249" s="242"/>
      <c r="E249" s="242"/>
      <c r="F249" s="243">
        <v>-18744.923999999999</v>
      </c>
      <c r="G249" s="244">
        <v>268827.38099999999</v>
      </c>
      <c r="H249" s="244">
        <v>138021.90599999999</v>
      </c>
      <c r="I249" s="244">
        <v>406849.28700000001</v>
      </c>
      <c r="J249" s="244">
        <v>155</v>
      </c>
      <c r="K249" s="245">
        <v>19.79</v>
      </c>
      <c r="L249" s="245">
        <v>1.03</v>
      </c>
      <c r="M249" s="245">
        <v>9.7899999999999991</v>
      </c>
      <c r="N249" s="245">
        <v>30.61</v>
      </c>
    </row>
    <row r="250" spans="1:14">
      <c r="A250" s="234"/>
      <c r="B250" s="234"/>
      <c r="C250" s="226"/>
      <c r="D250" s="226"/>
      <c r="E250" s="226"/>
      <c r="F250" s="227"/>
      <c r="G250" s="228"/>
      <c r="H250" s="228"/>
      <c r="I250" s="228"/>
      <c r="J250" s="228"/>
      <c r="K250" s="229"/>
      <c r="L250" s="229"/>
      <c r="M250" s="229"/>
      <c r="N250" s="229"/>
    </row>
    <row r="251" spans="1:14">
      <c r="A251" s="234"/>
      <c r="B251" s="234" t="s">
        <v>886</v>
      </c>
      <c r="C251" s="230" t="s">
        <v>353</v>
      </c>
      <c r="D251" s="230"/>
      <c r="E251" s="230"/>
      <c r="F251" s="235"/>
      <c r="G251" s="236"/>
      <c r="H251" s="236"/>
      <c r="I251" s="236"/>
      <c r="J251" s="236"/>
      <c r="K251" s="237"/>
      <c r="L251" s="237"/>
      <c r="M251" s="237"/>
      <c r="N251" s="237"/>
    </row>
    <row r="252" spans="1:14">
      <c r="A252" s="234"/>
      <c r="B252" s="234"/>
      <c r="C252" s="234"/>
      <c r="D252" s="238" t="s">
        <v>887</v>
      </c>
      <c r="E252" s="238" t="s">
        <v>680</v>
      </c>
      <c r="F252" s="239">
        <v>-24861.54</v>
      </c>
      <c r="G252" s="240">
        <v>158671.77100000001</v>
      </c>
      <c r="H252" s="240">
        <v>90353.03</v>
      </c>
      <c r="I252" s="240">
        <v>249024.80100000001</v>
      </c>
      <c r="J252" s="240">
        <v>65</v>
      </c>
      <c r="K252" s="241">
        <v>9.89</v>
      </c>
      <c r="L252" s="241">
        <v>0.75</v>
      </c>
      <c r="M252" s="241">
        <v>6</v>
      </c>
      <c r="N252" s="241">
        <v>16.64</v>
      </c>
    </row>
    <row r="253" spans="1:14">
      <c r="A253" s="234"/>
      <c r="B253" s="234"/>
      <c r="C253" s="242" t="s">
        <v>888</v>
      </c>
      <c r="D253" s="242"/>
      <c r="E253" s="242"/>
      <c r="F253" s="243">
        <v>-24861.54</v>
      </c>
      <c r="G253" s="244">
        <v>158671.77100000001</v>
      </c>
      <c r="H253" s="244">
        <v>90353.03</v>
      </c>
      <c r="I253" s="244">
        <v>249024.80100000001</v>
      </c>
      <c r="J253" s="244">
        <v>65</v>
      </c>
      <c r="K253" s="245">
        <v>9.89</v>
      </c>
      <c r="L253" s="245">
        <v>0.75</v>
      </c>
      <c r="M253" s="245">
        <v>6</v>
      </c>
      <c r="N253" s="245">
        <v>16.64</v>
      </c>
    </row>
    <row r="254" spans="1:14">
      <c r="A254" s="234"/>
      <c r="B254" s="234"/>
      <c r="C254" s="226"/>
      <c r="D254" s="226"/>
      <c r="E254" s="226"/>
      <c r="F254" s="227"/>
      <c r="G254" s="228"/>
      <c r="H254" s="228"/>
      <c r="I254" s="228"/>
      <c r="J254" s="228"/>
      <c r="K254" s="229"/>
      <c r="L254" s="229"/>
      <c r="M254" s="229"/>
      <c r="N254" s="229"/>
    </row>
    <row r="255" spans="1:14">
      <c r="A255" s="234"/>
      <c r="B255" s="234" t="s">
        <v>889</v>
      </c>
      <c r="C255" s="230" t="s">
        <v>363</v>
      </c>
      <c r="D255" s="230"/>
      <c r="E255" s="230"/>
      <c r="F255" s="235"/>
      <c r="G255" s="236"/>
      <c r="H255" s="236"/>
      <c r="I255" s="236"/>
      <c r="J255" s="236"/>
      <c r="K255" s="237"/>
      <c r="L255" s="237"/>
      <c r="M255" s="237"/>
      <c r="N255" s="237"/>
    </row>
    <row r="256" spans="1:14">
      <c r="A256" s="234"/>
      <c r="B256" s="234"/>
      <c r="C256" s="234"/>
      <c r="D256" s="238" t="s">
        <v>890</v>
      </c>
      <c r="E256" s="238" t="s">
        <v>680</v>
      </c>
      <c r="F256" s="239">
        <v>-1066.3240000000001</v>
      </c>
      <c r="G256" s="240">
        <v>118700.986</v>
      </c>
      <c r="H256" s="240">
        <v>62810.374000000003</v>
      </c>
      <c r="I256" s="240">
        <v>181511.36000000002</v>
      </c>
      <c r="J256" s="240">
        <v>48</v>
      </c>
      <c r="K256" s="241">
        <v>9.43</v>
      </c>
      <c r="L256" s="241">
        <v>0</v>
      </c>
      <c r="M256" s="241">
        <v>7.61</v>
      </c>
      <c r="N256" s="241">
        <v>17.04</v>
      </c>
    </row>
    <row r="257" spans="1:14">
      <c r="A257" s="234"/>
      <c r="B257" s="234"/>
      <c r="C257" s="242" t="s">
        <v>891</v>
      </c>
      <c r="D257" s="242"/>
      <c r="E257" s="242"/>
      <c r="F257" s="243">
        <v>-1066.3240000000001</v>
      </c>
      <c r="G257" s="244">
        <v>118700.986</v>
      </c>
      <c r="H257" s="244">
        <v>62810.374000000003</v>
      </c>
      <c r="I257" s="244">
        <v>181511.36000000002</v>
      </c>
      <c r="J257" s="244">
        <v>48</v>
      </c>
      <c r="K257" s="245">
        <v>9.43</v>
      </c>
      <c r="L257" s="245">
        <v>0</v>
      </c>
      <c r="M257" s="245">
        <v>7.61</v>
      </c>
      <c r="N257" s="245">
        <v>17.04</v>
      </c>
    </row>
    <row r="258" spans="1:14">
      <c r="A258" s="234"/>
      <c r="B258" s="234"/>
      <c r="C258" s="226"/>
      <c r="D258" s="226"/>
      <c r="E258" s="226"/>
      <c r="F258" s="227"/>
      <c r="G258" s="228"/>
      <c r="H258" s="228"/>
      <c r="I258" s="228"/>
      <c r="J258" s="228"/>
      <c r="K258" s="229"/>
      <c r="L258" s="229"/>
      <c r="M258" s="229"/>
      <c r="N258" s="229"/>
    </row>
    <row r="259" spans="1:14">
      <c r="A259" s="234"/>
      <c r="B259" s="234" t="s">
        <v>892</v>
      </c>
      <c r="C259" s="230" t="s">
        <v>366</v>
      </c>
      <c r="D259" s="230"/>
      <c r="E259" s="230"/>
      <c r="F259" s="235"/>
      <c r="G259" s="236"/>
      <c r="H259" s="236"/>
      <c r="I259" s="236"/>
      <c r="J259" s="236"/>
      <c r="K259" s="237"/>
      <c r="L259" s="237"/>
      <c r="M259" s="237"/>
      <c r="N259" s="237"/>
    </row>
    <row r="260" spans="1:14">
      <c r="A260" s="234"/>
      <c r="B260" s="234"/>
      <c r="C260" s="234"/>
      <c r="D260" s="238" t="s">
        <v>893</v>
      </c>
      <c r="E260" s="238" t="s">
        <v>680</v>
      </c>
      <c r="F260" s="239">
        <v>-8598</v>
      </c>
      <c r="G260" s="240">
        <v>113198.811</v>
      </c>
      <c r="H260" s="240">
        <v>41919.201000000001</v>
      </c>
      <c r="I260" s="240">
        <v>155118.01199999999</v>
      </c>
      <c r="J260" s="240">
        <v>53</v>
      </c>
      <c r="K260" s="241">
        <v>8.77</v>
      </c>
      <c r="L260" s="241">
        <v>1.64</v>
      </c>
      <c r="M260" s="241">
        <v>1.89</v>
      </c>
      <c r="N260" s="241">
        <v>12.3</v>
      </c>
    </row>
    <row r="261" spans="1:14">
      <c r="A261" s="234"/>
      <c r="B261" s="234"/>
      <c r="C261" s="242" t="s">
        <v>894</v>
      </c>
      <c r="D261" s="242"/>
      <c r="E261" s="242"/>
      <c r="F261" s="243">
        <v>-8598</v>
      </c>
      <c r="G261" s="244">
        <v>113198.811</v>
      </c>
      <c r="H261" s="244">
        <v>41919.201000000001</v>
      </c>
      <c r="I261" s="244">
        <v>155118.01199999999</v>
      </c>
      <c r="J261" s="244">
        <v>53</v>
      </c>
      <c r="K261" s="245">
        <v>8.77</v>
      </c>
      <c r="L261" s="245">
        <v>1.64</v>
      </c>
      <c r="M261" s="245">
        <v>1.89</v>
      </c>
      <c r="N261" s="245">
        <v>12.3</v>
      </c>
    </row>
    <row r="262" spans="1:14">
      <c r="A262" s="234"/>
      <c r="B262" s="234"/>
      <c r="C262" s="226"/>
      <c r="D262" s="226"/>
      <c r="E262" s="226"/>
      <c r="F262" s="227"/>
      <c r="G262" s="228"/>
      <c r="H262" s="228"/>
      <c r="I262" s="228"/>
      <c r="J262" s="228"/>
      <c r="K262" s="229"/>
      <c r="L262" s="229"/>
      <c r="M262" s="229"/>
      <c r="N262" s="229"/>
    </row>
    <row r="263" spans="1:14">
      <c r="A263" s="234"/>
      <c r="B263" s="234" t="s">
        <v>895</v>
      </c>
      <c r="C263" s="230" t="s">
        <v>361</v>
      </c>
      <c r="D263" s="230"/>
      <c r="E263" s="230"/>
      <c r="F263" s="235"/>
      <c r="G263" s="236"/>
      <c r="H263" s="236"/>
      <c r="I263" s="236"/>
      <c r="J263" s="236"/>
      <c r="K263" s="237"/>
      <c r="L263" s="237"/>
      <c r="M263" s="237"/>
      <c r="N263" s="237"/>
    </row>
    <row r="264" spans="1:14">
      <c r="A264" s="234"/>
      <c r="B264" s="234"/>
      <c r="C264" s="234"/>
      <c r="D264" s="238" t="s">
        <v>896</v>
      </c>
      <c r="E264" s="238" t="s">
        <v>680</v>
      </c>
      <c r="F264" s="239">
        <v>-204.86500000000001</v>
      </c>
      <c r="G264" s="240">
        <v>97541.577000000005</v>
      </c>
      <c r="H264" s="240">
        <v>36975.326000000001</v>
      </c>
      <c r="I264" s="240">
        <v>134516.90299999999</v>
      </c>
      <c r="J264" s="240">
        <v>37</v>
      </c>
      <c r="K264" s="241">
        <v>5</v>
      </c>
      <c r="L264" s="241">
        <v>1.7</v>
      </c>
      <c r="M264" s="241">
        <v>5.43</v>
      </c>
      <c r="N264" s="241">
        <v>12.129999999999999</v>
      </c>
    </row>
    <row r="265" spans="1:14">
      <c r="A265" s="234"/>
      <c r="B265" s="234"/>
      <c r="C265" s="242" t="s">
        <v>897</v>
      </c>
      <c r="D265" s="242"/>
      <c r="E265" s="242"/>
      <c r="F265" s="243">
        <v>-204.86500000000001</v>
      </c>
      <c r="G265" s="244">
        <v>97541.577000000005</v>
      </c>
      <c r="H265" s="244">
        <v>36975.326000000001</v>
      </c>
      <c r="I265" s="244">
        <v>134516.90299999999</v>
      </c>
      <c r="J265" s="244">
        <v>37</v>
      </c>
      <c r="K265" s="245">
        <v>5</v>
      </c>
      <c r="L265" s="245">
        <v>1.7</v>
      </c>
      <c r="M265" s="245">
        <v>5.43</v>
      </c>
      <c r="N265" s="245">
        <v>12.129999999999999</v>
      </c>
    </row>
    <row r="266" spans="1:14">
      <c r="A266" s="234"/>
      <c r="B266" s="234"/>
      <c r="C266" s="226"/>
      <c r="D266" s="226"/>
      <c r="E266" s="226"/>
      <c r="F266" s="227"/>
      <c r="G266" s="228"/>
      <c r="H266" s="228"/>
      <c r="I266" s="228"/>
      <c r="J266" s="228"/>
      <c r="K266" s="229"/>
      <c r="L266" s="229"/>
      <c r="M266" s="229"/>
      <c r="N266" s="229"/>
    </row>
    <row r="267" spans="1:14">
      <c r="A267" s="234"/>
      <c r="B267" s="234" t="s">
        <v>898</v>
      </c>
      <c r="C267" s="230" t="s">
        <v>349</v>
      </c>
      <c r="D267" s="230"/>
      <c r="E267" s="230"/>
      <c r="F267" s="235"/>
      <c r="G267" s="236"/>
      <c r="H267" s="236"/>
      <c r="I267" s="236"/>
      <c r="J267" s="236"/>
      <c r="K267" s="237"/>
      <c r="L267" s="237"/>
      <c r="M267" s="237"/>
      <c r="N267" s="237"/>
    </row>
    <row r="268" spans="1:14">
      <c r="A268" s="234"/>
      <c r="B268" s="234"/>
      <c r="C268" s="234"/>
      <c r="D268" s="238" t="s">
        <v>899</v>
      </c>
      <c r="E268" s="238" t="s">
        <v>680</v>
      </c>
      <c r="F268" s="239">
        <v>-25090.785</v>
      </c>
      <c r="G268" s="240">
        <v>349367.04700000002</v>
      </c>
      <c r="H268" s="240">
        <v>169373.42800000001</v>
      </c>
      <c r="I268" s="240">
        <v>518740.47500000003</v>
      </c>
      <c r="J268" s="240">
        <v>106</v>
      </c>
      <c r="K268" s="241">
        <v>19.310000000000002</v>
      </c>
      <c r="L268" s="241">
        <v>2.9</v>
      </c>
      <c r="M268" s="241">
        <v>15.49</v>
      </c>
      <c r="N268" s="241">
        <v>37.700000000000003</v>
      </c>
    </row>
    <row r="269" spans="1:14">
      <c r="A269" s="234"/>
      <c r="B269" s="234"/>
      <c r="C269" s="242" t="s">
        <v>900</v>
      </c>
      <c r="D269" s="242"/>
      <c r="E269" s="242"/>
      <c r="F269" s="243">
        <v>-25090.785</v>
      </c>
      <c r="G269" s="244">
        <v>349367.04700000002</v>
      </c>
      <c r="H269" s="244">
        <v>169373.42800000001</v>
      </c>
      <c r="I269" s="244">
        <v>518740.47500000003</v>
      </c>
      <c r="J269" s="244">
        <v>106</v>
      </c>
      <c r="K269" s="245">
        <v>19.310000000000002</v>
      </c>
      <c r="L269" s="245">
        <v>2.9</v>
      </c>
      <c r="M269" s="245">
        <v>15.49</v>
      </c>
      <c r="N269" s="245">
        <v>37.700000000000003</v>
      </c>
    </row>
    <row r="270" spans="1:14">
      <c r="A270" s="234"/>
      <c r="B270" s="234"/>
      <c r="C270" s="226"/>
      <c r="D270" s="226"/>
      <c r="E270" s="226"/>
      <c r="F270" s="227"/>
      <c r="G270" s="228"/>
      <c r="H270" s="228"/>
      <c r="I270" s="228"/>
      <c r="J270" s="228"/>
      <c r="K270" s="229"/>
      <c r="L270" s="229"/>
      <c r="M270" s="229"/>
      <c r="N270" s="229"/>
    </row>
    <row r="271" spans="1:14">
      <c r="A271" s="234"/>
      <c r="B271" s="234" t="s">
        <v>901</v>
      </c>
      <c r="C271" s="230" t="s">
        <v>359</v>
      </c>
      <c r="D271" s="230"/>
      <c r="E271" s="230"/>
      <c r="F271" s="235"/>
      <c r="G271" s="236"/>
      <c r="H271" s="236"/>
      <c r="I271" s="236"/>
      <c r="J271" s="236"/>
      <c r="K271" s="237"/>
      <c r="L271" s="237"/>
      <c r="M271" s="237"/>
      <c r="N271" s="237"/>
    </row>
    <row r="272" spans="1:14">
      <c r="A272" s="234"/>
      <c r="B272" s="234"/>
      <c r="C272" s="234"/>
      <c r="D272" s="238" t="s">
        <v>902</v>
      </c>
      <c r="E272" s="238" t="s">
        <v>680</v>
      </c>
      <c r="F272" s="239">
        <v>-22116.282999999999</v>
      </c>
      <c r="G272" s="240">
        <v>139522.761</v>
      </c>
      <c r="H272" s="240">
        <v>49420.995999999999</v>
      </c>
      <c r="I272" s="240">
        <v>188943.75699999998</v>
      </c>
      <c r="J272" s="240">
        <v>68</v>
      </c>
      <c r="K272" s="241">
        <v>7.4</v>
      </c>
      <c r="L272" s="241">
        <v>6.19</v>
      </c>
      <c r="M272" s="241">
        <v>3.6</v>
      </c>
      <c r="N272" s="241">
        <v>17.190000000000001</v>
      </c>
    </row>
    <row r="273" spans="1:14">
      <c r="A273" s="234"/>
      <c r="B273" s="234"/>
      <c r="C273" s="242" t="s">
        <v>903</v>
      </c>
      <c r="D273" s="242"/>
      <c r="E273" s="242"/>
      <c r="F273" s="243">
        <v>-22116.282999999999</v>
      </c>
      <c r="G273" s="244">
        <v>139522.761</v>
      </c>
      <c r="H273" s="244">
        <v>49420.995999999999</v>
      </c>
      <c r="I273" s="244">
        <v>188943.75699999998</v>
      </c>
      <c r="J273" s="244">
        <v>68</v>
      </c>
      <c r="K273" s="245">
        <v>7.4</v>
      </c>
      <c r="L273" s="245">
        <v>6.19</v>
      </c>
      <c r="M273" s="245">
        <v>3.6</v>
      </c>
      <c r="N273" s="245">
        <v>17.190000000000001</v>
      </c>
    </row>
    <row r="274" spans="1:14">
      <c r="A274" s="234"/>
      <c r="B274" s="234"/>
      <c r="C274" s="226"/>
      <c r="D274" s="226"/>
      <c r="E274" s="226"/>
      <c r="F274" s="227"/>
      <c r="G274" s="228"/>
      <c r="H274" s="228"/>
      <c r="I274" s="228"/>
      <c r="J274" s="228"/>
      <c r="K274" s="229"/>
      <c r="L274" s="229"/>
      <c r="M274" s="229"/>
      <c r="N274" s="229"/>
    </row>
    <row r="275" spans="1:14">
      <c r="A275" s="242" t="s">
        <v>904</v>
      </c>
      <c r="B275" s="242"/>
      <c r="C275" s="242"/>
      <c r="D275" s="242"/>
      <c r="E275" s="242"/>
      <c r="F275" s="243">
        <v>-589486.72300000023</v>
      </c>
      <c r="G275" s="244">
        <v>6402722.7099999981</v>
      </c>
      <c r="H275" s="244">
        <v>2643601.2159999991</v>
      </c>
      <c r="I275" s="244">
        <v>9046323.9259999972</v>
      </c>
      <c r="J275" s="244">
        <v>3997</v>
      </c>
      <c r="K275" s="245">
        <v>421.37</v>
      </c>
      <c r="L275" s="245">
        <v>36.950000000000003</v>
      </c>
      <c r="M275" s="245">
        <v>280.02000000000004</v>
      </c>
      <c r="N275" s="245">
        <v>738.34</v>
      </c>
    </row>
    <row r="276" spans="1:14" ht="8.4" customHeight="1">
      <c r="A276" s="226"/>
      <c r="B276" s="226"/>
      <c r="C276" s="226"/>
      <c r="D276" s="226"/>
      <c r="E276" s="226"/>
      <c r="F276" s="227"/>
      <c r="G276" s="228"/>
      <c r="H276" s="228"/>
      <c r="I276" s="228"/>
      <c r="J276" s="228"/>
      <c r="K276" s="229"/>
      <c r="L276" s="229"/>
      <c r="M276" s="229"/>
      <c r="N276" s="229"/>
    </row>
    <row r="277" spans="1:14">
      <c r="A277" s="230" t="s">
        <v>905</v>
      </c>
      <c r="B277" s="230"/>
      <c r="C277" s="230"/>
      <c r="D277" s="230"/>
      <c r="E277" s="230"/>
      <c r="F277" s="235"/>
      <c r="G277" s="236"/>
      <c r="H277" s="236"/>
      <c r="I277" s="236"/>
      <c r="J277" s="236"/>
      <c r="K277" s="237"/>
      <c r="L277" s="237"/>
      <c r="M277" s="237"/>
      <c r="N277" s="237"/>
    </row>
    <row r="278" spans="1:14">
      <c r="A278" s="234"/>
      <c r="B278" s="234" t="s">
        <v>906</v>
      </c>
      <c r="C278" s="230" t="s">
        <v>322</v>
      </c>
      <c r="D278" s="230"/>
      <c r="E278" s="230"/>
      <c r="F278" s="235"/>
      <c r="G278" s="236"/>
      <c r="H278" s="236"/>
      <c r="I278" s="236"/>
      <c r="J278" s="236"/>
      <c r="K278" s="237"/>
      <c r="L278" s="237"/>
      <c r="M278" s="237"/>
      <c r="N278" s="237"/>
    </row>
    <row r="279" spans="1:14">
      <c r="A279" s="234"/>
      <c r="B279" s="234"/>
      <c r="C279" s="234"/>
      <c r="D279" s="238" t="s">
        <v>907</v>
      </c>
      <c r="E279" s="238" t="s">
        <v>680</v>
      </c>
      <c r="F279" s="239">
        <v>-4845.63</v>
      </c>
      <c r="G279" s="240">
        <v>84927.328999999998</v>
      </c>
      <c r="H279" s="240">
        <v>66417.657999999996</v>
      </c>
      <c r="I279" s="240">
        <v>151344.98699999999</v>
      </c>
      <c r="J279" s="240">
        <v>31</v>
      </c>
      <c r="K279" s="241">
        <v>2.89</v>
      </c>
      <c r="L279" s="241">
        <v>3.5</v>
      </c>
      <c r="M279" s="241">
        <v>3.2</v>
      </c>
      <c r="N279" s="241">
        <v>9.59</v>
      </c>
    </row>
    <row r="280" spans="1:14">
      <c r="A280" s="234"/>
      <c r="B280" s="234"/>
      <c r="C280" s="234"/>
      <c r="D280" s="234" t="s">
        <v>908</v>
      </c>
      <c r="E280" s="234" t="s">
        <v>680</v>
      </c>
      <c r="F280" s="235">
        <v>-10656.704</v>
      </c>
      <c r="G280" s="236">
        <v>190181.139</v>
      </c>
      <c r="H280" s="236">
        <v>152435.984</v>
      </c>
      <c r="I280" s="236">
        <v>342617.12300000002</v>
      </c>
      <c r="J280" s="236">
        <v>91</v>
      </c>
      <c r="K280" s="237">
        <v>8.5399999999999991</v>
      </c>
      <c r="L280" s="237">
        <v>6.19</v>
      </c>
      <c r="M280" s="237">
        <v>8.61</v>
      </c>
      <c r="N280" s="237">
        <v>23.34</v>
      </c>
    </row>
    <row r="281" spans="1:14">
      <c r="A281" s="234"/>
      <c r="B281" s="234"/>
      <c r="C281" s="234"/>
      <c r="D281" s="238" t="s">
        <v>909</v>
      </c>
      <c r="E281" s="238" t="s">
        <v>680</v>
      </c>
      <c r="F281" s="239">
        <v>-26907.991000000002</v>
      </c>
      <c r="G281" s="240">
        <v>300008.2</v>
      </c>
      <c r="H281" s="240">
        <v>169398.27799999999</v>
      </c>
      <c r="I281" s="240">
        <v>469406.478</v>
      </c>
      <c r="J281" s="240">
        <v>195</v>
      </c>
      <c r="K281" s="241">
        <v>15.71</v>
      </c>
      <c r="L281" s="241">
        <v>8.3699999999999992</v>
      </c>
      <c r="M281" s="241">
        <v>12.04</v>
      </c>
      <c r="N281" s="241">
        <v>36.119999999999997</v>
      </c>
    </row>
    <row r="282" spans="1:14">
      <c r="A282" s="234"/>
      <c r="B282" s="234"/>
      <c r="C282" s="234"/>
      <c r="D282" s="234" t="s">
        <v>910</v>
      </c>
      <c r="E282" s="234" t="s">
        <v>680</v>
      </c>
      <c r="F282" s="235">
        <v>-11775.195</v>
      </c>
      <c r="G282" s="236">
        <v>253406.11300000001</v>
      </c>
      <c r="H282" s="236">
        <v>134016.33499999999</v>
      </c>
      <c r="I282" s="236">
        <v>387422.44799999997</v>
      </c>
      <c r="J282" s="236">
        <v>152</v>
      </c>
      <c r="K282" s="237">
        <v>9.7799999999999994</v>
      </c>
      <c r="L282" s="237">
        <v>6.58</v>
      </c>
      <c r="M282" s="237">
        <v>11.46</v>
      </c>
      <c r="N282" s="237">
        <v>27.82</v>
      </c>
    </row>
    <row r="283" spans="1:14">
      <c r="A283" s="234"/>
      <c r="B283" s="234"/>
      <c r="C283" s="234"/>
      <c r="D283" s="238" t="s">
        <v>911</v>
      </c>
      <c r="E283" s="238" t="s">
        <v>680</v>
      </c>
      <c r="F283" s="239">
        <v>-18220.395</v>
      </c>
      <c r="G283" s="240">
        <v>359952.45</v>
      </c>
      <c r="H283" s="240">
        <v>153559.568</v>
      </c>
      <c r="I283" s="240">
        <v>513512.01800000004</v>
      </c>
      <c r="J283" s="240">
        <v>224</v>
      </c>
      <c r="K283" s="241">
        <v>20.170000000000002</v>
      </c>
      <c r="L283" s="241">
        <v>7.29</v>
      </c>
      <c r="M283" s="241">
        <v>21.36</v>
      </c>
      <c r="N283" s="241">
        <v>48.82</v>
      </c>
    </row>
    <row r="284" spans="1:14">
      <c r="A284" s="234"/>
      <c r="B284" s="234"/>
      <c r="C284" s="242" t="s">
        <v>912</v>
      </c>
      <c r="D284" s="242"/>
      <c r="E284" s="242"/>
      <c r="F284" s="243">
        <v>-72405.914999999994</v>
      </c>
      <c r="G284" s="244">
        <v>1188475.2310000001</v>
      </c>
      <c r="H284" s="244">
        <v>675827.82299999997</v>
      </c>
      <c r="I284" s="244">
        <v>1864303.054</v>
      </c>
      <c r="J284" s="244">
        <v>693</v>
      </c>
      <c r="K284" s="245">
        <v>57.09</v>
      </c>
      <c r="L284" s="245">
        <v>31.93</v>
      </c>
      <c r="M284" s="245">
        <v>56.67</v>
      </c>
      <c r="N284" s="245">
        <v>145.69</v>
      </c>
    </row>
    <row r="285" spans="1:14">
      <c r="A285" s="234"/>
      <c r="B285" s="234"/>
      <c r="C285" s="226"/>
      <c r="D285" s="226"/>
      <c r="E285" s="226"/>
      <c r="F285" s="227"/>
      <c r="G285" s="228"/>
      <c r="H285" s="228"/>
      <c r="I285" s="228"/>
      <c r="J285" s="228"/>
      <c r="K285" s="229"/>
      <c r="L285" s="229"/>
      <c r="M285" s="229"/>
      <c r="N285" s="229"/>
    </row>
    <row r="286" spans="1:14">
      <c r="A286" s="234"/>
      <c r="B286" s="234" t="s">
        <v>913</v>
      </c>
      <c r="C286" s="230" t="s">
        <v>323</v>
      </c>
      <c r="D286" s="230"/>
      <c r="E286" s="230"/>
      <c r="F286" s="235"/>
      <c r="G286" s="236"/>
      <c r="H286" s="236"/>
      <c r="I286" s="236"/>
      <c r="J286" s="236"/>
      <c r="K286" s="237"/>
      <c r="L286" s="237"/>
      <c r="M286" s="237"/>
      <c r="N286" s="237"/>
    </row>
    <row r="287" spans="1:14">
      <c r="A287" s="234"/>
      <c r="B287" s="234"/>
      <c r="C287" s="234"/>
      <c r="D287" s="238" t="s">
        <v>914</v>
      </c>
      <c r="E287" s="238" t="s">
        <v>680</v>
      </c>
      <c r="F287" s="239">
        <v>-7553.3739999999998</v>
      </c>
      <c r="G287" s="240">
        <v>120137.386</v>
      </c>
      <c r="H287" s="240">
        <v>45317.017999999996</v>
      </c>
      <c r="I287" s="240">
        <v>165454.40399999998</v>
      </c>
      <c r="J287" s="240">
        <v>36</v>
      </c>
      <c r="K287" s="241">
        <v>5.88</v>
      </c>
      <c r="L287" s="241">
        <v>0.88</v>
      </c>
      <c r="M287" s="241">
        <v>5.65</v>
      </c>
      <c r="N287" s="241">
        <v>12.41</v>
      </c>
    </row>
    <row r="288" spans="1:14">
      <c r="A288" s="234"/>
      <c r="B288" s="234"/>
      <c r="C288" s="234"/>
      <c r="D288" s="234" t="s">
        <v>915</v>
      </c>
      <c r="E288" s="234" t="s">
        <v>680</v>
      </c>
      <c r="F288" s="235">
        <v>-15490.587</v>
      </c>
      <c r="G288" s="236">
        <v>621569.71699999995</v>
      </c>
      <c r="H288" s="236">
        <v>292704.01199999999</v>
      </c>
      <c r="I288" s="236">
        <v>914273.72899999993</v>
      </c>
      <c r="J288" s="236">
        <v>383</v>
      </c>
      <c r="K288" s="237">
        <v>43.78</v>
      </c>
      <c r="L288" s="237">
        <v>2.97</v>
      </c>
      <c r="M288" s="237">
        <v>26.75</v>
      </c>
      <c r="N288" s="237">
        <v>73.5</v>
      </c>
    </row>
    <row r="289" spans="1:14">
      <c r="A289" s="234"/>
      <c r="B289" s="234"/>
      <c r="C289" s="234"/>
      <c r="D289" s="238" t="s">
        <v>916</v>
      </c>
      <c r="E289" s="238" t="s">
        <v>680</v>
      </c>
      <c r="F289" s="239">
        <v>-2253.69</v>
      </c>
      <c r="G289" s="240">
        <v>194391.13500000001</v>
      </c>
      <c r="H289" s="240">
        <v>66658.797000000006</v>
      </c>
      <c r="I289" s="240">
        <v>261049.93200000003</v>
      </c>
      <c r="J289" s="240">
        <v>92</v>
      </c>
      <c r="K289" s="241">
        <v>12.03</v>
      </c>
      <c r="L289" s="241">
        <v>4.17</v>
      </c>
      <c r="M289" s="241">
        <v>6.95</v>
      </c>
      <c r="N289" s="241">
        <v>23.15</v>
      </c>
    </row>
    <row r="290" spans="1:14">
      <c r="A290" s="234"/>
      <c r="B290" s="234"/>
      <c r="C290" s="234"/>
      <c r="D290" s="234" t="s">
        <v>917</v>
      </c>
      <c r="E290" s="234" t="s">
        <v>680</v>
      </c>
      <c r="F290" s="235">
        <v>-1269.8900000000001</v>
      </c>
      <c r="G290" s="236">
        <v>24918.920999999998</v>
      </c>
      <c r="H290" s="236">
        <v>8708.0319999999992</v>
      </c>
      <c r="I290" s="236">
        <v>33626.952999999994</v>
      </c>
      <c r="J290" s="236">
        <v>7</v>
      </c>
      <c r="K290" s="237">
        <v>1.8</v>
      </c>
      <c r="L290" s="237">
        <v>1</v>
      </c>
      <c r="M290" s="237">
        <v>1.4</v>
      </c>
      <c r="N290" s="237">
        <v>4.1999999999999993</v>
      </c>
    </row>
    <row r="291" spans="1:14">
      <c r="A291" s="234"/>
      <c r="B291" s="234"/>
      <c r="C291" s="234"/>
      <c r="D291" s="238" t="s">
        <v>918</v>
      </c>
      <c r="E291" s="238" t="s">
        <v>680</v>
      </c>
      <c r="F291" s="239">
        <v>-13566.844999999999</v>
      </c>
      <c r="G291" s="240">
        <v>172533.63200000001</v>
      </c>
      <c r="H291" s="240">
        <v>64220.877</v>
      </c>
      <c r="I291" s="240">
        <v>236754.50900000002</v>
      </c>
      <c r="J291" s="240">
        <v>90</v>
      </c>
      <c r="K291" s="241">
        <v>3.98</v>
      </c>
      <c r="L291" s="241">
        <v>8.89</v>
      </c>
      <c r="M291" s="241">
        <v>7.74</v>
      </c>
      <c r="N291" s="241">
        <v>20.61</v>
      </c>
    </row>
    <row r="292" spans="1:14">
      <c r="A292" s="234"/>
      <c r="B292" s="234"/>
      <c r="C292" s="234"/>
      <c r="D292" s="234" t="s">
        <v>919</v>
      </c>
      <c r="E292" s="234" t="s">
        <v>680</v>
      </c>
      <c r="F292" s="235">
        <v>-3907.1210000000001</v>
      </c>
      <c r="G292" s="236">
        <v>170367.92199999999</v>
      </c>
      <c r="H292" s="236">
        <v>29612.760999999999</v>
      </c>
      <c r="I292" s="236">
        <v>199980.68299999999</v>
      </c>
      <c r="J292" s="236">
        <v>63</v>
      </c>
      <c r="K292" s="237">
        <v>11.03</v>
      </c>
      <c r="L292" s="237">
        <v>4.9000000000000004</v>
      </c>
      <c r="M292" s="237">
        <v>7.5</v>
      </c>
      <c r="N292" s="237">
        <v>23.43</v>
      </c>
    </row>
    <row r="293" spans="1:14">
      <c r="A293" s="234"/>
      <c r="B293" s="234"/>
      <c r="C293" s="242" t="s">
        <v>920</v>
      </c>
      <c r="D293" s="242"/>
      <c r="E293" s="242"/>
      <c r="F293" s="243">
        <v>-44041.506999999998</v>
      </c>
      <c r="G293" s="244">
        <v>1303918.713</v>
      </c>
      <c r="H293" s="244">
        <v>507221.49699999997</v>
      </c>
      <c r="I293" s="244">
        <v>1811140.21</v>
      </c>
      <c r="J293" s="244">
        <v>671</v>
      </c>
      <c r="K293" s="245">
        <v>78.5</v>
      </c>
      <c r="L293" s="245">
        <v>22.810000000000002</v>
      </c>
      <c r="M293" s="245">
        <v>55.99</v>
      </c>
      <c r="N293" s="245">
        <v>157.30000000000001</v>
      </c>
    </row>
    <row r="294" spans="1:14">
      <c r="A294" s="234"/>
      <c r="B294" s="234"/>
      <c r="C294" s="226"/>
      <c r="D294" s="226"/>
      <c r="E294" s="226"/>
      <c r="F294" s="227"/>
      <c r="G294" s="228"/>
      <c r="H294" s="228"/>
      <c r="I294" s="228"/>
      <c r="J294" s="228"/>
      <c r="K294" s="229"/>
      <c r="L294" s="229"/>
      <c r="M294" s="229"/>
      <c r="N294" s="229"/>
    </row>
    <row r="295" spans="1:14">
      <c r="A295" s="234"/>
      <c r="B295" s="234" t="s">
        <v>921</v>
      </c>
      <c r="C295" s="230" t="s">
        <v>354</v>
      </c>
      <c r="D295" s="230"/>
      <c r="E295" s="230"/>
      <c r="F295" s="235"/>
      <c r="G295" s="236"/>
      <c r="H295" s="236"/>
      <c r="I295" s="236"/>
      <c r="J295" s="236"/>
      <c r="K295" s="237"/>
      <c r="L295" s="237"/>
      <c r="M295" s="237"/>
      <c r="N295" s="237"/>
    </row>
    <row r="296" spans="1:14">
      <c r="A296" s="234"/>
      <c r="B296" s="234"/>
      <c r="C296" s="234"/>
      <c r="D296" s="238" t="s">
        <v>922</v>
      </c>
      <c r="E296" s="238" t="s">
        <v>680</v>
      </c>
      <c r="F296" s="239">
        <v>-8063.7579999999998</v>
      </c>
      <c r="G296" s="240">
        <v>189833.236</v>
      </c>
      <c r="H296" s="240">
        <v>91447.93</v>
      </c>
      <c r="I296" s="240">
        <v>281281.16599999997</v>
      </c>
      <c r="J296" s="240">
        <v>78</v>
      </c>
      <c r="K296" s="241">
        <v>12</v>
      </c>
      <c r="L296" s="241">
        <v>2.61</v>
      </c>
      <c r="M296" s="241">
        <v>8.93</v>
      </c>
      <c r="N296" s="241">
        <v>23.54</v>
      </c>
    </row>
    <row r="297" spans="1:14">
      <c r="A297" s="234"/>
      <c r="B297" s="234"/>
      <c r="C297" s="242" t="s">
        <v>923</v>
      </c>
      <c r="D297" s="242"/>
      <c r="E297" s="242"/>
      <c r="F297" s="243">
        <v>-8063.7579999999998</v>
      </c>
      <c r="G297" s="244">
        <v>189833.236</v>
      </c>
      <c r="H297" s="244">
        <v>91447.93</v>
      </c>
      <c r="I297" s="244">
        <v>281281.16599999997</v>
      </c>
      <c r="J297" s="244">
        <v>78</v>
      </c>
      <c r="K297" s="245">
        <v>12</v>
      </c>
      <c r="L297" s="245">
        <v>2.61</v>
      </c>
      <c r="M297" s="245">
        <v>8.93</v>
      </c>
      <c r="N297" s="245">
        <v>23.54</v>
      </c>
    </row>
    <row r="298" spans="1:14">
      <c r="A298" s="234"/>
      <c r="B298" s="234"/>
      <c r="C298" s="226"/>
      <c r="D298" s="226"/>
      <c r="E298" s="226"/>
      <c r="F298" s="227"/>
      <c r="G298" s="228"/>
      <c r="H298" s="228"/>
      <c r="I298" s="228"/>
      <c r="J298" s="228"/>
      <c r="K298" s="229"/>
      <c r="L298" s="229"/>
      <c r="M298" s="229"/>
      <c r="N298" s="229"/>
    </row>
    <row r="299" spans="1:14">
      <c r="A299" s="242" t="s">
        <v>924</v>
      </c>
      <c r="B299" s="242"/>
      <c r="C299" s="242"/>
      <c r="D299" s="242"/>
      <c r="E299" s="242"/>
      <c r="F299" s="243">
        <v>-124511.18</v>
      </c>
      <c r="G299" s="244">
        <v>2682227.1800000002</v>
      </c>
      <c r="H299" s="244">
        <v>1274497.2499999998</v>
      </c>
      <c r="I299" s="244">
        <v>3956724.4299999997</v>
      </c>
      <c r="J299" s="244">
        <v>1442</v>
      </c>
      <c r="K299" s="245">
        <v>147.59</v>
      </c>
      <c r="L299" s="245">
        <v>57.35</v>
      </c>
      <c r="M299" s="245">
        <v>121.59</v>
      </c>
      <c r="N299" s="245">
        <v>326.52999999999997</v>
      </c>
    </row>
    <row r="300" spans="1:14" ht="10.95" customHeight="1">
      <c r="A300" s="226"/>
      <c r="B300" s="226"/>
      <c r="C300" s="226"/>
      <c r="D300" s="226"/>
      <c r="E300" s="226"/>
      <c r="F300" s="227"/>
      <c r="G300" s="228"/>
      <c r="H300" s="228"/>
      <c r="I300" s="228"/>
      <c r="J300" s="228"/>
      <c r="K300" s="229"/>
      <c r="L300" s="229"/>
      <c r="M300" s="229"/>
      <c r="N300" s="229"/>
    </row>
    <row r="301" spans="1:14">
      <c r="A301" s="230" t="s">
        <v>925</v>
      </c>
      <c r="B301" s="230"/>
      <c r="C301" s="230"/>
      <c r="D301" s="230"/>
      <c r="E301" s="230"/>
      <c r="F301" s="235"/>
      <c r="G301" s="236"/>
      <c r="H301" s="236"/>
      <c r="I301" s="236"/>
      <c r="J301" s="236"/>
      <c r="K301" s="237"/>
      <c r="L301" s="237"/>
      <c r="M301" s="237"/>
      <c r="N301" s="237"/>
    </row>
    <row r="302" spans="1:14">
      <c r="A302" s="234"/>
      <c r="B302" s="234" t="s">
        <v>926</v>
      </c>
      <c r="C302" s="230" t="s">
        <v>325</v>
      </c>
      <c r="D302" s="230"/>
      <c r="E302" s="230"/>
      <c r="F302" s="235"/>
      <c r="G302" s="236"/>
      <c r="H302" s="236"/>
      <c r="I302" s="236"/>
      <c r="J302" s="236"/>
      <c r="K302" s="237"/>
      <c r="L302" s="237"/>
      <c r="M302" s="237"/>
      <c r="N302" s="237"/>
    </row>
    <row r="303" spans="1:14">
      <c r="A303" s="234"/>
      <c r="B303" s="234"/>
      <c r="C303" s="234"/>
      <c r="D303" s="238" t="s">
        <v>927</v>
      </c>
      <c r="E303" s="238" t="s">
        <v>680</v>
      </c>
      <c r="F303" s="239">
        <v>-40201.955000000002</v>
      </c>
      <c r="G303" s="240">
        <v>816899.42599999998</v>
      </c>
      <c r="H303" s="240">
        <v>315070.054</v>
      </c>
      <c r="I303" s="240">
        <v>1131969.48</v>
      </c>
      <c r="J303" s="240">
        <v>517</v>
      </c>
      <c r="K303" s="241">
        <v>57.29</v>
      </c>
      <c r="L303" s="241">
        <v>1.41</v>
      </c>
      <c r="M303" s="241">
        <v>34.67</v>
      </c>
      <c r="N303" s="241">
        <v>93.37</v>
      </c>
    </row>
    <row r="304" spans="1:14">
      <c r="A304" s="234"/>
      <c r="B304" s="234"/>
      <c r="C304" s="242" t="s">
        <v>928</v>
      </c>
      <c r="D304" s="242"/>
      <c r="E304" s="242"/>
      <c r="F304" s="243">
        <v>-40201.955000000002</v>
      </c>
      <c r="G304" s="244">
        <v>816899.42599999998</v>
      </c>
      <c r="H304" s="244">
        <v>315070.054</v>
      </c>
      <c r="I304" s="244">
        <v>1131969.48</v>
      </c>
      <c r="J304" s="244">
        <v>517</v>
      </c>
      <c r="K304" s="245">
        <v>57.29</v>
      </c>
      <c r="L304" s="245">
        <v>1.41</v>
      </c>
      <c r="M304" s="245">
        <v>34.67</v>
      </c>
      <c r="N304" s="245">
        <v>93.37</v>
      </c>
    </row>
    <row r="305" spans="1:14">
      <c r="A305" s="234"/>
      <c r="B305" s="234"/>
      <c r="C305" s="226"/>
      <c r="D305" s="226"/>
      <c r="E305" s="226"/>
      <c r="F305" s="227"/>
      <c r="G305" s="228"/>
      <c r="H305" s="228"/>
      <c r="I305" s="228"/>
      <c r="J305" s="228"/>
      <c r="K305" s="229"/>
      <c r="L305" s="229"/>
      <c r="M305" s="229"/>
      <c r="N305" s="229"/>
    </row>
    <row r="306" spans="1:14">
      <c r="A306" s="234"/>
      <c r="B306" s="234" t="s">
        <v>929</v>
      </c>
      <c r="C306" s="230" t="s">
        <v>320</v>
      </c>
      <c r="D306" s="230"/>
      <c r="E306" s="230"/>
      <c r="F306" s="235"/>
      <c r="G306" s="236"/>
      <c r="H306" s="236"/>
      <c r="I306" s="236"/>
      <c r="J306" s="236"/>
      <c r="K306" s="237"/>
      <c r="L306" s="237"/>
      <c r="M306" s="237"/>
      <c r="N306" s="237"/>
    </row>
    <row r="307" spans="1:14">
      <c r="A307" s="234"/>
      <c r="B307" s="234"/>
      <c r="C307" s="234"/>
      <c r="D307" s="238" t="s">
        <v>930</v>
      </c>
      <c r="E307" s="238" t="s">
        <v>680</v>
      </c>
      <c r="F307" s="239">
        <v>-15574.855</v>
      </c>
      <c r="G307" s="240">
        <v>364893.83799999999</v>
      </c>
      <c r="H307" s="240">
        <v>177382.239</v>
      </c>
      <c r="I307" s="240">
        <v>542276.07700000005</v>
      </c>
      <c r="J307" s="240">
        <v>130</v>
      </c>
      <c r="K307" s="241">
        <v>19.489999999999998</v>
      </c>
      <c r="L307" s="241">
        <v>9.51</v>
      </c>
      <c r="M307" s="241">
        <v>14.7</v>
      </c>
      <c r="N307" s="241">
        <v>43.7</v>
      </c>
    </row>
    <row r="308" spans="1:14">
      <c r="A308" s="234"/>
      <c r="B308" s="234"/>
      <c r="C308" s="234"/>
      <c r="D308" s="234" t="s">
        <v>931</v>
      </c>
      <c r="E308" s="234" t="s">
        <v>680</v>
      </c>
      <c r="F308" s="235">
        <v>-41874.792999999998</v>
      </c>
      <c r="G308" s="236">
        <v>1088579.737</v>
      </c>
      <c r="H308" s="236">
        <v>443916.315</v>
      </c>
      <c r="I308" s="236">
        <v>1532496.0519999999</v>
      </c>
      <c r="J308" s="236">
        <v>736</v>
      </c>
      <c r="K308" s="237">
        <v>70.180000000000007</v>
      </c>
      <c r="L308" s="237">
        <v>9.7799999999999994</v>
      </c>
      <c r="M308" s="237">
        <v>46.03</v>
      </c>
      <c r="N308" s="237">
        <v>125.99000000000001</v>
      </c>
    </row>
    <row r="309" spans="1:14">
      <c r="A309" s="234"/>
      <c r="B309" s="234"/>
      <c r="C309" s="234"/>
      <c r="D309" s="238" t="s">
        <v>932</v>
      </c>
      <c r="E309" s="238" t="s">
        <v>680</v>
      </c>
      <c r="F309" s="239">
        <v>-31850.815999999999</v>
      </c>
      <c r="G309" s="240">
        <v>887313.92000000004</v>
      </c>
      <c r="H309" s="240">
        <v>338811.576</v>
      </c>
      <c r="I309" s="240">
        <v>1226125.496</v>
      </c>
      <c r="J309" s="240">
        <v>637</v>
      </c>
      <c r="K309" s="241">
        <v>60.24</v>
      </c>
      <c r="L309" s="241">
        <v>4.8</v>
      </c>
      <c r="M309" s="241">
        <v>36.19</v>
      </c>
      <c r="N309" s="241">
        <v>101.23</v>
      </c>
    </row>
    <row r="310" spans="1:14">
      <c r="A310" s="234"/>
      <c r="B310" s="234"/>
      <c r="C310" s="242" t="s">
        <v>933</v>
      </c>
      <c r="D310" s="242"/>
      <c r="E310" s="242"/>
      <c r="F310" s="243">
        <v>-89300.464000000007</v>
      </c>
      <c r="G310" s="244">
        <v>2340787.4950000001</v>
      </c>
      <c r="H310" s="244">
        <v>960110.13</v>
      </c>
      <c r="I310" s="244">
        <v>3300897.625</v>
      </c>
      <c r="J310" s="244">
        <v>1503</v>
      </c>
      <c r="K310" s="245">
        <v>149.91</v>
      </c>
      <c r="L310" s="245">
        <v>24.09</v>
      </c>
      <c r="M310" s="245">
        <v>96.92</v>
      </c>
      <c r="N310" s="245">
        <v>270.92</v>
      </c>
    </row>
    <row r="311" spans="1:14">
      <c r="A311" s="234"/>
      <c r="B311" s="234"/>
      <c r="C311" s="226"/>
      <c r="D311" s="226"/>
      <c r="E311" s="226"/>
      <c r="F311" s="227"/>
      <c r="G311" s="228"/>
      <c r="H311" s="228"/>
      <c r="I311" s="228"/>
      <c r="J311" s="228"/>
      <c r="K311" s="229"/>
      <c r="L311" s="229"/>
      <c r="M311" s="229"/>
      <c r="N311" s="229"/>
    </row>
    <row r="312" spans="1:14">
      <c r="A312" s="234"/>
      <c r="B312" s="234" t="s">
        <v>934</v>
      </c>
      <c r="C312" s="230" t="s">
        <v>333</v>
      </c>
      <c r="D312" s="230"/>
      <c r="E312" s="230"/>
      <c r="F312" s="235"/>
      <c r="G312" s="236"/>
      <c r="H312" s="236"/>
      <c r="I312" s="236"/>
      <c r="J312" s="236"/>
      <c r="K312" s="237"/>
      <c r="L312" s="237"/>
      <c r="M312" s="237"/>
      <c r="N312" s="237"/>
    </row>
    <row r="313" spans="1:14">
      <c r="A313" s="234"/>
      <c r="B313" s="234"/>
      <c r="C313" s="234"/>
      <c r="D313" s="238" t="s">
        <v>935</v>
      </c>
      <c r="E313" s="238" t="s">
        <v>680</v>
      </c>
      <c r="F313" s="239">
        <v>-30</v>
      </c>
      <c r="G313" s="240">
        <v>391690.88500000001</v>
      </c>
      <c r="H313" s="240">
        <v>131261.27100000001</v>
      </c>
      <c r="I313" s="240">
        <v>522952.15600000002</v>
      </c>
      <c r="J313" s="240">
        <v>255</v>
      </c>
      <c r="K313" s="241">
        <v>26.19</v>
      </c>
      <c r="L313" s="241">
        <v>6.03</v>
      </c>
      <c r="M313" s="241">
        <v>20.79</v>
      </c>
      <c r="N313" s="241">
        <v>53.01</v>
      </c>
    </row>
    <row r="314" spans="1:14">
      <c r="A314" s="234"/>
      <c r="B314" s="234"/>
      <c r="C314" s="234"/>
      <c r="D314" s="234" t="s">
        <v>936</v>
      </c>
      <c r="E314" s="234" t="s">
        <v>680</v>
      </c>
      <c r="F314" s="235">
        <v>-85.364999999999995</v>
      </c>
      <c r="G314" s="236">
        <v>30701.476999999999</v>
      </c>
      <c r="H314" s="236">
        <v>12820.266</v>
      </c>
      <c r="I314" s="236">
        <v>43521.743000000002</v>
      </c>
      <c r="J314" s="236">
        <v>2</v>
      </c>
      <c r="K314" s="237">
        <v>1.75</v>
      </c>
      <c r="L314" s="237">
        <v>0</v>
      </c>
      <c r="M314" s="237">
        <v>0.59</v>
      </c>
      <c r="N314" s="237">
        <v>2.34</v>
      </c>
    </row>
    <row r="315" spans="1:14">
      <c r="A315" s="234"/>
      <c r="B315" s="234"/>
      <c r="C315" s="242" t="s">
        <v>937</v>
      </c>
      <c r="D315" s="242"/>
      <c r="E315" s="242"/>
      <c r="F315" s="243">
        <v>-115.36499999999999</v>
      </c>
      <c r="G315" s="244">
        <v>422392.36200000002</v>
      </c>
      <c r="H315" s="244">
        <v>144081.53700000001</v>
      </c>
      <c r="I315" s="244">
        <v>566473.89899999998</v>
      </c>
      <c r="J315" s="244">
        <v>257</v>
      </c>
      <c r="K315" s="245">
        <v>27.94</v>
      </c>
      <c r="L315" s="245">
        <v>6.03</v>
      </c>
      <c r="M315" s="245">
        <v>21.38</v>
      </c>
      <c r="N315" s="245">
        <v>55.349999999999994</v>
      </c>
    </row>
    <row r="316" spans="1:14">
      <c r="A316" s="234"/>
      <c r="B316" s="234"/>
      <c r="C316" s="226"/>
      <c r="D316" s="226"/>
      <c r="E316" s="226"/>
      <c r="F316" s="227"/>
      <c r="G316" s="228"/>
      <c r="H316" s="228"/>
      <c r="I316" s="228"/>
      <c r="J316" s="228"/>
      <c r="K316" s="229"/>
      <c r="L316" s="229"/>
      <c r="M316" s="229"/>
      <c r="N316" s="229"/>
    </row>
    <row r="317" spans="1:14">
      <c r="A317" s="234"/>
      <c r="B317" s="234" t="s">
        <v>938</v>
      </c>
      <c r="C317" s="230" t="s">
        <v>351</v>
      </c>
      <c r="D317" s="230"/>
      <c r="E317" s="230"/>
      <c r="F317" s="235"/>
      <c r="G317" s="236"/>
      <c r="H317" s="236"/>
      <c r="I317" s="236"/>
      <c r="J317" s="236"/>
      <c r="K317" s="237"/>
      <c r="L317" s="237"/>
      <c r="M317" s="237"/>
      <c r="N317" s="237"/>
    </row>
    <row r="318" spans="1:14">
      <c r="A318" s="234"/>
      <c r="B318" s="234"/>
      <c r="C318" s="234"/>
      <c r="D318" s="234" t="s">
        <v>939</v>
      </c>
      <c r="E318" s="234" t="s">
        <v>680</v>
      </c>
      <c r="F318" s="235">
        <v>-10795.12</v>
      </c>
      <c r="G318" s="236">
        <v>132069.649</v>
      </c>
      <c r="H318" s="236">
        <v>51779.373</v>
      </c>
      <c r="I318" s="236">
        <v>183849.022</v>
      </c>
      <c r="J318" s="236">
        <v>61</v>
      </c>
      <c r="K318" s="237">
        <v>6.45</v>
      </c>
      <c r="L318" s="237">
        <v>2.75</v>
      </c>
      <c r="M318" s="237">
        <v>3.64</v>
      </c>
      <c r="N318" s="237">
        <v>12.84</v>
      </c>
    </row>
    <row r="319" spans="1:14">
      <c r="A319" s="234"/>
      <c r="B319" s="234"/>
      <c r="C319" s="242" t="s">
        <v>940</v>
      </c>
      <c r="D319" s="242"/>
      <c r="E319" s="242"/>
      <c r="F319" s="243">
        <v>-10795.12</v>
      </c>
      <c r="G319" s="244">
        <v>132069.649</v>
      </c>
      <c r="H319" s="244">
        <v>51779.373</v>
      </c>
      <c r="I319" s="244">
        <v>183849.022</v>
      </c>
      <c r="J319" s="244">
        <v>61</v>
      </c>
      <c r="K319" s="245">
        <v>6.45</v>
      </c>
      <c r="L319" s="245">
        <v>2.75</v>
      </c>
      <c r="M319" s="245">
        <v>3.64</v>
      </c>
      <c r="N319" s="245">
        <v>12.84</v>
      </c>
    </row>
    <row r="320" spans="1:14">
      <c r="A320" s="234"/>
      <c r="B320" s="234"/>
      <c r="C320" s="226"/>
      <c r="D320" s="226"/>
      <c r="E320" s="226"/>
      <c r="F320" s="227"/>
      <c r="G320" s="228"/>
      <c r="H320" s="228"/>
      <c r="I320" s="228"/>
      <c r="J320" s="228"/>
      <c r="K320" s="229"/>
      <c r="L320" s="229"/>
      <c r="M320" s="229"/>
      <c r="N320" s="229"/>
    </row>
    <row r="321" spans="1:14">
      <c r="A321" s="234"/>
      <c r="B321" s="234" t="s">
        <v>941</v>
      </c>
      <c r="C321" s="230" t="s">
        <v>356</v>
      </c>
      <c r="D321" s="230"/>
      <c r="E321" s="230"/>
      <c r="F321" s="235"/>
      <c r="G321" s="236"/>
      <c r="H321" s="236"/>
      <c r="I321" s="236"/>
      <c r="J321" s="236"/>
      <c r="K321" s="237"/>
      <c r="L321" s="237"/>
      <c r="M321" s="237"/>
      <c r="N321" s="237"/>
    </row>
    <row r="322" spans="1:14">
      <c r="A322" s="234"/>
      <c r="B322" s="234"/>
      <c r="C322" s="234"/>
      <c r="D322" s="238" t="s">
        <v>942</v>
      </c>
      <c r="E322" s="238" t="s">
        <v>680</v>
      </c>
      <c r="F322" s="239">
        <v>-9431.5419999999995</v>
      </c>
      <c r="G322" s="240">
        <v>104422.56299999999</v>
      </c>
      <c r="H322" s="240">
        <v>81692.180999999997</v>
      </c>
      <c r="I322" s="240">
        <v>186114.74400000001</v>
      </c>
      <c r="J322" s="240">
        <v>38</v>
      </c>
      <c r="K322" s="241">
        <v>3.3</v>
      </c>
      <c r="L322" s="241">
        <v>3.35</v>
      </c>
      <c r="M322" s="241">
        <v>4.91</v>
      </c>
      <c r="N322" s="241">
        <v>11.56</v>
      </c>
    </row>
    <row r="323" spans="1:14">
      <c r="A323" s="234"/>
      <c r="B323" s="234"/>
      <c r="C323" s="242" t="s">
        <v>943</v>
      </c>
      <c r="D323" s="242"/>
      <c r="E323" s="242"/>
      <c r="F323" s="243">
        <v>-9431.5419999999995</v>
      </c>
      <c r="G323" s="244">
        <v>104422.56299999999</v>
      </c>
      <c r="H323" s="244">
        <v>81692.180999999997</v>
      </c>
      <c r="I323" s="244">
        <v>186114.74400000001</v>
      </c>
      <c r="J323" s="244">
        <v>38</v>
      </c>
      <c r="K323" s="245">
        <v>3.3</v>
      </c>
      <c r="L323" s="245">
        <v>3.35</v>
      </c>
      <c r="M323" s="245">
        <v>4.91</v>
      </c>
      <c r="N323" s="245">
        <v>11.56</v>
      </c>
    </row>
    <row r="324" spans="1:14">
      <c r="A324" s="234"/>
      <c r="B324" s="234"/>
      <c r="C324" s="226"/>
      <c r="D324" s="226"/>
      <c r="E324" s="226"/>
      <c r="F324" s="227"/>
      <c r="G324" s="228"/>
      <c r="H324" s="228"/>
      <c r="I324" s="228"/>
      <c r="J324" s="228"/>
      <c r="K324" s="229"/>
      <c r="L324" s="229"/>
      <c r="M324" s="229"/>
      <c r="N324" s="229"/>
    </row>
    <row r="325" spans="1:14">
      <c r="A325" s="234"/>
      <c r="B325" s="234" t="s">
        <v>944</v>
      </c>
      <c r="C325" s="230" t="s">
        <v>336</v>
      </c>
      <c r="D325" s="230"/>
      <c r="E325" s="230"/>
      <c r="F325" s="235"/>
      <c r="G325" s="236"/>
      <c r="H325" s="236"/>
      <c r="I325" s="236"/>
      <c r="J325" s="236"/>
      <c r="K325" s="237"/>
      <c r="L325" s="237"/>
      <c r="M325" s="237"/>
      <c r="N325" s="237"/>
    </row>
    <row r="326" spans="1:14">
      <c r="A326" s="234"/>
      <c r="B326" s="234"/>
      <c r="C326" s="234"/>
      <c r="D326" s="238" t="s">
        <v>945</v>
      </c>
      <c r="E326" s="238" t="s">
        <v>680</v>
      </c>
      <c r="F326" s="239">
        <v>-29043.456999999999</v>
      </c>
      <c r="G326" s="240">
        <v>419382.87099999998</v>
      </c>
      <c r="H326" s="240">
        <v>219171.44399999999</v>
      </c>
      <c r="I326" s="240">
        <v>638554.31499999994</v>
      </c>
      <c r="J326" s="240">
        <v>237</v>
      </c>
      <c r="K326" s="241">
        <v>30.4</v>
      </c>
      <c r="L326" s="241">
        <v>1</v>
      </c>
      <c r="M326" s="241">
        <v>17.72</v>
      </c>
      <c r="N326" s="241">
        <v>49.12</v>
      </c>
    </row>
    <row r="327" spans="1:14">
      <c r="A327" s="234"/>
      <c r="B327" s="234"/>
      <c r="C327" s="242" t="s">
        <v>946</v>
      </c>
      <c r="D327" s="242"/>
      <c r="E327" s="242"/>
      <c r="F327" s="243">
        <v>-29043.456999999999</v>
      </c>
      <c r="G327" s="244">
        <v>419382.87099999998</v>
      </c>
      <c r="H327" s="244">
        <v>219171.44399999999</v>
      </c>
      <c r="I327" s="244">
        <v>638554.31499999994</v>
      </c>
      <c r="J327" s="244">
        <v>237</v>
      </c>
      <c r="K327" s="245">
        <v>30.4</v>
      </c>
      <c r="L327" s="245">
        <v>1</v>
      </c>
      <c r="M327" s="245">
        <v>17.72</v>
      </c>
      <c r="N327" s="245">
        <v>49.12</v>
      </c>
    </row>
    <row r="328" spans="1:14">
      <c r="A328" s="234"/>
      <c r="B328" s="234"/>
      <c r="C328" s="226"/>
      <c r="D328" s="226"/>
      <c r="E328" s="226"/>
      <c r="F328" s="227"/>
      <c r="G328" s="228"/>
      <c r="H328" s="228"/>
      <c r="I328" s="228"/>
      <c r="J328" s="228"/>
      <c r="K328" s="229"/>
      <c r="L328" s="229"/>
      <c r="M328" s="229"/>
      <c r="N328" s="229"/>
    </row>
    <row r="329" spans="1:14">
      <c r="A329" s="234"/>
      <c r="B329" s="234" t="s">
        <v>947</v>
      </c>
      <c r="C329" s="230" t="s">
        <v>338</v>
      </c>
      <c r="D329" s="230"/>
      <c r="E329" s="230"/>
      <c r="F329" s="235"/>
      <c r="G329" s="236"/>
      <c r="H329" s="236"/>
      <c r="I329" s="236"/>
      <c r="J329" s="236"/>
      <c r="K329" s="237"/>
      <c r="L329" s="237"/>
      <c r="M329" s="237"/>
      <c r="N329" s="237"/>
    </row>
    <row r="330" spans="1:14">
      <c r="A330" s="234"/>
      <c r="B330" s="234"/>
      <c r="C330" s="234"/>
      <c r="D330" s="238" t="s">
        <v>948</v>
      </c>
      <c r="E330" s="238" t="s">
        <v>680</v>
      </c>
      <c r="F330" s="239">
        <v>-23567.883999999998</v>
      </c>
      <c r="G330" s="240">
        <v>245850.05799999999</v>
      </c>
      <c r="H330" s="240">
        <v>105775.565</v>
      </c>
      <c r="I330" s="240">
        <v>351625.62300000002</v>
      </c>
      <c r="J330" s="240">
        <v>132</v>
      </c>
      <c r="K330" s="241">
        <v>17.649999999999999</v>
      </c>
      <c r="L330" s="241">
        <v>2.2799999999999998</v>
      </c>
      <c r="M330" s="241">
        <v>12.6</v>
      </c>
      <c r="N330" s="241">
        <v>32.53</v>
      </c>
    </row>
    <row r="331" spans="1:14">
      <c r="A331" s="234"/>
      <c r="B331" s="234"/>
      <c r="C331" s="234"/>
      <c r="D331" s="234" t="s">
        <v>949</v>
      </c>
      <c r="E331" s="234" t="s">
        <v>680</v>
      </c>
      <c r="F331" s="235">
        <v>-23586.432000000001</v>
      </c>
      <c r="G331" s="236">
        <v>144616.69699999999</v>
      </c>
      <c r="H331" s="236">
        <v>111368.474</v>
      </c>
      <c r="I331" s="236">
        <v>255985.17099999997</v>
      </c>
      <c r="J331" s="236">
        <v>81</v>
      </c>
      <c r="K331" s="237">
        <v>8.07</v>
      </c>
      <c r="L331" s="237">
        <v>3.44</v>
      </c>
      <c r="M331" s="237">
        <v>5.75</v>
      </c>
      <c r="N331" s="237">
        <v>17.259999999999998</v>
      </c>
    </row>
    <row r="332" spans="1:14">
      <c r="A332" s="234"/>
      <c r="B332" s="234"/>
      <c r="C332" s="242" t="s">
        <v>950</v>
      </c>
      <c r="D332" s="242"/>
      <c r="E332" s="242"/>
      <c r="F332" s="243">
        <v>-47154.315999999999</v>
      </c>
      <c r="G332" s="244">
        <v>390466.755</v>
      </c>
      <c r="H332" s="244">
        <v>217144.03899999999</v>
      </c>
      <c r="I332" s="244">
        <v>607610.79399999999</v>
      </c>
      <c r="J332" s="244">
        <v>213</v>
      </c>
      <c r="K332" s="245">
        <v>25.72</v>
      </c>
      <c r="L332" s="245">
        <v>5.72</v>
      </c>
      <c r="M332" s="245">
        <v>18.350000000000001</v>
      </c>
      <c r="N332" s="245">
        <v>49.79</v>
      </c>
    </row>
    <row r="333" spans="1:14">
      <c r="A333" s="234"/>
      <c r="B333" s="234"/>
      <c r="C333" s="226"/>
      <c r="D333" s="226"/>
      <c r="E333" s="226"/>
      <c r="F333" s="227"/>
      <c r="G333" s="228"/>
      <c r="H333" s="228"/>
      <c r="I333" s="228"/>
      <c r="J333" s="228"/>
      <c r="K333" s="229"/>
      <c r="L333" s="229"/>
      <c r="M333" s="229"/>
      <c r="N333" s="229"/>
    </row>
    <row r="334" spans="1:14">
      <c r="A334" s="234"/>
      <c r="B334" s="234" t="s">
        <v>951</v>
      </c>
      <c r="C334" s="230" t="s">
        <v>350</v>
      </c>
      <c r="D334" s="230"/>
      <c r="E334" s="230"/>
      <c r="F334" s="235"/>
      <c r="G334" s="236"/>
      <c r="H334" s="236"/>
      <c r="I334" s="236"/>
      <c r="J334" s="236"/>
      <c r="K334" s="237"/>
      <c r="L334" s="237"/>
      <c r="M334" s="237"/>
      <c r="N334" s="237"/>
    </row>
    <row r="335" spans="1:14">
      <c r="A335" s="234"/>
      <c r="B335" s="234"/>
      <c r="C335" s="234"/>
      <c r="D335" s="238" t="s">
        <v>952</v>
      </c>
      <c r="E335" s="238" t="s">
        <v>680</v>
      </c>
      <c r="F335" s="239">
        <v>-58296.366999999998</v>
      </c>
      <c r="G335" s="240">
        <v>198440.21299999999</v>
      </c>
      <c r="H335" s="240">
        <v>84419.464999999997</v>
      </c>
      <c r="I335" s="240">
        <v>282859.67799999996</v>
      </c>
      <c r="J335" s="240">
        <v>96</v>
      </c>
      <c r="K335" s="241">
        <v>14.49</v>
      </c>
      <c r="L335" s="241">
        <v>0</v>
      </c>
      <c r="M335" s="241">
        <v>8.3800000000000008</v>
      </c>
      <c r="N335" s="241">
        <v>22.87</v>
      </c>
    </row>
    <row r="336" spans="1:14">
      <c r="A336" s="234"/>
      <c r="B336" s="234"/>
      <c r="C336" s="242" t="s">
        <v>953</v>
      </c>
      <c r="D336" s="242"/>
      <c r="E336" s="242"/>
      <c r="F336" s="243">
        <v>-58296.366999999998</v>
      </c>
      <c r="G336" s="244">
        <v>198440.21299999999</v>
      </c>
      <c r="H336" s="244">
        <v>84419.464999999997</v>
      </c>
      <c r="I336" s="244">
        <v>282859.67799999996</v>
      </c>
      <c r="J336" s="244">
        <v>96</v>
      </c>
      <c r="K336" s="245">
        <v>14.49</v>
      </c>
      <c r="L336" s="245">
        <v>0</v>
      </c>
      <c r="M336" s="245">
        <v>8.3800000000000008</v>
      </c>
      <c r="N336" s="245">
        <v>22.87</v>
      </c>
    </row>
    <row r="337" spans="1:14">
      <c r="A337" s="234"/>
      <c r="B337" s="234"/>
      <c r="C337" s="226"/>
      <c r="D337" s="226"/>
      <c r="E337" s="226"/>
      <c r="F337" s="227"/>
      <c r="G337" s="228"/>
      <c r="H337" s="228"/>
      <c r="I337" s="228"/>
      <c r="J337" s="228"/>
      <c r="K337" s="229"/>
      <c r="L337" s="229"/>
      <c r="M337" s="229"/>
      <c r="N337" s="229"/>
    </row>
    <row r="338" spans="1:14">
      <c r="A338" s="234"/>
      <c r="B338" s="234" t="s">
        <v>954</v>
      </c>
      <c r="C338" s="230" t="s">
        <v>332</v>
      </c>
      <c r="D338" s="230"/>
      <c r="E338" s="230"/>
      <c r="F338" s="235"/>
      <c r="G338" s="236"/>
      <c r="H338" s="236"/>
      <c r="I338" s="236"/>
      <c r="J338" s="236"/>
      <c r="K338" s="237"/>
      <c r="L338" s="237"/>
      <c r="M338" s="237"/>
      <c r="N338" s="237"/>
    </row>
    <row r="339" spans="1:14">
      <c r="A339" s="234"/>
      <c r="B339" s="234"/>
      <c r="C339" s="234"/>
      <c r="D339" s="238" t="s">
        <v>955</v>
      </c>
      <c r="E339" s="238" t="s">
        <v>680</v>
      </c>
      <c r="F339" s="239">
        <v>-98514.487999999998</v>
      </c>
      <c r="G339" s="240">
        <v>568542.62300000002</v>
      </c>
      <c r="H339" s="240">
        <v>167528.889</v>
      </c>
      <c r="I339" s="240">
        <v>736071.51199999999</v>
      </c>
      <c r="J339" s="240">
        <v>378</v>
      </c>
      <c r="K339" s="241">
        <v>39.15</v>
      </c>
      <c r="L339" s="241">
        <v>1.42</v>
      </c>
      <c r="M339" s="241">
        <v>13</v>
      </c>
      <c r="N339" s="241">
        <v>53.57</v>
      </c>
    </row>
    <row r="340" spans="1:14">
      <c r="A340" s="234"/>
      <c r="B340" s="234"/>
      <c r="C340" s="242" t="s">
        <v>956</v>
      </c>
      <c r="D340" s="242"/>
      <c r="E340" s="242"/>
      <c r="F340" s="243">
        <v>-98514.487999999998</v>
      </c>
      <c r="G340" s="244">
        <v>568542.62300000002</v>
      </c>
      <c r="H340" s="244">
        <v>167528.889</v>
      </c>
      <c r="I340" s="244">
        <v>736071.51199999999</v>
      </c>
      <c r="J340" s="244">
        <v>378</v>
      </c>
      <c r="K340" s="245">
        <v>39.15</v>
      </c>
      <c r="L340" s="245">
        <v>1.42</v>
      </c>
      <c r="M340" s="245">
        <v>13</v>
      </c>
      <c r="N340" s="245">
        <v>53.57</v>
      </c>
    </row>
    <row r="341" spans="1:14">
      <c r="A341" s="234"/>
      <c r="B341" s="234"/>
      <c r="C341" s="226"/>
      <c r="D341" s="226"/>
      <c r="E341" s="226"/>
      <c r="F341" s="227"/>
      <c r="G341" s="228"/>
      <c r="H341" s="228"/>
      <c r="I341" s="228"/>
      <c r="J341" s="228"/>
      <c r="K341" s="229"/>
      <c r="L341" s="229"/>
      <c r="M341" s="229"/>
      <c r="N341" s="229"/>
    </row>
    <row r="342" spans="1:14">
      <c r="A342" s="234"/>
      <c r="B342" s="234" t="s">
        <v>957</v>
      </c>
      <c r="C342" s="230" t="s">
        <v>334</v>
      </c>
      <c r="D342" s="230"/>
      <c r="E342" s="230"/>
      <c r="F342" s="235"/>
      <c r="G342" s="236"/>
      <c r="H342" s="236"/>
      <c r="I342" s="236"/>
      <c r="J342" s="236"/>
      <c r="K342" s="237"/>
      <c r="L342" s="237"/>
      <c r="M342" s="237"/>
      <c r="N342" s="237"/>
    </row>
    <row r="343" spans="1:14">
      <c r="A343" s="234"/>
      <c r="B343" s="234"/>
      <c r="C343" s="234"/>
      <c r="D343" s="238" t="s">
        <v>958</v>
      </c>
      <c r="E343" s="238" t="s">
        <v>680</v>
      </c>
      <c r="F343" s="239">
        <v>-26059.946</v>
      </c>
      <c r="G343" s="240">
        <v>425760.66600000003</v>
      </c>
      <c r="H343" s="240">
        <v>151742.95199999999</v>
      </c>
      <c r="I343" s="240">
        <v>577503.61800000002</v>
      </c>
      <c r="J343" s="240">
        <v>250</v>
      </c>
      <c r="K343" s="241">
        <v>30.85</v>
      </c>
      <c r="L343" s="241">
        <v>2.98</v>
      </c>
      <c r="M343" s="241">
        <v>19.62</v>
      </c>
      <c r="N343" s="241">
        <v>53.45</v>
      </c>
    </row>
    <row r="344" spans="1:14">
      <c r="A344" s="234"/>
      <c r="B344" s="234"/>
      <c r="C344" s="242" t="s">
        <v>959</v>
      </c>
      <c r="D344" s="242"/>
      <c r="E344" s="242"/>
      <c r="F344" s="243">
        <v>-26059.946</v>
      </c>
      <c r="G344" s="244">
        <v>425760.66600000003</v>
      </c>
      <c r="H344" s="244">
        <v>151742.95199999999</v>
      </c>
      <c r="I344" s="244">
        <v>577503.61800000002</v>
      </c>
      <c r="J344" s="244">
        <v>250</v>
      </c>
      <c r="K344" s="245">
        <v>30.85</v>
      </c>
      <c r="L344" s="245">
        <v>2.98</v>
      </c>
      <c r="M344" s="245">
        <v>19.62</v>
      </c>
      <c r="N344" s="245">
        <v>53.45</v>
      </c>
    </row>
    <row r="345" spans="1:14">
      <c r="A345" s="234"/>
      <c r="B345" s="234"/>
      <c r="C345" s="226"/>
      <c r="D345" s="226"/>
      <c r="E345" s="226"/>
      <c r="F345" s="227"/>
      <c r="G345" s="228"/>
      <c r="H345" s="228"/>
      <c r="I345" s="228"/>
      <c r="J345" s="228"/>
      <c r="K345" s="229"/>
      <c r="L345" s="229"/>
      <c r="M345" s="229"/>
      <c r="N345" s="229"/>
    </row>
    <row r="346" spans="1:14">
      <c r="A346" s="234"/>
      <c r="B346" s="234" t="s">
        <v>960</v>
      </c>
      <c r="C346" s="230" t="s">
        <v>360</v>
      </c>
      <c r="D346" s="230"/>
      <c r="E346" s="230"/>
      <c r="F346" s="235"/>
      <c r="G346" s="236"/>
      <c r="H346" s="236"/>
      <c r="I346" s="236"/>
      <c r="J346" s="236"/>
      <c r="K346" s="237"/>
      <c r="L346" s="237"/>
      <c r="M346" s="237"/>
      <c r="N346" s="237"/>
    </row>
    <row r="347" spans="1:14">
      <c r="A347" s="234"/>
      <c r="B347" s="234"/>
      <c r="C347" s="234"/>
      <c r="D347" s="238" t="s">
        <v>961</v>
      </c>
      <c r="E347" s="238" t="s">
        <v>680</v>
      </c>
      <c r="F347" s="239">
        <v>-3582.4879999999998</v>
      </c>
      <c r="G347" s="240">
        <v>153735.39600000001</v>
      </c>
      <c r="H347" s="240">
        <v>131831.20000000001</v>
      </c>
      <c r="I347" s="240">
        <v>285566.59600000002</v>
      </c>
      <c r="J347" s="240">
        <v>54</v>
      </c>
      <c r="K347" s="241">
        <v>8.43</v>
      </c>
      <c r="L347" s="241">
        <v>2.6</v>
      </c>
      <c r="M347" s="241">
        <v>7.63</v>
      </c>
      <c r="N347" s="241">
        <v>18.66</v>
      </c>
    </row>
    <row r="348" spans="1:14">
      <c r="A348" s="234"/>
      <c r="B348" s="234"/>
      <c r="C348" s="242" t="s">
        <v>962</v>
      </c>
      <c r="D348" s="242"/>
      <c r="E348" s="242"/>
      <c r="F348" s="243">
        <v>-3582.4879999999998</v>
      </c>
      <c r="G348" s="244">
        <v>153735.39600000001</v>
      </c>
      <c r="H348" s="244">
        <v>131831.20000000001</v>
      </c>
      <c r="I348" s="244">
        <v>285566.59600000002</v>
      </c>
      <c r="J348" s="244">
        <v>54</v>
      </c>
      <c r="K348" s="245">
        <v>8.43</v>
      </c>
      <c r="L348" s="245">
        <v>2.6</v>
      </c>
      <c r="M348" s="245">
        <v>7.63</v>
      </c>
      <c r="N348" s="245">
        <v>18.66</v>
      </c>
    </row>
    <row r="349" spans="1:14">
      <c r="A349" s="234"/>
      <c r="B349" s="234"/>
      <c r="C349" s="226"/>
      <c r="D349" s="226"/>
      <c r="E349" s="226"/>
      <c r="F349" s="227"/>
      <c r="G349" s="228"/>
      <c r="H349" s="228"/>
      <c r="I349" s="228"/>
      <c r="J349" s="228"/>
      <c r="K349" s="229"/>
      <c r="L349" s="229"/>
      <c r="M349" s="229"/>
      <c r="N349" s="229"/>
    </row>
    <row r="350" spans="1:14">
      <c r="A350" s="234"/>
      <c r="B350" s="234" t="s">
        <v>963</v>
      </c>
      <c r="C350" s="230" t="s">
        <v>358</v>
      </c>
      <c r="D350" s="230"/>
      <c r="E350" s="230"/>
      <c r="F350" s="235"/>
      <c r="G350" s="236"/>
      <c r="H350" s="236"/>
      <c r="I350" s="236"/>
      <c r="J350" s="236"/>
      <c r="K350" s="237"/>
      <c r="L350" s="237"/>
      <c r="M350" s="237"/>
      <c r="N350" s="237"/>
    </row>
    <row r="351" spans="1:14">
      <c r="A351" s="234"/>
      <c r="B351" s="234"/>
      <c r="C351" s="234"/>
      <c r="D351" s="238" t="s">
        <v>964</v>
      </c>
      <c r="E351" s="238" t="s">
        <v>683</v>
      </c>
      <c r="F351" s="239">
        <v>-5334.7889999999998</v>
      </c>
      <c r="G351" s="240">
        <v>101485.519</v>
      </c>
      <c r="H351" s="240">
        <v>119778.389</v>
      </c>
      <c r="I351" s="240">
        <v>221263.908</v>
      </c>
      <c r="J351" s="240">
        <v>45</v>
      </c>
      <c r="K351" s="241">
        <v>6.41</v>
      </c>
      <c r="L351" s="241">
        <v>1.67</v>
      </c>
      <c r="M351" s="241">
        <v>3.67</v>
      </c>
      <c r="N351" s="241">
        <v>11.75</v>
      </c>
    </row>
    <row r="352" spans="1:14">
      <c r="A352" s="234"/>
      <c r="B352" s="234"/>
      <c r="C352" s="242" t="s">
        <v>965</v>
      </c>
      <c r="D352" s="242"/>
      <c r="E352" s="242"/>
      <c r="F352" s="243">
        <v>-5334.7889999999998</v>
      </c>
      <c r="G352" s="244">
        <v>101485.519</v>
      </c>
      <c r="H352" s="244">
        <v>119778.389</v>
      </c>
      <c r="I352" s="244">
        <v>221263.908</v>
      </c>
      <c r="J352" s="244">
        <v>45</v>
      </c>
      <c r="K352" s="245">
        <v>6.41</v>
      </c>
      <c r="L352" s="245">
        <v>1.67</v>
      </c>
      <c r="M352" s="245">
        <v>3.67</v>
      </c>
      <c r="N352" s="245">
        <v>11.75</v>
      </c>
    </row>
    <row r="353" spans="1:14">
      <c r="A353" s="234"/>
      <c r="B353" s="234"/>
      <c r="C353" s="226"/>
      <c r="D353" s="226"/>
      <c r="E353" s="226"/>
      <c r="F353" s="227"/>
      <c r="G353" s="228"/>
      <c r="H353" s="228"/>
      <c r="I353" s="228"/>
      <c r="J353" s="228"/>
      <c r="K353" s="229"/>
      <c r="L353" s="229"/>
      <c r="M353" s="229"/>
      <c r="N353" s="229"/>
    </row>
    <row r="354" spans="1:14">
      <c r="A354" s="234"/>
      <c r="B354" s="234" t="s">
        <v>966</v>
      </c>
      <c r="C354" s="230" t="s">
        <v>343</v>
      </c>
      <c r="D354" s="230"/>
      <c r="E354" s="230"/>
      <c r="F354" s="235"/>
      <c r="G354" s="236"/>
      <c r="H354" s="236"/>
      <c r="I354" s="236"/>
      <c r="J354" s="236"/>
      <c r="K354" s="237"/>
      <c r="L354" s="237"/>
      <c r="M354" s="237"/>
      <c r="N354" s="237"/>
    </row>
    <row r="355" spans="1:14">
      <c r="A355" s="234"/>
      <c r="B355" s="234"/>
      <c r="C355" s="234"/>
      <c r="D355" s="238" t="s">
        <v>967</v>
      </c>
      <c r="E355" s="238" t="s">
        <v>680</v>
      </c>
      <c r="F355" s="239">
        <v>-5078.5590000000002</v>
      </c>
      <c r="G355" s="240">
        <v>109268.30100000001</v>
      </c>
      <c r="H355" s="240">
        <v>81366.884999999995</v>
      </c>
      <c r="I355" s="240">
        <v>190635.18599999999</v>
      </c>
      <c r="J355" s="240">
        <v>53</v>
      </c>
      <c r="K355" s="241">
        <v>6.53</v>
      </c>
      <c r="L355" s="241">
        <v>3.58</v>
      </c>
      <c r="M355" s="241">
        <v>1.01</v>
      </c>
      <c r="N355" s="241">
        <v>11.12</v>
      </c>
    </row>
    <row r="356" spans="1:14">
      <c r="A356" s="234"/>
      <c r="B356" s="234"/>
      <c r="C356" s="234"/>
      <c r="D356" s="234" t="s">
        <v>968</v>
      </c>
      <c r="E356" s="234" t="s">
        <v>680</v>
      </c>
      <c r="F356" s="235">
        <v>-18473.812000000002</v>
      </c>
      <c r="G356" s="236">
        <v>175886.94200000001</v>
      </c>
      <c r="H356" s="236">
        <v>105156.19899999999</v>
      </c>
      <c r="I356" s="236">
        <v>281043.141</v>
      </c>
      <c r="J356" s="236">
        <v>81</v>
      </c>
      <c r="K356" s="237">
        <v>13.31</v>
      </c>
      <c r="L356" s="237">
        <v>0.64</v>
      </c>
      <c r="M356" s="237">
        <v>5.2</v>
      </c>
      <c r="N356" s="237">
        <v>19.150000000000002</v>
      </c>
    </row>
    <row r="357" spans="1:14">
      <c r="A357" s="234"/>
      <c r="B357" s="234"/>
      <c r="C357" s="242" t="s">
        <v>969</v>
      </c>
      <c r="D357" s="242"/>
      <c r="E357" s="242"/>
      <c r="F357" s="243">
        <v>-23552.371000000003</v>
      </c>
      <c r="G357" s="244">
        <v>285155.24300000002</v>
      </c>
      <c r="H357" s="244">
        <v>186523.08399999997</v>
      </c>
      <c r="I357" s="244">
        <v>471678.32699999999</v>
      </c>
      <c r="J357" s="244">
        <v>134</v>
      </c>
      <c r="K357" s="245">
        <v>19.84</v>
      </c>
      <c r="L357" s="245">
        <v>4.22</v>
      </c>
      <c r="M357" s="245">
        <v>6.21</v>
      </c>
      <c r="N357" s="245">
        <v>30.27</v>
      </c>
    </row>
    <row r="358" spans="1:14">
      <c r="A358" s="234"/>
      <c r="B358" s="234"/>
      <c r="C358" s="226"/>
      <c r="D358" s="226"/>
      <c r="E358" s="226"/>
      <c r="F358" s="227"/>
      <c r="G358" s="228"/>
      <c r="H358" s="228"/>
      <c r="I358" s="228"/>
      <c r="J358" s="228"/>
      <c r="K358" s="229"/>
      <c r="L358" s="229"/>
      <c r="M358" s="229"/>
      <c r="N358" s="229"/>
    </row>
    <row r="359" spans="1:14">
      <c r="A359" s="234"/>
      <c r="B359" s="234" t="s">
        <v>970</v>
      </c>
      <c r="C359" s="230" t="s">
        <v>352</v>
      </c>
      <c r="D359" s="230"/>
      <c r="E359" s="230"/>
      <c r="F359" s="235"/>
      <c r="G359" s="236"/>
      <c r="H359" s="236"/>
      <c r="I359" s="236"/>
      <c r="J359" s="236"/>
      <c r="K359" s="237"/>
      <c r="L359" s="237"/>
      <c r="M359" s="237"/>
      <c r="N359" s="237"/>
    </row>
    <row r="360" spans="1:14">
      <c r="A360" s="234"/>
      <c r="B360" s="234"/>
      <c r="C360" s="234"/>
      <c r="D360" s="238" t="s">
        <v>971</v>
      </c>
      <c r="E360" s="238" t="s">
        <v>680</v>
      </c>
      <c r="F360" s="239">
        <v>-17546.825000000001</v>
      </c>
      <c r="G360" s="240">
        <v>238081.88399999999</v>
      </c>
      <c r="H360" s="240">
        <v>109960.171</v>
      </c>
      <c r="I360" s="240">
        <v>348042.05499999999</v>
      </c>
      <c r="J360" s="240">
        <v>112</v>
      </c>
      <c r="K360" s="241">
        <v>12.47</v>
      </c>
      <c r="L360" s="241">
        <v>3.75</v>
      </c>
      <c r="M360" s="241">
        <v>12.2</v>
      </c>
      <c r="N360" s="241">
        <v>28.419999999999998</v>
      </c>
    </row>
    <row r="361" spans="1:14">
      <c r="A361" s="234"/>
      <c r="B361" s="234"/>
      <c r="C361" s="242" t="s">
        <v>972</v>
      </c>
      <c r="D361" s="242"/>
      <c r="E361" s="242"/>
      <c r="F361" s="243">
        <v>-17546.825000000001</v>
      </c>
      <c r="G361" s="244">
        <v>238081.88399999999</v>
      </c>
      <c r="H361" s="244">
        <v>109960.171</v>
      </c>
      <c r="I361" s="244">
        <v>348042.05499999999</v>
      </c>
      <c r="J361" s="244">
        <v>112</v>
      </c>
      <c r="K361" s="245">
        <v>12.47</v>
      </c>
      <c r="L361" s="245">
        <v>3.75</v>
      </c>
      <c r="M361" s="245">
        <v>12.2</v>
      </c>
      <c r="N361" s="245">
        <v>28.419999999999998</v>
      </c>
    </row>
    <row r="362" spans="1:14">
      <c r="A362" s="234"/>
      <c r="B362" s="234"/>
      <c r="C362" s="226"/>
      <c r="D362" s="226"/>
      <c r="E362" s="226"/>
      <c r="F362" s="227"/>
      <c r="G362" s="228"/>
      <c r="H362" s="228"/>
      <c r="I362" s="228"/>
      <c r="J362" s="228"/>
      <c r="K362" s="229"/>
      <c r="L362" s="229"/>
      <c r="M362" s="229"/>
      <c r="N362" s="229"/>
    </row>
    <row r="363" spans="1:14">
      <c r="A363" s="242" t="s">
        <v>973</v>
      </c>
      <c r="B363" s="242"/>
      <c r="C363" s="242"/>
      <c r="D363" s="242"/>
      <c r="E363" s="242"/>
      <c r="F363" s="243">
        <v>-458929.49300000002</v>
      </c>
      <c r="G363" s="244">
        <v>6597622.665</v>
      </c>
      <c r="H363" s="244">
        <v>2940832.9079999998</v>
      </c>
      <c r="I363" s="244">
        <v>9538455.5729999989</v>
      </c>
      <c r="J363" s="244">
        <v>3895</v>
      </c>
      <c r="K363" s="245">
        <v>432.65000000000003</v>
      </c>
      <c r="L363" s="245">
        <v>60.99</v>
      </c>
      <c r="M363" s="245">
        <v>268.29999999999995</v>
      </c>
      <c r="N363" s="245">
        <v>761.94</v>
      </c>
    </row>
    <row r="364" spans="1:14">
      <c r="A364" s="226"/>
      <c r="B364" s="226"/>
      <c r="C364" s="226"/>
      <c r="D364" s="226"/>
      <c r="E364" s="226"/>
      <c r="F364" s="227"/>
      <c r="G364" s="228"/>
      <c r="H364" s="228"/>
      <c r="I364" s="228"/>
      <c r="J364" s="228"/>
      <c r="K364" s="229"/>
      <c r="L364" s="229"/>
      <c r="M364" s="229"/>
      <c r="N364" s="229"/>
    </row>
    <row r="365" spans="1:14">
      <c r="A365" s="246" t="s">
        <v>170</v>
      </c>
      <c r="B365" s="242"/>
      <c r="C365" s="242"/>
      <c r="D365" s="242"/>
      <c r="E365" s="242"/>
      <c r="F365" s="243">
        <v>-3845063.2259999989</v>
      </c>
      <c r="G365" s="244">
        <v>67774470.022</v>
      </c>
      <c r="H365" s="244">
        <v>28786705.953000002</v>
      </c>
      <c r="I365" s="244">
        <v>96561175.974999994</v>
      </c>
      <c r="J365" s="244">
        <v>44986</v>
      </c>
      <c r="K365" s="245">
        <v>4310.829999999999</v>
      </c>
      <c r="L365" s="245">
        <v>731.93</v>
      </c>
      <c r="M365" s="245">
        <v>2718.0299999999988</v>
      </c>
      <c r="N365" s="245">
        <v>7760.7899999999981</v>
      </c>
    </row>
    <row r="366" spans="1:14">
      <c r="A366" s="247"/>
      <c r="B366" s="226"/>
      <c r="C366" s="226"/>
      <c r="D366" s="226"/>
      <c r="E366" s="226"/>
      <c r="F366" s="227"/>
      <c r="G366" s="228"/>
      <c r="H366" s="228"/>
      <c r="I366" s="228"/>
      <c r="J366" s="228"/>
      <c r="K366" s="229"/>
      <c r="L366" s="229"/>
      <c r="M366" s="229"/>
      <c r="N366" s="229"/>
    </row>
    <row r="367" spans="1:14">
      <c r="A367" s="248"/>
      <c r="B367" s="225"/>
      <c r="C367" s="225"/>
      <c r="D367" s="100" t="s">
        <v>974</v>
      </c>
      <c r="E367" s="225"/>
      <c r="F367" s="249"/>
      <c r="G367" s="16"/>
      <c r="H367" s="16"/>
      <c r="I367" s="16"/>
      <c r="J367" s="16"/>
      <c r="K367" s="205"/>
      <c r="L367" s="205"/>
      <c r="M367" s="205"/>
      <c r="N367" s="205"/>
    </row>
    <row r="368" spans="1:14">
      <c r="A368" s="250"/>
      <c r="B368" s="225"/>
      <c r="C368" s="225"/>
      <c r="D368" s="225"/>
      <c r="E368" s="225"/>
      <c r="F368" s="249"/>
      <c r="G368" s="16"/>
      <c r="H368" s="16"/>
      <c r="I368" s="16"/>
      <c r="J368" s="16"/>
      <c r="K368" s="205"/>
      <c r="L368" s="205"/>
      <c r="M368" s="205"/>
      <c r="N368" s="205"/>
    </row>
    <row r="369" spans="1:14">
      <c r="A369" s="230" t="s">
        <v>678</v>
      </c>
      <c r="B369" s="230"/>
      <c r="C369" s="230"/>
      <c r="D369" s="230"/>
      <c r="E369" s="230"/>
      <c r="F369" s="231"/>
      <c r="G369" s="232"/>
      <c r="H369" s="232"/>
      <c r="I369" s="232"/>
      <c r="J369" s="232"/>
      <c r="K369" s="233"/>
      <c r="L369" s="233"/>
      <c r="M369" s="233"/>
      <c r="N369" s="233"/>
    </row>
    <row r="370" spans="1:14">
      <c r="A370" s="234"/>
      <c r="B370" s="234" t="s">
        <v>484</v>
      </c>
      <c r="C370" s="230" t="s">
        <v>313</v>
      </c>
      <c r="D370" s="230"/>
      <c r="E370" s="230"/>
      <c r="F370" s="235"/>
      <c r="G370" s="236"/>
      <c r="H370" s="236"/>
      <c r="I370" s="236"/>
      <c r="J370" s="236"/>
      <c r="K370" s="237"/>
      <c r="L370" s="237"/>
      <c r="M370" s="237"/>
      <c r="N370" s="237"/>
    </row>
    <row r="371" spans="1:14">
      <c r="A371" s="234"/>
      <c r="B371" s="234"/>
      <c r="C371" s="234"/>
      <c r="D371" s="238" t="s">
        <v>975</v>
      </c>
      <c r="E371" s="238" t="s">
        <v>707</v>
      </c>
      <c r="F371" s="239"/>
      <c r="G371" s="240"/>
      <c r="H371" s="240"/>
      <c r="I371" s="240"/>
      <c r="J371" s="240">
        <v>143</v>
      </c>
      <c r="K371" s="241">
        <v>15.8</v>
      </c>
      <c r="L371" s="241">
        <v>3</v>
      </c>
      <c r="M371" s="241">
        <v>11.88</v>
      </c>
      <c r="N371" s="241">
        <v>30.68</v>
      </c>
    </row>
    <row r="372" spans="1:14">
      <c r="A372" s="234"/>
      <c r="B372" s="234"/>
      <c r="C372" s="234"/>
      <c r="D372" s="234" t="s">
        <v>976</v>
      </c>
      <c r="E372" s="234" t="s">
        <v>680</v>
      </c>
      <c r="F372" s="235"/>
      <c r="G372" s="236"/>
      <c r="H372" s="236"/>
      <c r="I372" s="236"/>
      <c r="J372" s="236">
        <v>295</v>
      </c>
      <c r="K372" s="237">
        <v>27.54</v>
      </c>
      <c r="L372" s="237">
        <v>2.19</v>
      </c>
      <c r="M372" s="237">
        <v>9.1</v>
      </c>
      <c r="N372" s="237">
        <v>38.83</v>
      </c>
    </row>
    <row r="373" spans="1:14">
      <c r="A373" s="234"/>
      <c r="B373" s="234"/>
      <c r="C373" s="234"/>
      <c r="D373" s="238" t="s">
        <v>977</v>
      </c>
      <c r="E373" s="238" t="s">
        <v>756</v>
      </c>
      <c r="F373" s="239"/>
      <c r="G373" s="240"/>
      <c r="H373" s="240"/>
      <c r="I373" s="240"/>
      <c r="J373" s="240">
        <v>203</v>
      </c>
      <c r="K373" s="241">
        <v>23.79</v>
      </c>
      <c r="L373" s="241">
        <v>2.1</v>
      </c>
      <c r="M373" s="241">
        <v>17.46</v>
      </c>
      <c r="N373" s="241">
        <v>43.35</v>
      </c>
    </row>
    <row r="374" spans="1:14">
      <c r="A374" s="234"/>
      <c r="B374" s="234"/>
      <c r="C374" s="234"/>
      <c r="D374" s="234" t="s">
        <v>978</v>
      </c>
      <c r="E374" s="234" t="s">
        <v>680</v>
      </c>
      <c r="F374" s="235"/>
      <c r="G374" s="236"/>
      <c r="H374" s="236"/>
      <c r="I374" s="236"/>
      <c r="J374" s="236">
        <v>45</v>
      </c>
      <c r="K374" s="237">
        <v>4.96</v>
      </c>
      <c r="L374" s="237">
        <v>2.4300000000000002</v>
      </c>
      <c r="M374" s="237">
        <v>3.1</v>
      </c>
      <c r="N374" s="237">
        <v>10.49</v>
      </c>
    </row>
    <row r="375" spans="1:14">
      <c r="A375" s="234"/>
      <c r="B375" s="234"/>
      <c r="C375" s="234"/>
      <c r="D375" s="238" t="s">
        <v>979</v>
      </c>
      <c r="E375" s="238" t="s">
        <v>693</v>
      </c>
      <c r="F375" s="239"/>
      <c r="G375" s="240"/>
      <c r="H375" s="240"/>
      <c r="I375" s="240"/>
      <c r="J375" s="240">
        <v>46</v>
      </c>
      <c r="K375" s="241">
        <v>7.53</v>
      </c>
      <c r="L375" s="241">
        <v>0.15</v>
      </c>
      <c r="M375" s="241">
        <v>1.27</v>
      </c>
      <c r="N375" s="241">
        <v>8.9500000000000011</v>
      </c>
    </row>
    <row r="376" spans="1:14">
      <c r="A376" s="234"/>
      <c r="B376" s="234"/>
      <c r="C376" s="234"/>
      <c r="D376" s="234" t="s">
        <v>980</v>
      </c>
      <c r="E376" s="234" t="s">
        <v>680</v>
      </c>
      <c r="F376" s="235"/>
      <c r="G376" s="236"/>
      <c r="H376" s="236"/>
      <c r="I376" s="236"/>
      <c r="J376" s="236">
        <v>113</v>
      </c>
      <c r="K376" s="237">
        <v>6</v>
      </c>
      <c r="L376" s="237">
        <v>5.5</v>
      </c>
      <c r="M376" s="237">
        <v>3</v>
      </c>
      <c r="N376" s="237">
        <v>14.5</v>
      </c>
    </row>
    <row r="377" spans="1:14">
      <c r="A377" s="234"/>
      <c r="B377" s="234"/>
      <c r="C377" s="242" t="s">
        <v>719</v>
      </c>
      <c r="D377" s="242"/>
      <c r="E377" s="242"/>
      <c r="F377" s="243"/>
      <c r="G377" s="244"/>
      <c r="H377" s="244"/>
      <c r="I377" s="244"/>
      <c r="J377" s="244">
        <v>845</v>
      </c>
      <c r="K377" s="245">
        <v>85.61999999999999</v>
      </c>
      <c r="L377" s="245">
        <v>15.37</v>
      </c>
      <c r="M377" s="245">
        <v>45.81</v>
      </c>
      <c r="N377" s="245">
        <v>146.80000000000001</v>
      </c>
    </row>
    <row r="378" spans="1:14">
      <c r="A378" s="234"/>
      <c r="B378" s="234"/>
      <c r="C378" s="226"/>
      <c r="D378" s="226"/>
      <c r="E378" s="226"/>
      <c r="F378" s="227"/>
      <c r="G378" s="228"/>
      <c r="H378" s="228"/>
      <c r="I378" s="228"/>
      <c r="J378" s="228"/>
      <c r="K378" s="229"/>
      <c r="L378" s="229"/>
      <c r="M378" s="229"/>
      <c r="N378" s="229"/>
    </row>
    <row r="379" spans="1:14">
      <c r="A379" s="234"/>
      <c r="B379" s="234" t="s">
        <v>720</v>
      </c>
      <c r="C379" s="230" t="s">
        <v>314</v>
      </c>
      <c r="D379" s="230"/>
      <c r="E379" s="230"/>
      <c r="F379" s="235"/>
      <c r="G379" s="236"/>
      <c r="H379" s="236"/>
      <c r="I379" s="236"/>
      <c r="J379" s="236"/>
      <c r="K379" s="237"/>
      <c r="L379" s="237"/>
      <c r="M379" s="237"/>
      <c r="N379" s="237"/>
    </row>
    <row r="380" spans="1:14">
      <c r="A380" s="234"/>
      <c r="B380" s="234"/>
      <c r="C380" s="234"/>
      <c r="D380" s="238" t="s">
        <v>981</v>
      </c>
      <c r="E380" s="238" t="s">
        <v>680</v>
      </c>
      <c r="F380" s="239"/>
      <c r="G380" s="240"/>
      <c r="H380" s="240"/>
      <c r="I380" s="240"/>
      <c r="J380" s="240">
        <v>70</v>
      </c>
      <c r="K380" s="241">
        <v>3.15</v>
      </c>
      <c r="L380" s="241">
        <v>9.6999999999999993</v>
      </c>
      <c r="M380" s="241">
        <v>4.8</v>
      </c>
      <c r="N380" s="241">
        <v>17.649999999999999</v>
      </c>
    </row>
    <row r="381" spans="1:14">
      <c r="A381" s="234"/>
      <c r="B381" s="234"/>
      <c r="C381" s="242" t="s">
        <v>730</v>
      </c>
      <c r="D381" s="242"/>
      <c r="E381" s="242"/>
      <c r="F381" s="243"/>
      <c r="G381" s="244"/>
      <c r="H381" s="244"/>
      <c r="I381" s="244"/>
      <c r="J381" s="244">
        <v>70</v>
      </c>
      <c r="K381" s="245">
        <v>3.15</v>
      </c>
      <c r="L381" s="245">
        <v>9.6999999999999993</v>
      </c>
      <c r="M381" s="245">
        <v>4.8</v>
      </c>
      <c r="N381" s="245">
        <v>17.649999999999999</v>
      </c>
    </row>
    <row r="382" spans="1:14">
      <c r="A382" s="234"/>
      <c r="B382" s="234"/>
      <c r="C382" s="226"/>
      <c r="D382" s="226"/>
      <c r="E382" s="226"/>
      <c r="F382" s="227"/>
      <c r="G382" s="228"/>
      <c r="H382" s="228"/>
      <c r="I382" s="228"/>
      <c r="J382" s="228"/>
      <c r="K382" s="229"/>
      <c r="L382" s="229"/>
      <c r="M382" s="229"/>
      <c r="N382" s="229"/>
    </row>
    <row r="383" spans="1:14">
      <c r="A383" s="234"/>
      <c r="B383" s="234" t="s">
        <v>734</v>
      </c>
      <c r="C383" s="230" t="s">
        <v>318</v>
      </c>
      <c r="D383" s="230"/>
      <c r="E383" s="230"/>
      <c r="F383" s="235"/>
      <c r="G383" s="236"/>
      <c r="H383" s="236"/>
      <c r="I383" s="236"/>
      <c r="J383" s="236"/>
      <c r="K383" s="237"/>
      <c r="L383" s="237"/>
      <c r="M383" s="237"/>
      <c r="N383" s="237"/>
    </row>
    <row r="384" spans="1:14">
      <c r="A384" s="234"/>
      <c r="B384" s="234"/>
      <c r="C384" s="234"/>
      <c r="D384" s="238" t="s">
        <v>982</v>
      </c>
      <c r="E384" s="238" t="s">
        <v>680</v>
      </c>
      <c r="F384" s="239"/>
      <c r="G384" s="240"/>
      <c r="H384" s="240"/>
      <c r="I384" s="240"/>
      <c r="J384" s="240">
        <v>96</v>
      </c>
      <c r="K384" s="241">
        <v>8.2799999999999994</v>
      </c>
      <c r="L384" s="241">
        <v>3.5</v>
      </c>
      <c r="M384" s="241">
        <v>2.6</v>
      </c>
      <c r="N384" s="241">
        <v>14.379999999999999</v>
      </c>
    </row>
    <row r="385" spans="1:14">
      <c r="A385" s="234"/>
      <c r="B385" s="234"/>
      <c r="C385" s="234"/>
      <c r="D385" s="234" t="s">
        <v>983</v>
      </c>
      <c r="E385" s="234" t="s">
        <v>707</v>
      </c>
      <c r="F385" s="235"/>
      <c r="G385" s="236"/>
      <c r="H385" s="236"/>
      <c r="I385" s="236"/>
      <c r="J385" s="236">
        <v>105</v>
      </c>
      <c r="K385" s="237">
        <v>9.7799999999999994</v>
      </c>
      <c r="L385" s="237">
        <v>1.5</v>
      </c>
      <c r="M385" s="237">
        <v>4.18</v>
      </c>
      <c r="N385" s="237">
        <v>15.459999999999999</v>
      </c>
    </row>
    <row r="386" spans="1:14">
      <c r="A386" s="234"/>
      <c r="B386" s="234"/>
      <c r="C386" s="242" t="s">
        <v>741</v>
      </c>
      <c r="D386" s="242"/>
      <c r="E386" s="242"/>
      <c r="F386" s="243"/>
      <c r="G386" s="244"/>
      <c r="H386" s="244"/>
      <c r="I386" s="244"/>
      <c r="J386" s="244">
        <v>201</v>
      </c>
      <c r="K386" s="245">
        <v>18.059999999999999</v>
      </c>
      <c r="L386" s="245">
        <v>5</v>
      </c>
      <c r="M386" s="245">
        <v>6.7799999999999994</v>
      </c>
      <c r="N386" s="245">
        <v>29.839999999999996</v>
      </c>
    </row>
    <row r="387" spans="1:14">
      <c r="A387" s="234"/>
      <c r="B387" s="234"/>
      <c r="C387" s="226"/>
      <c r="D387" s="226"/>
      <c r="E387" s="226"/>
      <c r="F387" s="227"/>
      <c r="G387" s="228"/>
      <c r="H387" s="228"/>
      <c r="I387" s="228"/>
      <c r="J387" s="228"/>
      <c r="K387" s="229"/>
      <c r="L387" s="229"/>
      <c r="M387" s="229"/>
      <c r="N387" s="229"/>
    </row>
    <row r="388" spans="1:14">
      <c r="A388" s="234"/>
      <c r="B388" s="234" t="s">
        <v>742</v>
      </c>
      <c r="C388" s="230" t="s">
        <v>315</v>
      </c>
      <c r="D388" s="230"/>
      <c r="E388" s="230"/>
      <c r="F388" s="235"/>
      <c r="G388" s="236"/>
      <c r="H388" s="236"/>
      <c r="I388" s="236"/>
      <c r="J388" s="236"/>
      <c r="K388" s="237"/>
      <c r="L388" s="237"/>
      <c r="M388" s="237"/>
      <c r="N388" s="237"/>
    </row>
    <row r="389" spans="1:14">
      <c r="A389" s="234"/>
      <c r="B389" s="234"/>
      <c r="C389" s="234"/>
      <c r="D389" s="238" t="s">
        <v>984</v>
      </c>
      <c r="E389" s="238" t="s">
        <v>756</v>
      </c>
      <c r="F389" s="239"/>
      <c r="G389" s="240"/>
      <c r="H389" s="240"/>
      <c r="I389" s="240"/>
      <c r="J389" s="240">
        <v>82</v>
      </c>
      <c r="K389" s="241">
        <v>8</v>
      </c>
      <c r="L389" s="241">
        <v>3</v>
      </c>
      <c r="M389" s="241">
        <v>3</v>
      </c>
      <c r="N389" s="241">
        <v>14</v>
      </c>
    </row>
    <row r="390" spans="1:14">
      <c r="A390" s="234"/>
      <c r="B390" s="234"/>
      <c r="C390" s="234"/>
      <c r="D390" s="234" t="s">
        <v>985</v>
      </c>
      <c r="E390" s="234" t="s">
        <v>693</v>
      </c>
      <c r="F390" s="235"/>
      <c r="G390" s="236"/>
      <c r="H390" s="236"/>
      <c r="I390" s="236"/>
      <c r="J390" s="236">
        <v>59</v>
      </c>
      <c r="K390" s="237">
        <v>4.2</v>
      </c>
      <c r="L390" s="237">
        <v>3</v>
      </c>
      <c r="M390" s="237">
        <v>0.15</v>
      </c>
      <c r="N390" s="237">
        <v>7.3500000000000005</v>
      </c>
    </row>
    <row r="391" spans="1:14">
      <c r="A391" s="234"/>
      <c r="B391" s="234"/>
      <c r="C391" s="242" t="s">
        <v>752</v>
      </c>
      <c r="D391" s="242"/>
      <c r="E391" s="242"/>
      <c r="F391" s="243"/>
      <c r="G391" s="244"/>
      <c r="H391" s="244"/>
      <c r="I391" s="244"/>
      <c r="J391" s="244">
        <v>141</v>
      </c>
      <c r="K391" s="245">
        <v>12.2</v>
      </c>
      <c r="L391" s="245">
        <v>6</v>
      </c>
      <c r="M391" s="245">
        <v>3.15</v>
      </c>
      <c r="N391" s="245">
        <v>21.349999999999998</v>
      </c>
    </row>
    <row r="392" spans="1:14">
      <c r="A392" s="234"/>
      <c r="B392" s="234"/>
      <c r="C392" s="226"/>
      <c r="D392" s="226"/>
      <c r="E392" s="226"/>
      <c r="F392" s="227"/>
      <c r="G392" s="228"/>
      <c r="H392" s="228"/>
      <c r="I392" s="228"/>
      <c r="J392" s="228"/>
      <c r="K392" s="229"/>
      <c r="L392" s="229"/>
      <c r="M392" s="229"/>
      <c r="N392" s="229"/>
    </row>
    <row r="393" spans="1:14">
      <c r="A393" s="242" t="s">
        <v>760</v>
      </c>
      <c r="B393" s="242"/>
      <c r="C393" s="242"/>
      <c r="D393" s="242"/>
      <c r="E393" s="242"/>
      <c r="F393" s="243"/>
      <c r="G393" s="244"/>
      <c r="H393" s="244"/>
      <c r="I393" s="244"/>
      <c r="J393" s="244">
        <v>1257</v>
      </c>
      <c r="K393" s="245">
        <v>119.03</v>
      </c>
      <c r="L393" s="245">
        <v>36.07</v>
      </c>
      <c r="M393" s="245">
        <v>60.54</v>
      </c>
      <c r="N393" s="245">
        <v>215.64</v>
      </c>
    </row>
    <row r="394" spans="1:14">
      <c r="A394" s="226"/>
      <c r="B394" s="226"/>
      <c r="C394" s="226"/>
      <c r="D394" s="226"/>
      <c r="E394" s="226"/>
      <c r="F394" s="227"/>
      <c r="G394" s="228"/>
      <c r="H394" s="228"/>
      <c r="I394" s="228"/>
      <c r="J394" s="228"/>
      <c r="K394" s="229"/>
      <c r="L394" s="229"/>
      <c r="M394" s="229"/>
      <c r="N394" s="229"/>
    </row>
    <row r="395" spans="1:14">
      <c r="A395" s="251" t="s">
        <v>986</v>
      </c>
      <c r="B395" s="242"/>
      <c r="C395" s="242"/>
      <c r="D395" s="242"/>
      <c r="E395" s="242"/>
      <c r="F395" s="243"/>
      <c r="G395" s="244"/>
      <c r="H395" s="244"/>
      <c r="I395" s="244"/>
      <c r="J395" s="244">
        <v>1257</v>
      </c>
      <c r="K395" s="245">
        <v>119.03</v>
      </c>
      <c r="L395" s="245">
        <v>36.07</v>
      </c>
      <c r="M395" s="245">
        <v>60.54</v>
      </c>
      <c r="N395" s="245">
        <v>215.64</v>
      </c>
    </row>
    <row r="396" spans="1:14">
      <c r="A396" s="251"/>
      <c r="B396" s="242"/>
      <c r="C396" s="242"/>
      <c r="D396" s="242"/>
      <c r="E396" s="242"/>
      <c r="F396" s="243"/>
      <c r="G396" s="244"/>
      <c r="H396" s="244"/>
      <c r="I396" s="244"/>
      <c r="J396" s="244"/>
      <c r="K396" s="245"/>
      <c r="L396" s="245"/>
      <c r="M396" s="245"/>
      <c r="N396" s="245"/>
    </row>
    <row r="397" spans="1:14">
      <c r="A397" s="251" t="s">
        <v>18</v>
      </c>
      <c r="B397" s="252"/>
      <c r="C397" s="252"/>
      <c r="D397" s="252"/>
      <c r="E397" s="252"/>
      <c r="F397" s="253">
        <v>-3845063.2259999989</v>
      </c>
      <c r="G397" s="254">
        <v>67774470.022</v>
      </c>
      <c r="H397" s="254">
        <v>28786705.953000002</v>
      </c>
      <c r="I397" s="254">
        <v>96561175.974999994</v>
      </c>
      <c r="J397" s="254">
        <v>46243</v>
      </c>
      <c r="K397" s="255">
        <v>4429.8599999999979</v>
      </c>
      <c r="L397" s="255">
        <v>768</v>
      </c>
      <c r="M397" s="255">
        <v>2778.5699999999988</v>
      </c>
      <c r="N397" s="255">
        <v>7976.4299999999967</v>
      </c>
    </row>
    <row r="399" spans="1:14">
      <c r="A399" s="256" t="s">
        <v>987</v>
      </c>
    </row>
    <row r="400" spans="1:14">
      <c r="A400" s="256" t="s">
        <v>988</v>
      </c>
    </row>
    <row r="401" spans="1:1">
      <c r="A401" s="256"/>
    </row>
    <row r="402" spans="1:1">
      <c r="A402" s="257" t="s">
        <v>989</v>
      </c>
    </row>
  </sheetData>
  <hyperlinks>
    <hyperlink ref="D1" location="Efnisyfirlit!A1" display="Efnisyfirlit" xr:uid="{742F949D-E3B9-4612-9B25-8569A700238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008E9-9E24-4DB9-B89D-E515BCC5D465}">
  <dimension ref="A1:L55"/>
  <sheetViews>
    <sheetView workbookViewId="0"/>
  </sheetViews>
  <sheetFormatPr defaultRowHeight="14.4"/>
  <cols>
    <col min="1" max="1" width="34.109375" customWidth="1"/>
    <col min="2" max="3" width="14.88671875" customWidth="1"/>
    <col min="4" max="4" width="1" customWidth="1"/>
    <col min="5" max="6" width="14.88671875" customWidth="1"/>
    <col min="7" max="7" width="1" customWidth="1"/>
    <col min="8" max="9" width="14.88671875" customWidth="1"/>
    <col min="10" max="10" width="1" customWidth="1"/>
    <col min="11" max="12" width="14.88671875" customWidth="1"/>
  </cols>
  <sheetData>
    <row r="1" spans="1:12">
      <c r="A1" s="289" t="s">
        <v>1273</v>
      </c>
    </row>
    <row r="2" spans="1:12" ht="15.6">
      <c r="B2" s="1" t="s">
        <v>15</v>
      </c>
    </row>
    <row r="3" spans="1:12" ht="15.6">
      <c r="B3" s="1"/>
    </row>
    <row r="4" spans="1:12">
      <c r="B4" s="290"/>
      <c r="C4" s="291"/>
      <c r="D4" s="2"/>
      <c r="E4" s="292"/>
      <c r="F4" s="293"/>
      <c r="H4" s="290" t="s">
        <v>16</v>
      </c>
      <c r="I4" s="291"/>
      <c r="J4" s="2"/>
      <c r="K4" s="292" t="s">
        <v>17</v>
      </c>
      <c r="L4" s="293"/>
    </row>
    <row r="5" spans="1:12">
      <c r="B5" s="294" t="s">
        <v>18</v>
      </c>
      <c r="C5" s="295"/>
      <c r="D5" s="2"/>
      <c r="E5" s="296" t="s">
        <v>19</v>
      </c>
      <c r="F5" s="297"/>
      <c r="H5" s="294" t="s">
        <v>20</v>
      </c>
      <c r="I5" s="295"/>
      <c r="J5" s="2"/>
      <c r="K5" s="296" t="s">
        <v>21</v>
      </c>
      <c r="L5" s="297"/>
    </row>
    <row r="6" spans="1:12">
      <c r="A6" s="3" t="s">
        <v>22</v>
      </c>
      <c r="B6" s="4">
        <v>368792</v>
      </c>
      <c r="C6" s="5">
        <v>368792</v>
      </c>
      <c r="D6" s="6"/>
      <c r="E6" s="7">
        <v>133262</v>
      </c>
      <c r="F6" s="8">
        <v>133262</v>
      </c>
      <c r="H6" s="4">
        <v>103266</v>
      </c>
      <c r="I6" s="5">
        <v>103266</v>
      </c>
      <c r="J6" s="6"/>
      <c r="K6" s="7">
        <v>132264</v>
      </c>
      <c r="L6" s="8">
        <v>132264</v>
      </c>
    </row>
    <row r="7" spans="1:12">
      <c r="B7" s="9"/>
      <c r="C7" s="9"/>
      <c r="D7" s="10"/>
      <c r="E7" s="10"/>
      <c r="F7" s="10"/>
      <c r="H7" s="9"/>
      <c r="I7" s="9"/>
      <c r="J7" s="10"/>
      <c r="K7" s="10"/>
      <c r="L7" s="10"/>
    </row>
    <row r="8" spans="1:12">
      <c r="B8" s="11" t="s">
        <v>23</v>
      </c>
      <c r="C8" s="11" t="s">
        <v>24</v>
      </c>
      <c r="D8" s="12"/>
      <c r="E8" s="12" t="s">
        <v>25</v>
      </c>
      <c r="F8" s="12" t="s">
        <v>24</v>
      </c>
      <c r="H8" s="11" t="s">
        <v>23</v>
      </c>
      <c r="I8" s="11" t="s">
        <v>24</v>
      </c>
      <c r="J8" s="12"/>
      <c r="K8" s="12" t="s">
        <v>25</v>
      </c>
      <c r="L8" s="12" t="s">
        <v>24</v>
      </c>
    </row>
    <row r="9" spans="1:12" ht="7.2" customHeight="1">
      <c r="B9" s="13"/>
      <c r="C9" s="13"/>
      <c r="H9" s="13"/>
      <c r="I9" s="13"/>
    </row>
    <row r="10" spans="1:12">
      <c r="A10" s="14" t="s">
        <v>26</v>
      </c>
      <c r="B10" s="15"/>
      <c r="C10" s="15"/>
      <c r="D10" s="16"/>
      <c r="E10" s="16"/>
      <c r="F10" s="16"/>
      <c r="H10" s="13"/>
      <c r="I10" s="13"/>
    </row>
    <row r="11" spans="1:12">
      <c r="A11" s="3" t="s">
        <v>27</v>
      </c>
      <c r="B11" s="15">
        <v>270743049.78600007</v>
      </c>
      <c r="C11" s="15">
        <v>269485409.42900002</v>
      </c>
      <c r="D11" s="16"/>
      <c r="E11" s="16">
        <v>102775287</v>
      </c>
      <c r="F11" s="16">
        <v>102061543.3</v>
      </c>
      <c r="H11" s="15">
        <v>75721645.400000006</v>
      </c>
      <c r="I11" s="15">
        <v>75597665.5</v>
      </c>
      <c r="K11" s="16">
        <v>92246117.386000067</v>
      </c>
      <c r="L11" s="16">
        <v>91826200.629000008</v>
      </c>
    </row>
    <row r="12" spans="1:12">
      <c r="A12" s="3" t="s">
        <v>28</v>
      </c>
      <c r="B12" s="15">
        <v>46455629.311000012</v>
      </c>
      <c r="C12" s="15">
        <v>46455629.311000012</v>
      </c>
      <c r="D12" s="16"/>
      <c r="E12" s="16">
        <v>8031222.5</v>
      </c>
      <c r="F12" s="16">
        <v>8031222.5</v>
      </c>
      <c r="H12" s="15">
        <v>8113547.2999999998</v>
      </c>
      <c r="I12" s="15">
        <v>8113547.2999999998</v>
      </c>
      <c r="K12" s="16">
        <v>30310859.511000011</v>
      </c>
      <c r="L12" s="16">
        <v>30310859.511000011</v>
      </c>
    </row>
    <row r="13" spans="1:12">
      <c r="A13" s="17" t="s">
        <v>29</v>
      </c>
      <c r="B13" s="18">
        <v>51441441.244000003</v>
      </c>
      <c r="C13" s="18">
        <v>154175191.55399999</v>
      </c>
      <c r="D13" s="19"/>
      <c r="E13" s="19">
        <v>17861446.100000001</v>
      </c>
      <c r="F13" s="19">
        <v>80826665.099999994</v>
      </c>
      <c r="H13" s="18">
        <v>13067623.5</v>
      </c>
      <c r="I13" s="18">
        <v>19346026.300000001</v>
      </c>
      <c r="K13" s="19">
        <v>20512371.644000001</v>
      </c>
      <c r="L13" s="19">
        <v>54002500.153999999</v>
      </c>
    </row>
    <row r="14" spans="1:12">
      <c r="A14" s="14" t="s">
        <v>30</v>
      </c>
      <c r="B14" s="20">
        <v>368640120.34100008</v>
      </c>
      <c r="C14" s="20">
        <v>470116230.29400003</v>
      </c>
      <c r="D14" s="21"/>
      <c r="E14" s="21">
        <v>128667955.59999999</v>
      </c>
      <c r="F14" s="21">
        <v>190919430.89999998</v>
      </c>
      <c r="H14" s="20">
        <v>96902816.200000003</v>
      </c>
      <c r="I14" s="20">
        <v>103057239.09999999</v>
      </c>
      <c r="K14" s="21">
        <v>143069348.54100007</v>
      </c>
      <c r="L14" s="21">
        <v>176139560.29400006</v>
      </c>
    </row>
    <row r="15" spans="1:12" ht="7.2" customHeight="1">
      <c r="A15" s="3"/>
      <c r="B15" s="15"/>
      <c r="C15" s="15"/>
      <c r="D15" s="16"/>
      <c r="E15" s="16"/>
      <c r="F15" s="16"/>
      <c r="H15" s="15"/>
      <c r="I15" s="15"/>
      <c r="K15" s="16"/>
      <c r="L15" s="16"/>
    </row>
    <row r="16" spans="1:12">
      <c r="A16" s="3" t="s">
        <v>31</v>
      </c>
      <c r="B16" s="15">
        <v>210897127.74899998</v>
      </c>
      <c r="C16" s="15">
        <v>240454326.53900003</v>
      </c>
      <c r="D16" s="16"/>
      <c r="E16" s="16">
        <v>76349060.200000003</v>
      </c>
      <c r="F16" s="16">
        <v>93106458</v>
      </c>
      <c r="H16" s="15">
        <v>51950152.5</v>
      </c>
      <c r="I16" s="15">
        <v>52567028.799999997</v>
      </c>
      <c r="K16" s="16">
        <v>82597915.048999965</v>
      </c>
      <c r="L16" s="16">
        <v>94780839.739000037</v>
      </c>
    </row>
    <row r="17" spans="1:12">
      <c r="A17" s="3" t="s">
        <v>32</v>
      </c>
      <c r="B17" s="15">
        <v>11092824</v>
      </c>
      <c r="C17" s="15">
        <v>11279059.199999999</v>
      </c>
      <c r="D17" s="16"/>
      <c r="E17" s="16">
        <v>3316618.2</v>
      </c>
      <c r="F17" s="16">
        <v>3347116.4</v>
      </c>
      <c r="H17" s="15">
        <v>3297630.6</v>
      </c>
      <c r="I17" s="15">
        <v>3337039.6</v>
      </c>
      <c r="K17" s="16">
        <v>4478575.1999999993</v>
      </c>
      <c r="L17" s="16">
        <v>4594903.1999999993</v>
      </c>
    </row>
    <row r="18" spans="1:12">
      <c r="A18" s="3" t="s">
        <v>33</v>
      </c>
      <c r="B18" s="15">
        <v>135670025.479</v>
      </c>
      <c r="C18" s="15">
        <v>158950633.74699995</v>
      </c>
      <c r="D18" s="16"/>
      <c r="E18" s="16">
        <v>49065351.200000003</v>
      </c>
      <c r="F18" s="16">
        <v>61322673.299999997</v>
      </c>
      <c r="H18" s="15">
        <v>35826453.799999997</v>
      </c>
      <c r="I18" s="15">
        <v>37334372.100000001</v>
      </c>
      <c r="K18" s="16">
        <v>50778220.479000002</v>
      </c>
      <c r="L18" s="16">
        <v>60293588.346999951</v>
      </c>
    </row>
    <row r="19" spans="1:12">
      <c r="A19" s="17" t="s">
        <v>34</v>
      </c>
      <c r="B19" s="18">
        <v>15046855.107999999</v>
      </c>
      <c r="C19" s="18">
        <v>35002654.776000001</v>
      </c>
      <c r="D19" s="19"/>
      <c r="E19" s="19">
        <v>5876920</v>
      </c>
      <c r="F19" s="19">
        <v>20608120.699999999</v>
      </c>
      <c r="H19" s="18">
        <v>3634639.5</v>
      </c>
      <c r="I19" s="18">
        <v>4437870.5</v>
      </c>
      <c r="K19" s="19">
        <v>5535295.6079999991</v>
      </c>
      <c r="L19" s="19">
        <v>9956663.5760000013</v>
      </c>
    </row>
    <row r="20" spans="1:12">
      <c r="A20" s="14" t="s">
        <v>35</v>
      </c>
      <c r="B20" s="20">
        <v>372706832.33599997</v>
      </c>
      <c r="C20" s="20">
        <v>445686674.26199996</v>
      </c>
      <c r="D20" s="21"/>
      <c r="E20" s="21">
        <v>134607949.60000002</v>
      </c>
      <c r="F20" s="21">
        <v>178384368.39999998</v>
      </c>
      <c r="H20" s="20">
        <v>94708876.400000006</v>
      </c>
      <c r="I20" s="20">
        <v>97676311</v>
      </c>
      <c r="K20" s="21">
        <v>143390006.33599994</v>
      </c>
      <c r="L20" s="21">
        <v>169625994.86199999</v>
      </c>
    </row>
    <row r="21" spans="1:12" ht="7.2" customHeight="1">
      <c r="A21" s="3"/>
      <c r="B21" s="15"/>
      <c r="C21" s="15"/>
      <c r="D21" s="16"/>
      <c r="E21" s="16"/>
      <c r="F21" s="16"/>
      <c r="H21" s="15"/>
      <c r="I21" s="15"/>
      <c r="K21" s="16"/>
      <c r="L21" s="16"/>
    </row>
    <row r="22" spans="1:12">
      <c r="A22" s="22" t="s">
        <v>36</v>
      </c>
      <c r="B22" s="20">
        <f>B14-B20</f>
        <v>-4066711.9949998856</v>
      </c>
      <c r="C22" s="20">
        <f>C14-C20</f>
        <v>24429556.032000065</v>
      </c>
      <c r="D22" s="21"/>
      <c r="E22" s="21">
        <f>E14-E20</f>
        <v>-5939994.0000000298</v>
      </c>
      <c r="F22" s="21">
        <f t="shared" ref="F22" si="0">F14-F20</f>
        <v>12535062.5</v>
      </c>
      <c r="H22" s="20">
        <v>2193939.7999999989</v>
      </c>
      <c r="I22" s="20">
        <v>5380928.0999999996</v>
      </c>
      <c r="K22" s="21">
        <v>-320657.79499985464</v>
      </c>
      <c r="L22" s="21">
        <v>6513565.4320000652</v>
      </c>
    </row>
    <row r="23" spans="1:12" ht="8.4" customHeight="1">
      <c r="A23" s="3"/>
      <c r="B23" s="15"/>
      <c r="C23" s="15"/>
      <c r="D23" s="16"/>
      <c r="E23" s="16"/>
      <c r="F23" s="16"/>
      <c r="H23" s="15"/>
      <c r="I23" s="15"/>
      <c r="K23" s="16"/>
      <c r="L23" s="16"/>
    </row>
    <row r="24" spans="1:12">
      <c r="A24" s="3" t="s">
        <v>37</v>
      </c>
      <c r="B24" s="15">
        <v>-8775996.972000001</v>
      </c>
      <c r="C24" s="15">
        <v>-31215229.458999999</v>
      </c>
      <c r="D24" s="16"/>
      <c r="E24" s="16">
        <v>96707.6</v>
      </c>
      <c r="F24" s="16">
        <v>-17133907.999999996</v>
      </c>
      <c r="H24" s="15">
        <v>-4911010</v>
      </c>
      <c r="I24" s="15">
        <v>-6074908.5999999996</v>
      </c>
      <c r="K24" s="16">
        <v>-3961694.5720000006</v>
      </c>
      <c r="L24" s="16">
        <v>-8006412.859000003</v>
      </c>
    </row>
    <row r="25" spans="1:12" ht="9.6" customHeight="1">
      <c r="A25" s="3"/>
      <c r="B25" s="15"/>
      <c r="C25" s="15"/>
      <c r="D25" s="16"/>
      <c r="E25" s="16"/>
      <c r="F25" s="16"/>
      <c r="H25" s="15"/>
      <c r="I25" s="15"/>
      <c r="K25" s="16"/>
      <c r="L25" s="16"/>
    </row>
    <row r="26" spans="1:12">
      <c r="A26" s="22" t="s">
        <v>38</v>
      </c>
      <c r="B26" s="20">
        <f>B22+B24</f>
        <v>-12842708.966999887</v>
      </c>
      <c r="C26" s="20">
        <f>C22+C24</f>
        <v>-6785673.426999934</v>
      </c>
      <c r="D26" s="21"/>
      <c r="E26" s="21">
        <f>E22+E24</f>
        <v>-5843286.4000000302</v>
      </c>
      <c r="F26" s="21">
        <f t="shared" ref="F26" si="1">F22+F24</f>
        <v>-4598845.4999999963</v>
      </c>
      <c r="H26" s="20">
        <v>-2717070.2000000011</v>
      </c>
      <c r="I26" s="20">
        <v>-693980.50000000035</v>
      </c>
      <c r="K26" s="21">
        <v>-4282352.3669998553</v>
      </c>
      <c r="L26" s="21">
        <v>-1492847.4269999373</v>
      </c>
    </row>
    <row r="27" spans="1:12" ht="7.95" customHeight="1">
      <c r="A27" s="3"/>
      <c r="B27" s="15"/>
      <c r="C27" s="15"/>
      <c r="D27" s="16"/>
      <c r="E27" s="16"/>
      <c r="F27" s="16"/>
      <c r="H27" s="15"/>
      <c r="I27" s="15"/>
      <c r="K27" s="16"/>
      <c r="L27" s="16"/>
    </row>
    <row r="28" spans="1:12">
      <c r="A28" s="3" t="s">
        <v>39</v>
      </c>
      <c r="B28" s="15">
        <v>4053543.5</v>
      </c>
      <c r="C28" s="15">
        <v>4651390.8999999994</v>
      </c>
      <c r="D28" s="16"/>
      <c r="E28" s="16">
        <v>0</v>
      </c>
      <c r="F28" s="16">
        <v>1820790.4000000001</v>
      </c>
      <c r="H28" s="15">
        <v>3343812</v>
      </c>
      <c r="I28" s="15">
        <v>3314898.9</v>
      </c>
      <c r="K28" s="16">
        <v>709731.5</v>
      </c>
      <c r="L28" s="16">
        <v>-484298.40000000084</v>
      </c>
    </row>
    <row r="29" spans="1:12" ht="7.95" customHeight="1">
      <c r="A29" s="3"/>
      <c r="B29" s="15"/>
      <c r="C29" s="15"/>
      <c r="D29" s="16"/>
      <c r="E29" s="16"/>
      <c r="F29" s="16"/>
      <c r="H29" s="15"/>
      <c r="I29" s="15"/>
      <c r="K29" s="16"/>
      <c r="L29" s="16"/>
    </row>
    <row r="30" spans="1:12" ht="15" thickBot="1">
      <c r="A30" s="23" t="s">
        <v>40</v>
      </c>
      <c r="B30" s="24">
        <v>-8789165.4669998866</v>
      </c>
      <c r="C30" s="24">
        <v>-2134282.5269999346</v>
      </c>
      <c r="D30" s="25"/>
      <c r="E30" s="25">
        <v>-5843286.4000000302</v>
      </c>
      <c r="F30" s="25">
        <v>-2778055.0999999959</v>
      </c>
      <c r="H30" s="24">
        <v>626741.79999999888</v>
      </c>
      <c r="I30" s="24">
        <v>2620918.3999999994</v>
      </c>
      <c r="K30" s="25">
        <v>-3572620.8669998553</v>
      </c>
      <c r="L30" s="25">
        <v>-1977145.8269999381</v>
      </c>
    </row>
    <row r="31" spans="1:12" ht="15" thickTop="1">
      <c r="B31" s="15"/>
      <c r="C31" s="15"/>
      <c r="D31" s="16"/>
      <c r="E31" s="16"/>
      <c r="F31" s="16"/>
      <c r="H31" s="15"/>
      <c r="I31" s="15"/>
      <c r="K31" s="16"/>
      <c r="L31" s="16"/>
    </row>
    <row r="32" spans="1:12">
      <c r="A32" s="14" t="s">
        <v>41</v>
      </c>
      <c r="B32" s="15"/>
      <c r="C32" s="15"/>
      <c r="D32" s="16"/>
      <c r="E32" s="16"/>
      <c r="F32" s="16"/>
      <c r="H32" s="15"/>
      <c r="I32" s="15"/>
      <c r="K32" s="16"/>
      <c r="L32" s="16"/>
    </row>
    <row r="33" spans="1:12">
      <c r="A33" s="3" t="s">
        <v>42</v>
      </c>
      <c r="B33" s="15">
        <v>490957172.94000006</v>
      </c>
      <c r="C33" s="15">
        <v>1107742426.5979998</v>
      </c>
      <c r="D33" s="16"/>
      <c r="E33" s="16">
        <v>162568935.40000001</v>
      </c>
      <c r="F33" s="16">
        <v>631138119.10000002</v>
      </c>
      <c r="H33" s="15">
        <v>142698552.80000001</v>
      </c>
      <c r="I33" s="15">
        <v>183139103.09999999</v>
      </c>
      <c r="K33" s="16">
        <v>185689684.74000007</v>
      </c>
      <c r="L33" s="16">
        <v>293465204.39799976</v>
      </c>
    </row>
    <row r="34" spans="1:12">
      <c r="A34" s="17" t="s">
        <v>43</v>
      </c>
      <c r="B34" s="18">
        <v>79674515.065999985</v>
      </c>
      <c r="C34" s="18">
        <v>74083786.230000004</v>
      </c>
      <c r="D34" s="19"/>
      <c r="E34" s="19">
        <v>23764714.699999999</v>
      </c>
      <c r="F34" s="19">
        <v>30366337.200000003</v>
      </c>
      <c r="H34" s="18">
        <v>19989536.100000001</v>
      </c>
      <c r="I34" s="18">
        <v>15416702.4</v>
      </c>
      <c r="K34" s="19">
        <v>35920264.26599998</v>
      </c>
      <c r="L34" s="19">
        <v>28300746.630000003</v>
      </c>
    </row>
    <row r="35" spans="1:12">
      <c r="A35" s="3" t="s">
        <v>44</v>
      </c>
      <c r="B35" s="15">
        <f>B33+B34</f>
        <v>570631688.00600004</v>
      </c>
      <c r="C35" s="15">
        <f>C33+C34</f>
        <v>1181826212.8279998</v>
      </c>
      <c r="D35" s="16"/>
      <c r="E35" s="16">
        <f>E33+E34</f>
        <v>186333650.09999999</v>
      </c>
      <c r="F35" s="16">
        <f t="shared" ref="F35" si="2">F33+F34</f>
        <v>661504456.30000007</v>
      </c>
      <c r="H35" s="15">
        <v>162688088.90000001</v>
      </c>
      <c r="I35" s="15">
        <v>198555805.5</v>
      </c>
      <c r="K35" s="16">
        <v>221609949.00600001</v>
      </c>
      <c r="L35" s="16">
        <v>321765951.02799976</v>
      </c>
    </row>
    <row r="36" spans="1:12">
      <c r="A36" s="3" t="s">
        <v>45</v>
      </c>
      <c r="B36" s="15">
        <v>99843200.16399999</v>
      </c>
      <c r="C36" s="15">
        <v>137520111.47499996</v>
      </c>
      <c r="D36" s="16"/>
      <c r="E36" s="16">
        <v>29246505.199999999</v>
      </c>
      <c r="F36" s="16">
        <v>68926058.200000018</v>
      </c>
      <c r="H36" s="15">
        <v>19446428.800000001</v>
      </c>
      <c r="I36" s="15">
        <v>18858602.5</v>
      </c>
      <c r="K36" s="16">
        <v>51150266.16399999</v>
      </c>
      <c r="L36" s="16">
        <v>49735450.774999946</v>
      </c>
    </row>
    <row r="37" spans="1:12">
      <c r="A37" s="14" t="s">
        <v>46</v>
      </c>
      <c r="B37" s="20">
        <v>670474888.17000008</v>
      </c>
      <c r="C37" s="20">
        <v>1319346324.3030005</v>
      </c>
      <c r="D37" s="21"/>
      <c r="E37" s="21">
        <v>215580155.30000001</v>
      </c>
      <c r="F37" s="21">
        <v>730430514.5</v>
      </c>
      <c r="G37" s="26"/>
      <c r="H37" s="20">
        <v>182134517.69999999</v>
      </c>
      <c r="I37" s="20">
        <v>217414408</v>
      </c>
      <c r="J37" s="26"/>
      <c r="K37" s="21">
        <v>272760215.17000008</v>
      </c>
      <c r="L37" s="21">
        <v>371501401.80300045</v>
      </c>
    </row>
    <row r="38" spans="1:12" ht="7.95" customHeight="1">
      <c r="A38" s="3"/>
      <c r="B38" s="15"/>
      <c r="C38" s="15"/>
      <c r="D38" s="16"/>
      <c r="E38" s="16"/>
      <c r="F38" s="16"/>
      <c r="H38" s="15"/>
      <c r="I38" s="15"/>
      <c r="K38" s="16"/>
      <c r="L38" s="16"/>
    </row>
    <row r="39" spans="1:12">
      <c r="A39" s="3" t="s">
        <v>47</v>
      </c>
      <c r="B39" s="15">
        <v>259640122.02099997</v>
      </c>
      <c r="C39" s="15">
        <v>585725146.1960001</v>
      </c>
      <c r="D39" s="16"/>
      <c r="E39" s="16">
        <v>91823088.099999994</v>
      </c>
      <c r="F39" s="16">
        <v>344588040.10000002</v>
      </c>
      <c r="H39" s="15">
        <v>55338201.200000003</v>
      </c>
      <c r="I39" s="15">
        <v>78582181.5</v>
      </c>
      <c r="K39" s="16">
        <v>112478832.72099997</v>
      </c>
      <c r="L39" s="16">
        <v>162554924.59600008</v>
      </c>
    </row>
    <row r="40" spans="1:12">
      <c r="A40" s="3" t="s">
        <v>48</v>
      </c>
      <c r="B40" s="15">
        <v>105768952.2</v>
      </c>
      <c r="C40" s="15">
        <v>128771603.60000001</v>
      </c>
      <c r="D40" s="16"/>
      <c r="E40" s="16">
        <v>36934152</v>
      </c>
      <c r="F40" s="16">
        <v>54747044.299999997</v>
      </c>
      <c r="H40" s="15">
        <v>30400731.5</v>
      </c>
      <c r="I40" s="15">
        <v>30726145.600000001</v>
      </c>
      <c r="K40" s="16">
        <v>38434068.700000003</v>
      </c>
      <c r="L40" s="16">
        <v>43298413.70000001</v>
      </c>
    </row>
    <row r="41" spans="1:12">
      <c r="A41" s="3" t="s">
        <v>49</v>
      </c>
      <c r="B41" s="15">
        <v>218256321.92100003</v>
      </c>
      <c r="C41" s="15">
        <v>490615909.72300005</v>
      </c>
      <c r="D41" s="16"/>
      <c r="E41" s="16">
        <v>64009479.299999997</v>
      </c>
      <c r="F41" s="16">
        <v>275713478</v>
      </c>
      <c r="H41" s="15">
        <v>70691342.5</v>
      </c>
      <c r="I41" s="15">
        <v>84249130.299999997</v>
      </c>
      <c r="K41" s="16">
        <v>83555500.121000051</v>
      </c>
      <c r="L41" s="16">
        <v>130653301.42300005</v>
      </c>
    </row>
    <row r="42" spans="1:12">
      <c r="A42" s="17" t="s">
        <v>50</v>
      </c>
      <c r="B42" s="18">
        <v>86809492.127999991</v>
      </c>
      <c r="C42" s="18">
        <v>114233664.883</v>
      </c>
      <c r="D42" s="19"/>
      <c r="E42" s="19">
        <v>22813435.800000001</v>
      </c>
      <c r="F42" s="19">
        <v>55381952.100000009</v>
      </c>
      <c r="H42" s="18">
        <v>25704242.399999999</v>
      </c>
      <c r="I42" s="18">
        <v>23856950.5</v>
      </c>
      <c r="K42" s="19">
        <v>38291813.927999996</v>
      </c>
      <c r="L42" s="19">
        <v>34994762.282999992</v>
      </c>
    </row>
    <row r="43" spans="1:12">
      <c r="A43" s="14" t="s">
        <v>51</v>
      </c>
      <c r="B43" s="20">
        <f>B41+B42</f>
        <v>305065814.04900002</v>
      </c>
      <c r="C43" s="20">
        <f>C41+C42</f>
        <v>604849574.60600007</v>
      </c>
      <c r="D43" s="21"/>
      <c r="E43" s="21">
        <f>E41+E42</f>
        <v>86822915.099999994</v>
      </c>
      <c r="F43" s="21">
        <f t="shared" ref="F43" si="3">F41+F42</f>
        <v>331095430.10000002</v>
      </c>
      <c r="H43" s="20">
        <v>96395584.900000006</v>
      </c>
      <c r="I43" s="20">
        <v>108106080.8</v>
      </c>
      <c r="K43" s="21">
        <v>121847314.04900002</v>
      </c>
      <c r="L43" s="21">
        <v>165648063.70600003</v>
      </c>
    </row>
    <row r="44" spans="1:12">
      <c r="A44" s="14" t="s">
        <v>52</v>
      </c>
      <c r="B44" s="20">
        <f>B43+B40</f>
        <v>410834766.24900001</v>
      </c>
      <c r="C44" s="20">
        <f>C43+C40</f>
        <v>733621178.20600009</v>
      </c>
      <c r="D44" s="21"/>
      <c r="E44" s="21">
        <f>E43+E40</f>
        <v>123757067.09999999</v>
      </c>
      <c r="F44" s="21">
        <f t="shared" ref="F44" si="4">F43+F40</f>
        <v>385842474.40000004</v>
      </c>
      <c r="H44" s="20">
        <v>126796316.40000001</v>
      </c>
      <c r="I44" s="20">
        <v>138832226.40000001</v>
      </c>
      <c r="K44" s="21">
        <v>160281382.74900004</v>
      </c>
      <c r="L44" s="21">
        <v>208946477.40600005</v>
      </c>
    </row>
    <row r="45" spans="1:12">
      <c r="A45" s="14" t="s">
        <v>53</v>
      </c>
      <c r="B45" s="20">
        <v>670474888.26999974</v>
      </c>
      <c r="C45" s="20">
        <v>1319346324.4019997</v>
      </c>
      <c r="D45" s="21"/>
      <c r="E45" s="21">
        <v>215580155.20000002</v>
      </c>
      <c r="F45" s="21">
        <v>730430514.50000012</v>
      </c>
      <c r="H45" s="20">
        <v>182134517.59999999</v>
      </c>
      <c r="I45" s="20">
        <v>217414407.90000001</v>
      </c>
      <c r="K45" s="21">
        <v>272760215.46999967</v>
      </c>
      <c r="L45" s="21">
        <v>371501402.00199962</v>
      </c>
    </row>
    <row r="46" spans="1:12">
      <c r="B46" s="15"/>
      <c r="C46" s="15"/>
      <c r="D46" s="16"/>
      <c r="E46" s="16"/>
      <c r="F46" s="16"/>
      <c r="H46" s="15"/>
      <c r="I46" s="15"/>
      <c r="K46" s="16"/>
      <c r="L46" s="16"/>
    </row>
    <row r="47" spans="1:12">
      <c r="A47" s="14" t="s">
        <v>54</v>
      </c>
      <c r="B47" s="15"/>
      <c r="C47" s="15"/>
      <c r="D47" s="16"/>
      <c r="E47" s="16"/>
      <c r="F47" s="16"/>
      <c r="H47" s="15"/>
      <c r="I47" s="15"/>
      <c r="K47" s="16"/>
      <c r="L47" s="16"/>
    </row>
    <row r="48" spans="1:12">
      <c r="A48" s="3" t="s">
        <v>55</v>
      </c>
      <c r="B48" s="15">
        <v>-8789164.9670000002</v>
      </c>
      <c r="C48" s="15">
        <v>-2134282.3269999996</v>
      </c>
      <c r="D48" s="16"/>
      <c r="E48" s="16">
        <v>-5843286.4000000004</v>
      </c>
      <c r="F48" s="16">
        <v>-2778054.9</v>
      </c>
      <c r="H48" s="15">
        <v>626742</v>
      </c>
      <c r="I48" s="15">
        <v>2620918</v>
      </c>
      <c r="K48" s="16">
        <v>-3572620.5669999998</v>
      </c>
      <c r="L48" s="16">
        <v>-1977145.4269999997</v>
      </c>
    </row>
    <row r="49" spans="1:12">
      <c r="A49" s="17" t="s">
        <v>56</v>
      </c>
      <c r="B49" s="18">
        <v>26863869.013</v>
      </c>
      <c r="C49" s="18">
        <v>53183159.686999999</v>
      </c>
      <c r="D49" s="19"/>
      <c r="E49" s="19">
        <v>10935445.100000001</v>
      </c>
      <c r="F49" s="19">
        <v>29742730.700000003</v>
      </c>
      <c r="H49" s="18">
        <v>4296005</v>
      </c>
      <c r="I49" s="18">
        <v>5694355</v>
      </c>
      <c r="K49" s="19">
        <v>11632418.912999999</v>
      </c>
      <c r="L49" s="19">
        <v>17746073.986999996</v>
      </c>
    </row>
    <row r="50" spans="1:12">
      <c r="A50" s="14" t="s">
        <v>57</v>
      </c>
      <c r="B50" s="20">
        <v>18074704.046</v>
      </c>
      <c r="C50" s="20">
        <v>51048877.359999999</v>
      </c>
      <c r="D50" s="21"/>
      <c r="E50" s="21">
        <v>5092158.6999999993</v>
      </c>
      <c r="F50" s="21">
        <v>26964675.800000001</v>
      </c>
      <c r="H50" s="20">
        <v>4922747</v>
      </c>
      <c r="I50" s="20">
        <v>8315273</v>
      </c>
      <c r="K50" s="21">
        <v>8059798.3460000008</v>
      </c>
      <c r="L50" s="21">
        <v>15768928.559999999</v>
      </c>
    </row>
    <row r="51" spans="1:12">
      <c r="A51" s="17" t="s">
        <v>58</v>
      </c>
      <c r="B51" s="18">
        <v>-476434.94700000004</v>
      </c>
      <c r="C51" s="18">
        <v>-1527878.4240000008</v>
      </c>
      <c r="D51" s="19"/>
      <c r="E51" s="19">
        <v>-1086623.8999999999</v>
      </c>
      <c r="F51" s="19">
        <v>-1113157.1000000003</v>
      </c>
      <c r="H51" s="18">
        <v>-1094446</v>
      </c>
      <c r="I51" s="18">
        <v>-1123655</v>
      </c>
      <c r="K51" s="19">
        <v>1704634.9529999997</v>
      </c>
      <c r="L51" s="19">
        <v>708933.67599999951</v>
      </c>
    </row>
    <row r="52" spans="1:12">
      <c r="A52" s="14" t="s">
        <v>59</v>
      </c>
      <c r="B52" s="20">
        <v>17598269.098999999</v>
      </c>
      <c r="C52" s="20">
        <v>49520998.935999997</v>
      </c>
      <c r="D52" s="21"/>
      <c r="E52" s="21">
        <v>4005534.7999999993</v>
      </c>
      <c r="F52" s="21">
        <v>25851518.699999999</v>
      </c>
      <c r="H52" s="20">
        <v>3828301</v>
      </c>
      <c r="I52" s="20">
        <v>7191618</v>
      </c>
      <c r="K52" s="21">
        <v>9764433.2990000006</v>
      </c>
      <c r="L52" s="21">
        <v>16477862.235999998</v>
      </c>
    </row>
    <row r="53" spans="1:12">
      <c r="A53" s="3" t="s">
        <v>60</v>
      </c>
      <c r="B53" s="15">
        <v>-32181855.955999985</v>
      </c>
      <c r="C53" s="15">
        <v>-76084153.650999993</v>
      </c>
      <c r="D53" s="16"/>
      <c r="E53" s="16">
        <v>-9760866</v>
      </c>
      <c r="F53" s="16">
        <v>-43688788.399999999</v>
      </c>
      <c r="H53" s="15">
        <v>-7101906</v>
      </c>
      <c r="I53" s="15">
        <v>-9118942</v>
      </c>
      <c r="K53" s="16">
        <v>-15319083.955999985</v>
      </c>
      <c r="L53" s="16">
        <v>-23276423.250999995</v>
      </c>
    </row>
    <row r="54" spans="1:12">
      <c r="A54" s="17" t="s">
        <v>61</v>
      </c>
      <c r="B54" s="18">
        <v>16868321.079000004</v>
      </c>
      <c r="C54" s="18">
        <v>32795976.644999996</v>
      </c>
      <c r="D54" s="19"/>
      <c r="E54" s="19">
        <v>5025919.1999999993</v>
      </c>
      <c r="F54" s="19">
        <v>22424111.100000001</v>
      </c>
      <c r="H54" s="18">
        <v>3483417</v>
      </c>
      <c r="I54" s="18">
        <v>2079224</v>
      </c>
      <c r="K54" s="19">
        <v>8358984.8790000044</v>
      </c>
      <c r="L54" s="19">
        <v>8292641.5449999943</v>
      </c>
    </row>
    <row r="55" spans="1:12">
      <c r="A55" s="14" t="s">
        <v>62</v>
      </c>
      <c r="B55" s="20">
        <v>2284734.2220000075</v>
      </c>
      <c r="C55" s="20">
        <v>6232821.9300000006</v>
      </c>
      <c r="D55" s="21"/>
      <c r="E55" s="21">
        <v>-729412.00000000338</v>
      </c>
      <c r="F55" s="21">
        <v>4586841.4000000004</v>
      </c>
      <c r="H55" s="20">
        <v>209812</v>
      </c>
      <c r="I55" s="20">
        <v>151900</v>
      </c>
      <c r="K55" s="21">
        <v>2804334.2220000108</v>
      </c>
      <c r="L55" s="21">
        <v>1494080.5300000003</v>
      </c>
    </row>
  </sheetData>
  <mergeCells count="8">
    <mergeCell ref="B4:C4"/>
    <mergeCell ref="E4:F4"/>
    <mergeCell ref="H4:I4"/>
    <mergeCell ref="K4:L4"/>
    <mergeCell ref="B5:C5"/>
    <mergeCell ref="E5:F5"/>
    <mergeCell ref="H5:I5"/>
    <mergeCell ref="K5:L5"/>
  </mergeCells>
  <hyperlinks>
    <hyperlink ref="A1" location="Efnisyfirlit!A1" display="Efnisyfirlit" xr:uid="{DA584BEC-6421-45C7-BC28-65AB07BF5BF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5D27-878E-4D39-8CD2-A2FC5EEC2FC0}">
  <dimension ref="A1:Q509"/>
  <sheetViews>
    <sheetView workbookViewId="0">
      <selection activeCell="D1" sqref="D1"/>
    </sheetView>
  </sheetViews>
  <sheetFormatPr defaultRowHeight="14.4"/>
  <cols>
    <col min="1" max="1" width="1" customWidth="1"/>
    <col min="2" max="2" width="0" hidden="1" customWidth="1"/>
    <col min="3" max="3" width="1.44140625" customWidth="1"/>
    <col min="4" max="4" width="30.6640625" customWidth="1"/>
    <col min="5" max="6" width="8.88671875" hidden="1" customWidth="1"/>
    <col min="7" max="7" width="11" customWidth="1"/>
    <col min="8" max="8" width="9.6640625" customWidth="1"/>
    <col min="9" max="9" width="4.6640625" customWidth="1"/>
    <col min="10" max="10" width="5.33203125" customWidth="1"/>
    <col min="11" max="11" width="6.88671875" customWidth="1"/>
    <col min="12" max="12" width="7.33203125" customWidth="1"/>
    <col min="13" max="13" width="8.5546875" customWidth="1"/>
    <col min="14" max="14" width="7.44140625" customWidth="1"/>
    <col min="15" max="15" width="7" customWidth="1"/>
    <col min="16" max="16" width="7.44140625" customWidth="1"/>
    <col min="17" max="17" width="7.6640625" customWidth="1"/>
  </cols>
  <sheetData>
    <row r="1" spans="1:17">
      <c r="D1" s="289" t="s">
        <v>1273</v>
      </c>
    </row>
    <row r="2" spans="1:17" ht="15.6">
      <c r="A2" s="216" t="s">
        <v>990</v>
      </c>
    </row>
    <row r="4" spans="1:17">
      <c r="D4" s="258"/>
      <c r="E4" s="258"/>
      <c r="F4" s="258"/>
      <c r="I4" s="314" t="s">
        <v>991</v>
      </c>
      <c r="J4" s="315"/>
      <c r="K4" s="315"/>
      <c r="L4" s="315"/>
      <c r="M4" s="316"/>
      <c r="N4" s="317" t="s">
        <v>992</v>
      </c>
      <c r="O4" s="318"/>
      <c r="P4" s="318"/>
      <c r="Q4" s="319"/>
    </row>
    <row r="5" spans="1:17">
      <c r="D5" s="259"/>
      <c r="E5" s="55"/>
      <c r="F5" s="55"/>
      <c r="G5" s="260"/>
      <c r="H5" s="260"/>
      <c r="I5" s="261"/>
      <c r="J5" s="261"/>
      <c r="K5" s="262" t="s">
        <v>993</v>
      </c>
      <c r="L5" s="261"/>
      <c r="M5" s="262" t="s">
        <v>994</v>
      </c>
      <c r="N5" s="263" t="s">
        <v>995</v>
      </c>
      <c r="O5" s="263" t="s">
        <v>17</v>
      </c>
      <c r="P5" s="263" t="s">
        <v>996</v>
      </c>
      <c r="Q5" s="264"/>
    </row>
    <row r="6" spans="1:17">
      <c r="D6" s="265"/>
      <c r="E6" s="55"/>
      <c r="F6" s="55"/>
      <c r="G6" s="266" t="s">
        <v>35</v>
      </c>
      <c r="H6" s="267" t="s">
        <v>30</v>
      </c>
      <c r="I6" s="268">
        <v>4</v>
      </c>
      <c r="J6" s="268" t="s">
        <v>997</v>
      </c>
      <c r="K6" s="268" t="s">
        <v>998</v>
      </c>
      <c r="L6" s="268" t="s">
        <v>999</v>
      </c>
      <c r="M6" s="268" t="s">
        <v>312</v>
      </c>
      <c r="N6" s="269" t="s">
        <v>1000</v>
      </c>
      <c r="O6" s="269" t="s">
        <v>1001</v>
      </c>
      <c r="P6" s="269" t="s">
        <v>1002</v>
      </c>
      <c r="Q6" s="269" t="s">
        <v>1003</v>
      </c>
    </row>
    <row r="7" spans="1:17">
      <c r="D7" s="270" t="s">
        <v>1004</v>
      </c>
      <c r="E7" s="55" t="s">
        <v>31</v>
      </c>
      <c r="F7" t="s">
        <v>673</v>
      </c>
      <c r="G7" s="271" t="s">
        <v>436</v>
      </c>
      <c r="H7" s="271" t="s">
        <v>436</v>
      </c>
      <c r="I7" s="272" t="s">
        <v>1005</v>
      </c>
      <c r="J7" s="273" t="s">
        <v>1005</v>
      </c>
      <c r="K7" s="273" t="s">
        <v>1006</v>
      </c>
      <c r="L7" s="273" t="s">
        <v>1007</v>
      </c>
      <c r="M7" s="272" t="s">
        <v>1007</v>
      </c>
      <c r="N7" s="274" t="s">
        <v>1008</v>
      </c>
      <c r="O7" s="274" t="s">
        <v>1009</v>
      </c>
      <c r="P7" s="274" t="s">
        <v>1010</v>
      </c>
      <c r="Q7" s="274" t="s">
        <v>1011</v>
      </c>
    </row>
    <row r="8" spans="1:17" ht="8.4" customHeight="1">
      <c r="Q8" s="275"/>
    </row>
    <row r="9" spans="1:17">
      <c r="A9" s="276" t="s">
        <v>678</v>
      </c>
      <c r="B9" s="276"/>
      <c r="C9" s="276"/>
      <c r="D9" s="276"/>
      <c r="E9" s="277"/>
      <c r="F9" s="277"/>
      <c r="G9" s="277"/>
      <c r="H9" s="277"/>
      <c r="I9" s="277"/>
      <c r="J9" s="277"/>
      <c r="K9" s="277"/>
      <c r="L9" s="277"/>
      <c r="M9" s="278"/>
      <c r="N9" s="278"/>
      <c r="O9" s="278"/>
      <c r="P9" s="278"/>
      <c r="Q9" s="278"/>
    </row>
    <row r="10" spans="1:17">
      <c r="A10" s="234"/>
      <c r="B10" s="234" t="s">
        <v>484</v>
      </c>
      <c r="C10" s="276" t="s">
        <v>313</v>
      </c>
      <c r="D10" s="276"/>
      <c r="E10" s="236"/>
      <c r="F10" s="236"/>
      <c r="G10" s="236"/>
      <c r="H10" s="236"/>
      <c r="I10" s="236"/>
      <c r="J10" s="236"/>
      <c r="K10" s="236"/>
      <c r="L10" s="236"/>
      <c r="M10" s="237"/>
      <c r="N10" s="237"/>
      <c r="O10" s="237"/>
      <c r="P10" s="237"/>
      <c r="Q10" s="237"/>
    </row>
    <row r="11" spans="1:17">
      <c r="A11" s="234"/>
      <c r="B11" s="234"/>
      <c r="C11" s="234"/>
      <c r="D11" s="238" t="s">
        <v>1012</v>
      </c>
      <c r="E11" s="240">
        <v>227690</v>
      </c>
      <c r="F11" s="240">
        <v>53035</v>
      </c>
      <c r="G11" s="240">
        <v>280725</v>
      </c>
      <c r="H11" s="240">
        <v>20350</v>
      </c>
      <c r="I11" s="240">
        <v>1</v>
      </c>
      <c r="J11" s="240">
        <v>1</v>
      </c>
      <c r="K11" s="240">
        <v>92</v>
      </c>
      <c r="L11" s="240">
        <v>94</v>
      </c>
      <c r="M11" s="241">
        <v>96.25</v>
      </c>
      <c r="N11" s="241">
        <v>6</v>
      </c>
      <c r="O11" s="241">
        <v>7.3000001907348633</v>
      </c>
      <c r="P11" s="241">
        <v>21.079999923706055</v>
      </c>
      <c r="Q11" s="241">
        <v>34.380000114440918</v>
      </c>
    </row>
    <row r="12" spans="1:17">
      <c r="A12" s="234"/>
      <c r="B12" s="234"/>
      <c r="C12" s="234"/>
      <c r="D12" s="234" t="s">
        <v>1013</v>
      </c>
      <c r="E12" s="236">
        <v>177230</v>
      </c>
      <c r="F12" s="236">
        <v>58915</v>
      </c>
      <c r="G12" s="236">
        <v>236145</v>
      </c>
      <c r="H12" s="236">
        <v>20718</v>
      </c>
      <c r="I12" s="236"/>
      <c r="J12" s="236">
        <v>0</v>
      </c>
      <c r="K12" s="236">
        <v>83</v>
      </c>
      <c r="L12" s="236">
        <v>83</v>
      </c>
      <c r="M12" s="237">
        <v>86</v>
      </c>
      <c r="N12" s="237">
        <v>9.25</v>
      </c>
      <c r="O12" s="237">
        <v>3.4100000858306885</v>
      </c>
      <c r="P12" s="237">
        <v>11.539999961853027</v>
      </c>
      <c r="Q12" s="237">
        <v>24.200000047683716</v>
      </c>
    </row>
    <row r="13" spans="1:17">
      <c r="A13" s="234"/>
      <c r="B13" s="234"/>
      <c r="C13" s="234"/>
      <c r="D13" s="238" t="s">
        <v>1014</v>
      </c>
      <c r="E13" s="240">
        <v>129140</v>
      </c>
      <c r="F13" s="240">
        <v>38702</v>
      </c>
      <c r="G13" s="240">
        <v>167842</v>
      </c>
      <c r="H13" s="240">
        <v>13007</v>
      </c>
      <c r="I13" s="240"/>
      <c r="J13" s="240">
        <v>3</v>
      </c>
      <c r="K13" s="240">
        <v>56</v>
      </c>
      <c r="L13" s="240">
        <v>59</v>
      </c>
      <c r="M13" s="241">
        <v>59.875</v>
      </c>
      <c r="N13" s="241">
        <v>3</v>
      </c>
      <c r="O13" s="241">
        <v>2.0999999046325684</v>
      </c>
      <c r="P13" s="241">
        <v>11.739999771118164</v>
      </c>
      <c r="Q13" s="241">
        <v>16.839999675750732</v>
      </c>
    </row>
    <row r="14" spans="1:17">
      <c r="A14" s="234"/>
      <c r="B14" s="234"/>
      <c r="C14" s="234"/>
      <c r="D14" s="234" t="s">
        <v>1015</v>
      </c>
      <c r="E14" s="236">
        <v>185374</v>
      </c>
      <c r="F14" s="236">
        <v>39658</v>
      </c>
      <c r="G14" s="236">
        <v>225032</v>
      </c>
      <c r="H14" s="236">
        <v>14691</v>
      </c>
      <c r="I14" s="236"/>
      <c r="J14" s="236">
        <v>1</v>
      </c>
      <c r="K14" s="236">
        <v>41</v>
      </c>
      <c r="L14" s="236">
        <v>42</v>
      </c>
      <c r="M14" s="237">
        <v>43.5</v>
      </c>
      <c r="N14" s="237">
        <v>1</v>
      </c>
      <c r="O14" s="237">
        <v>1.25</v>
      </c>
      <c r="P14" s="237">
        <v>9.5399999618530273</v>
      </c>
      <c r="Q14" s="237">
        <v>11.789999961853027</v>
      </c>
    </row>
    <row r="15" spans="1:17">
      <c r="A15" s="234"/>
      <c r="B15" s="234"/>
      <c r="C15" s="234"/>
      <c r="D15" s="238" t="s">
        <v>1016</v>
      </c>
      <c r="E15" s="240">
        <v>89237</v>
      </c>
      <c r="F15" s="240">
        <v>29696</v>
      </c>
      <c r="G15" s="240">
        <v>118933</v>
      </c>
      <c r="H15" s="240">
        <v>8622</v>
      </c>
      <c r="I15" s="240"/>
      <c r="J15" s="240">
        <v>0</v>
      </c>
      <c r="K15" s="240">
        <v>31</v>
      </c>
      <c r="L15" s="240">
        <v>31</v>
      </c>
      <c r="M15" s="241">
        <v>32.625</v>
      </c>
      <c r="N15" s="241">
        <v>3.0799999237060547</v>
      </c>
      <c r="O15" s="241">
        <v>1.3999999761581421</v>
      </c>
      <c r="P15" s="241">
        <v>5.1500000953674316</v>
      </c>
      <c r="Q15" s="241">
        <v>9.6299999952316284</v>
      </c>
    </row>
    <row r="16" spans="1:17">
      <c r="A16" s="234"/>
      <c r="B16" s="234"/>
      <c r="C16" s="234"/>
      <c r="D16" s="234" t="s">
        <v>1017</v>
      </c>
      <c r="E16" s="236">
        <v>272133</v>
      </c>
      <c r="F16" s="236">
        <v>56923</v>
      </c>
      <c r="G16" s="236">
        <v>329056</v>
      </c>
      <c r="H16" s="236">
        <v>21426</v>
      </c>
      <c r="I16" s="236"/>
      <c r="J16" s="236">
        <v>0</v>
      </c>
      <c r="K16" s="236">
        <v>99</v>
      </c>
      <c r="L16" s="236">
        <v>99</v>
      </c>
      <c r="M16" s="237">
        <v>103.375</v>
      </c>
      <c r="N16" s="237">
        <v>6</v>
      </c>
      <c r="O16" s="237">
        <v>6</v>
      </c>
      <c r="P16" s="237">
        <v>25.709999084472656</v>
      </c>
      <c r="Q16" s="237">
        <v>37.709999084472656</v>
      </c>
    </row>
    <row r="17" spans="1:17">
      <c r="A17" s="234"/>
      <c r="B17" s="234"/>
      <c r="C17" s="234"/>
      <c r="D17" s="238" t="s">
        <v>1018</v>
      </c>
      <c r="E17" s="240">
        <v>283097</v>
      </c>
      <c r="F17" s="240">
        <v>66142</v>
      </c>
      <c r="G17" s="240">
        <v>349239</v>
      </c>
      <c r="H17" s="240">
        <v>25275</v>
      </c>
      <c r="I17" s="240">
        <v>1</v>
      </c>
      <c r="J17" s="240">
        <v>2</v>
      </c>
      <c r="K17" s="240">
        <v>109</v>
      </c>
      <c r="L17" s="240">
        <v>112</v>
      </c>
      <c r="M17" s="241">
        <v>113</v>
      </c>
      <c r="N17" s="241">
        <v>4.8899998664855957</v>
      </c>
      <c r="O17" s="241">
        <v>5.7100000381469727</v>
      </c>
      <c r="P17" s="241">
        <v>20.149999618530273</v>
      </c>
      <c r="Q17" s="241">
        <v>30.749999523162842</v>
      </c>
    </row>
    <row r="18" spans="1:17">
      <c r="A18" s="234"/>
      <c r="B18" s="234"/>
      <c r="C18" s="234"/>
      <c r="D18" s="234" t="s">
        <v>1019</v>
      </c>
      <c r="E18" s="236">
        <v>155658</v>
      </c>
      <c r="F18" s="236">
        <v>34005</v>
      </c>
      <c r="G18" s="236">
        <v>189663</v>
      </c>
      <c r="H18" s="236">
        <v>15328</v>
      </c>
      <c r="I18" s="236"/>
      <c r="J18" s="236">
        <v>3</v>
      </c>
      <c r="K18" s="236">
        <v>58</v>
      </c>
      <c r="L18" s="236">
        <v>61</v>
      </c>
      <c r="M18" s="237">
        <v>62</v>
      </c>
      <c r="N18" s="237">
        <v>4.8000001907348633</v>
      </c>
      <c r="O18" s="237">
        <v>0</v>
      </c>
      <c r="P18" s="237">
        <v>16.299999237060547</v>
      </c>
      <c r="Q18" s="237">
        <v>21.09999942779541</v>
      </c>
    </row>
    <row r="19" spans="1:17">
      <c r="A19" s="234"/>
      <c r="B19" s="234"/>
      <c r="C19" s="234"/>
      <c r="D19" s="238" t="s">
        <v>1020</v>
      </c>
      <c r="E19" s="240">
        <v>264309</v>
      </c>
      <c r="F19" s="240">
        <v>72182</v>
      </c>
      <c r="G19" s="240">
        <v>336491</v>
      </c>
      <c r="H19" s="240">
        <v>26555</v>
      </c>
      <c r="I19" s="240"/>
      <c r="J19" s="240">
        <v>6</v>
      </c>
      <c r="K19" s="240">
        <v>100</v>
      </c>
      <c r="L19" s="240">
        <v>106</v>
      </c>
      <c r="M19" s="241">
        <v>108.375</v>
      </c>
      <c r="N19" s="241">
        <v>5</v>
      </c>
      <c r="O19" s="241">
        <v>5.309999942779541</v>
      </c>
      <c r="P19" s="241">
        <v>24.879999160766602</v>
      </c>
      <c r="Q19" s="241">
        <v>35.189999103546143</v>
      </c>
    </row>
    <row r="20" spans="1:17">
      <c r="A20" s="234"/>
      <c r="B20" s="234"/>
      <c r="C20" s="234"/>
      <c r="D20" s="234" t="s">
        <v>1021</v>
      </c>
      <c r="E20" s="236">
        <v>128612</v>
      </c>
      <c r="F20" s="236">
        <v>26635</v>
      </c>
      <c r="G20" s="236">
        <v>155247</v>
      </c>
      <c r="H20" s="236">
        <v>9991</v>
      </c>
      <c r="I20" s="236"/>
      <c r="J20" s="236">
        <v>1</v>
      </c>
      <c r="K20" s="236">
        <v>41</v>
      </c>
      <c r="L20" s="236">
        <v>42</v>
      </c>
      <c r="M20" s="237">
        <v>43</v>
      </c>
      <c r="N20" s="237">
        <v>7.9000000953674316</v>
      </c>
      <c r="O20" s="237">
        <v>0.5</v>
      </c>
      <c r="P20" s="237">
        <v>7.1500000953674316</v>
      </c>
      <c r="Q20" s="237">
        <v>15.550000190734863</v>
      </c>
    </row>
    <row r="21" spans="1:17">
      <c r="A21" s="234"/>
      <c r="B21" s="234"/>
      <c r="C21" s="234"/>
      <c r="D21" s="238" t="s">
        <v>1022</v>
      </c>
      <c r="E21" s="240">
        <v>143822</v>
      </c>
      <c r="F21" s="240">
        <v>32455</v>
      </c>
      <c r="G21" s="240">
        <v>176277</v>
      </c>
      <c r="H21" s="240">
        <v>14890</v>
      </c>
      <c r="I21" s="240"/>
      <c r="J21" s="240">
        <v>1</v>
      </c>
      <c r="K21" s="240">
        <v>64</v>
      </c>
      <c r="L21" s="240">
        <v>65</v>
      </c>
      <c r="M21" s="241">
        <v>68.75</v>
      </c>
      <c r="N21" s="241">
        <v>7.4699997901916504</v>
      </c>
      <c r="O21" s="241">
        <v>2.059999942779541</v>
      </c>
      <c r="P21" s="241">
        <v>7.25</v>
      </c>
      <c r="Q21" s="241">
        <v>16.779999732971191</v>
      </c>
    </row>
    <row r="22" spans="1:17">
      <c r="A22" s="234"/>
      <c r="B22" s="234"/>
      <c r="C22" s="234"/>
      <c r="D22" s="234" t="s">
        <v>1023</v>
      </c>
      <c r="E22" s="236">
        <v>426731</v>
      </c>
      <c r="F22" s="236">
        <v>131451</v>
      </c>
      <c r="G22" s="236">
        <v>558182</v>
      </c>
      <c r="H22" s="236">
        <v>35508</v>
      </c>
      <c r="I22" s="236">
        <v>1</v>
      </c>
      <c r="J22" s="236">
        <v>5</v>
      </c>
      <c r="K22" s="236">
        <v>141</v>
      </c>
      <c r="L22" s="236">
        <v>147</v>
      </c>
      <c r="M22" s="237">
        <v>148.625</v>
      </c>
      <c r="N22" s="237">
        <v>22.739999771118164</v>
      </c>
      <c r="O22" s="237">
        <v>1</v>
      </c>
      <c r="P22" s="237">
        <v>27.549999237060547</v>
      </c>
      <c r="Q22" s="237">
        <v>51.289999008178711</v>
      </c>
    </row>
    <row r="23" spans="1:17">
      <c r="A23" s="234"/>
      <c r="B23" s="234"/>
      <c r="C23" s="234"/>
      <c r="D23" s="238" t="s">
        <v>1024</v>
      </c>
      <c r="E23" s="240">
        <v>276017</v>
      </c>
      <c r="F23" s="240">
        <v>49879</v>
      </c>
      <c r="G23" s="240">
        <v>325896</v>
      </c>
      <c r="H23" s="240">
        <v>24650</v>
      </c>
      <c r="I23" s="240"/>
      <c r="J23" s="240">
        <v>2</v>
      </c>
      <c r="K23" s="240">
        <v>103</v>
      </c>
      <c r="L23" s="240">
        <v>105</v>
      </c>
      <c r="M23" s="241">
        <v>104</v>
      </c>
      <c r="N23" s="241">
        <v>5.6500000953674316</v>
      </c>
      <c r="O23" s="241">
        <v>3.7999999523162842</v>
      </c>
      <c r="P23" s="241">
        <v>23.049999237060547</v>
      </c>
      <c r="Q23" s="241">
        <v>32.499999284744263</v>
      </c>
    </row>
    <row r="24" spans="1:17">
      <c r="A24" s="234"/>
      <c r="B24" s="234"/>
      <c r="C24" s="234"/>
      <c r="D24" s="234" t="s">
        <v>1025</v>
      </c>
      <c r="E24" s="236">
        <v>158927</v>
      </c>
      <c r="F24" s="236">
        <v>48217</v>
      </c>
      <c r="G24" s="236">
        <v>207144</v>
      </c>
      <c r="H24" s="236">
        <v>14983</v>
      </c>
      <c r="I24" s="236"/>
      <c r="J24" s="236">
        <v>2</v>
      </c>
      <c r="K24" s="236">
        <v>68</v>
      </c>
      <c r="L24" s="236">
        <v>70</v>
      </c>
      <c r="M24" s="237">
        <v>73.125</v>
      </c>
      <c r="N24" s="237">
        <v>4</v>
      </c>
      <c r="O24" s="237">
        <v>1</v>
      </c>
      <c r="P24" s="237">
        <v>13.840000152587891</v>
      </c>
      <c r="Q24" s="237">
        <v>18.840000152587891</v>
      </c>
    </row>
    <row r="25" spans="1:17">
      <c r="A25" s="234"/>
      <c r="B25" s="234"/>
      <c r="C25" s="234"/>
      <c r="D25" s="238" t="s">
        <v>1026</v>
      </c>
      <c r="E25" s="240">
        <v>159831</v>
      </c>
      <c r="F25" s="240">
        <v>51207</v>
      </c>
      <c r="G25" s="240">
        <v>211038</v>
      </c>
      <c r="H25" s="240">
        <v>15729</v>
      </c>
      <c r="I25" s="240"/>
      <c r="J25" s="240">
        <v>1</v>
      </c>
      <c r="K25" s="240">
        <v>68</v>
      </c>
      <c r="L25" s="240">
        <v>69</v>
      </c>
      <c r="M25" s="241">
        <v>72.5</v>
      </c>
      <c r="N25" s="241">
        <v>8.380000114440918</v>
      </c>
      <c r="O25" s="241">
        <v>3</v>
      </c>
      <c r="P25" s="241">
        <v>7.9000000953674316</v>
      </c>
      <c r="Q25" s="241">
        <v>19.28000020980835</v>
      </c>
    </row>
    <row r="26" spans="1:17">
      <c r="A26" s="234"/>
      <c r="B26" s="234"/>
      <c r="C26" s="234"/>
      <c r="D26" s="234" t="s">
        <v>1027</v>
      </c>
      <c r="E26" s="236">
        <v>104213</v>
      </c>
      <c r="F26" s="236">
        <v>154512</v>
      </c>
      <c r="G26" s="236">
        <v>258725</v>
      </c>
      <c r="H26" s="236">
        <v>15984</v>
      </c>
      <c r="I26" s="236"/>
      <c r="J26" s="236">
        <v>1</v>
      </c>
      <c r="K26" s="236">
        <v>37</v>
      </c>
      <c r="L26" s="236">
        <v>38</v>
      </c>
      <c r="M26" s="237">
        <v>39.125</v>
      </c>
      <c r="N26" s="237">
        <v>3.440000057220459</v>
      </c>
      <c r="O26" s="237">
        <v>1.6299999952316284</v>
      </c>
      <c r="P26" s="237">
        <v>9.5299997329711914</v>
      </c>
      <c r="Q26" s="237">
        <v>14.599999785423279</v>
      </c>
    </row>
    <row r="27" spans="1:17">
      <c r="A27" s="234"/>
      <c r="B27" s="234"/>
      <c r="C27" s="234"/>
      <c r="D27" s="238" t="s">
        <v>1028</v>
      </c>
      <c r="E27" s="240">
        <v>255093</v>
      </c>
      <c r="F27" s="240">
        <v>64547</v>
      </c>
      <c r="G27" s="240">
        <v>319640</v>
      </c>
      <c r="H27" s="240">
        <v>25896</v>
      </c>
      <c r="I27" s="240"/>
      <c r="J27" s="240">
        <v>2</v>
      </c>
      <c r="K27" s="240">
        <v>108</v>
      </c>
      <c r="L27" s="240">
        <v>110</v>
      </c>
      <c r="M27" s="241">
        <v>111.75</v>
      </c>
      <c r="N27" s="241">
        <v>14.75</v>
      </c>
      <c r="O27" s="241">
        <v>0</v>
      </c>
      <c r="P27" s="241">
        <v>18.290000915527344</v>
      </c>
      <c r="Q27" s="241">
        <v>33.040000915527344</v>
      </c>
    </row>
    <row r="28" spans="1:17">
      <c r="A28" s="234"/>
      <c r="B28" s="234"/>
      <c r="C28" s="234"/>
      <c r="D28" s="234" t="s">
        <v>1029</v>
      </c>
      <c r="E28" s="236">
        <v>93841</v>
      </c>
      <c r="F28" s="236">
        <v>26598</v>
      </c>
      <c r="G28" s="236">
        <v>120439</v>
      </c>
      <c r="H28" s="236">
        <v>11549</v>
      </c>
      <c r="I28" s="236"/>
      <c r="J28" s="236">
        <v>3</v>
      </c>
      <c r="K28" s="236">
        <v>44</v>
      </c>
      <c r="L28" s="236">
        <v>47</v>
      </c>
      <c r="M28" s="237">
        <v>47.875</v>
      </c>
      <c r="N28" s="237">
        <v>4.0500001907348633</v>
      </c>
      <c r="O28" s="237">
        <v>0</v>
      </c>
      <c r="P28" s="237">
        <v>6.8400001525878906</v>
      </c>
      <c r="Q28" s="237">
        <v>10.890000343322754</v>
      </c>
    </row>
    <row r="29" spans="1:17">
      <c r="A29" s="234"/>
      <c r="B29" s="234"/>
      <c r="C29" s="234"/>
      <c r="D29" s="238" t="s">
        <v>1030</v>
      </c>
      <c r="E29" s="240">
        <v>240553</v>
      </c>
      <c r="F29" s="240">
        <v>60385</v>
      </c>
      <c r="G29" s="240">
        <v>300938</v>
      </c>
      <c r="H29" s="240">
        <v>25512</v>
      </c>
      <c r="I29" s="240"/>
      <c r="J29" s="240">
        <v>1</v>
      </c>
      <c r="K29" s="240">
        <v>102</v>
      </c>
      <c r="L29" s="240">
        <v>103</v>
      </c>
      <c r="M29" s="241">
        <v>105</v>
      </c>
      <c r="N29" s="241">
        <v>3.5999999046325684</v>
      </c>
      <c r="O29" s="241">
        <v>3.8499999046325684</v>
      </c>
      <c r="P29" s="241">
        <v>25.709999084472656</v>
      </c>
      <c r="Q29" s="241">
        <v>33.159998893737793</v>
      </c>
    </row>
    <row r="30" spans="1:17">
      <c r="A30" s="234"/>
      <c r="B30" s="234"/>
      <c r="C30" s="234"/>
      <c r="D30" s="234" t="s">
        <v>1031</v>
      </c>
      <c r="E30" s="236">
        <v>177769</v>
      </c>
      <c r="F30" s="236">
        <v>54278</v>
      </c>
      <c r="G30" s="236">
        <v>232047</v>
      </c>
      <c r="H30" s="236">
        <v>17118</v>
      </c>
      <c r="I30" s="236"/>
      <c r="J30" s="236">
        <v>0</v>
      </c>
      <c r="K30" s="236">
        <v>71</v>
      </c>
      <c r="L30" s="236">
        <v>71</v>
      </c>
      <c r="M30" s="237">
        <v>73.625</v>
      </c>
      <c r="N30" s="237">
        <v>4.6999998092651367</v>
      </c>
      <c r="O30" s="237">
        <v>5.5</v>
      </c>
      <c r="P30" s="237">
        <v>13.390000343322754</v>
      </c>
      <c r="Q30" s="237">
        <v>23.590000152587891</v>
      </c>
    </row>
    <row r="31" spans="1:17">
      <c r="A31" s="234"/>
      <c r="B31" s="234"/>
      <c r="C31" s="234"/>
      <c r="D31" s="238" t="s">
        <v>1032</v>
      </c>
      <c r="E31" s="240">
        <v>143701</v>
      </c>
      <c r="F31" s="240">
        <v>45266</v>
      </c>
      <c r="G31" s="240">
        <v>188967</v>
      </c>
      <c r="H31" s="240">
        <v>15632</v>
      </c>
      <c r="I31" s="240">
        <v>1</v>
      </c>
      <c r="J31" s="240">
        <v>7</v>
      </c>
      <c r="K31" s="240">
        <v>67</v>
      </c>
      <c r="L31" s="240">
        <v>75</v>
      </c>
      <c r="M31" s="241">
        <v>74.125</v>
      </c>
      <c r="N31" s="241">
        <v>4.6500000953674316</v>
      </c>
      <c r="O31" s="241">
        <v>2.9500000476837158</v>
      </c>
      <c r="P31" s="241">
        <v>12.100000381469727</v>
      </c>
      <c r="Q31" s="241">
        <v>19.700000524520874</v>
      </c>
    </row>
    <row r="32" spans="1:17">
      <c r="A32" s="234"/>
      <c r="B32" s="234"/>
      <c r="C32" s="234"/>
      <c r="D32" s="234" t="s">
        <v>1033</v>
      </c>
      <c r="E32" s="236">
        <v>169102</v>
      </c>
      <c r="F32" s="236">
        <v>40854</v>
      </c>
      <c r="G32" s="236">
        <v>209956</v>
      </c>
      <c r="H32" s="236">
        <v>15924</v>
      </c>
      <c r="I32" s="236"/>
      <c r="J32" s="236">
        <v>0</v>
      </c>
      <c r="K32" s="236">
        <v>70</v>
      </c>
      <c r="L32" s="236">
        <v>70</v>
      </c>
      <c r="M32" s="237">
        <v>73.75</v>
      </c>
      <c r="N32" s="237">
        <v>1</v>
      </c>
      <c r="O32" s="237">
        <v>5.5500001907348633</v>
      </c>
      <c r="P32" s="237">
        <v>14.340000152587891</v>
      </c>
      <c r="Q32" s="237">
        <v>20.890000343322754</v>
      </c>
    </row>
    <row r="33" spans="1:17">
      <c r="A33" s="234"/>
      <c r="B33" s="234"/>
      <c r="C33" s="234"/>
      <c r="D33" s="238" t="s">
        <v>1034</v>
      </c>
      <c r="E33" s="240">
        <v>193783</v>
      </c>
      <c r="F33" s="240">
        <v>55616</v>
      </c>
      <c r="G33" s="240">
        <v>249399</v>
      </c>
      <c r="H33" s="240">
        <v>25251</v>
      </c>
      <c r="I33" s="240">
        <v>2</v>
      </c>
      <c r="J33" s="240">
        <v>1</v>
      </c>
      <c r="K33" s="240">
        <v>91</v>
      </c>
      <c r="L33" s="240">
        <v>94</v>
      </c>
      <c r="M33" s="241">
        <v>95.875</v>
      </c>
      <c r="N33" s="241">
        <v>6.4699997901916504</v>
      </c>
      <c r="O33" s="241">
        <v>3.940000057220459</v>
      </c>
      <c r="P33" s="241">
        <v>15.600000381469727</v>
      </c>
      <c r="Q33" s="241">
        <v>26.010000228881836</v>
      </c>
    </row>
    <row r="34" spans="1:17">
      <c r="A34" s="234"/>
      <c r="B34" s="234"/>
      <c r="C34" s="234"/>
      <c r="D34" s="234" t="s">
        <v>1035</v>
      </c>
      <c r="E34" s="236">
        <v>187799</v>
      </c>
      <c r="F34" s="236">
        <v>36585</v>
      </c>
      <c r="G34" s="236">
        <v>224384</v>
      </c>
      <c r="H34" s="236">
        <v>18483</v>
      </c>
      <c r="I34" s="236"/>
      <c r="J34" s="236">
        <v>1</v>
      </c>
      <c r="K34" s="236">
        <v>73</v>
      </c>
      <c r="L34" s="236">
        <v>74</v>
      </c>
      <c r="M34" s="237">
        <v>76.75</v>
      </c>
      <c r="N34" s="237">
        <v>5.5</v>
      </c>
      <c r="O34" s="237">
        <v>6.880000114440918</v>
      </c>
      <c r="P34" s="237">
        <v>9.6499996185302734</v>
      </c>
      <c r="Q34" s="237">
        <v>22.029999732971191</v>
      </c>
    </row>
    <row r="35" spans="1:17">
      <c r="A35" s="234"/>
      <c r="B35" s="234"/>
      <c r="C35" s="234"/>
      <c r="D35" s="238" t="s">
        <v>1036</v>
      </c>
      <c r="E35" s="240">
        <v>291992</v>
      </c>
      <c r="F35" s="240">
        <v>59226</v>
      </c>
      <c r="G35" s="240">
        <v>351218</v>
      </c>
      <c r="H35" s="240">
        <v>27365</v>
      </c>
      <c r="I35" s="240"/>
      <c r="J35" s="240">
        <v>0</v>
      </c>
      <c r="K35" s="240">
        <v>124</v>
      </c>
      <c r="L35" s="240">
        <v>124</v>
      </c>
      <c r="M35" s="241">
        <v>129.5</v>
      </c>
      <c r="N35" s="241">
        <v>10.899999618530273</v>
      </c>
      <c r="O35" s="241">
        <v>8.1800003051757813</v>
      </c>
      <c r="P35" s="241">
        <v>20.979999542236328</v>
      </c>
      <c r="Q35" s="241">
        <v>40.059999465942383</v>
      </c>
    </row>
    <row r="36" spans="1:17">
      <c r="A36" s="234"/>
      <c r="B36" s="234"/>
      <c r="C36" s="234"/>
      <c r="D36" s="234" t="s">
        <v>1037</v>
      </c>
      <c r="E36" s="236">
        <v>189076</v>
      </c>
      <c r="F36" s="236">
        <v>48152</v>
      </c>
      <c r="G36" s="236">
        <v>237228</v>
      </c>
      <c r="H36" s="236">
        <v>15376</v>
      </c>
      <c r="I36" s="236"/>
      <c r="J36" s="236">
        <v>0</v>
      </c>
      <c r="K36" s="236">
        <v>70</v>
      </c>
      <c r="L36" s="236">
        <v>70</v>
      </c>
      <c r="M36" s="237">
        <v>73</v>
      </c>
      <c r="N36" s="237">
        <v>3.5</v>
      </c>
      <c r="O36" s="237">
        <v>8.630000114440918</v>
      </c>
      <c r="P36" s="237">
        <v>10.960000038146973</v>
      </c>
      <c r="Q36" s="237">
        <v>23.090000152587891</v>
      </c>
    </row>
    <row r="37" spans="1:17">
      <c r="A37" s="234"/>
      <c r="B37" s="234"/>
      <c r="C37" s="234"/>
      <c r="D37" s="238" t="s">
        <v>1038</v>
      </c>
      <c r="E37" s="240">
        <v>262767</v>
      </c>
      <c r="F37" s="240">
        <v>71412</v>
      </c>
      <c r="G37" s="240">
        <v>334179</v>
      </c>
      <c r="H37" s="240">
        <v>22665</v>
      </c>
      <c r="I37" s="240"/>
      <c r="J37" s="240">
        <v>2</v>
      </c>
      <c r="K37" s="240">
        <v>96</v>
      </c>
      <c r="L37" s="240">
        <v>98</v>
      </c>
      <c r="M37" s="241">
        <v>101</v>
      </c>
      <c r="N37" s="241">
        <v>5.8000001907348633</v>
      </c>
      <c r="O37" s="241">
        <v>7.4699997901916504</v>
      </c>
      <c r="P37" s="241">
        <v>24.020000457763672</v>
      </c>
      <c r="Q37" s="241">
        <v>37.290000438690186</v>
      </c>
    </row>
    <row r="38" spans="1:17">
      <c r="A38" s="234"/>
      <c r="B38" s="234"/>
      <c r="C38" s="234"/>
      <c r="D38" s="234" t="s">
        <v>1039</v>
      </c>
      <c r="E38" s="236">
        <v>279927</v>
      </c>
      <c r="F38" s="236">
        <v>53314</v>
      </c>
      <c r="G38" s="236">
        <v>333241</v>
      </c>
      <c r="H38" s="236">
        <v>30042</v>
      </c>
      <c r="I38" s="236"/>
      <c r="J38" s="236">
        <v>0</v>
      </c>
      <c r="K38" s="236">
        <v>128</v>
      </c>
      <c r="L38" s="236">
        <v>128</v>
      </c>
      <c r="M38" s="237">
        <v>131.625</v>
      </c>
      <c r="N38" s="237">
        <v>9.8999996185302734</v>
      </c>
      <c r="O38" s="237">
        <v>7.3000001907348633</v>
      </c>
      <c r="P38" s="237">
        <v>18.75</v>
      </c>
      <c r="Q38" s="237">
        <v>35.949999809265137</v>
      </c>
    </row>
    <row r="39" spans="1:17">
      <c r="A39" s="234"/>
      <c r="B39" s="234"/>
      <c r="C39" s="234"/>
      <c r="D39" s="238" t="s">
        <v>1040</v>
      </c>
      <c r="E39" s="240">
        <v>196420</v>
      </c>
      <c r="F39" s="240">
        <v>56655</v>
      </c>
      <c r="G39" s="240">
        <v>253075</v>
      </c>
      <c r="H39" s="240">
        <v>25263</v>
      </c>
      <c r="I39" s="240">
        <v>1</v>
      </c>
      <c r="J39" s="240">
        <v>5</v>
      </c>
      <c r="K39" s="240">
        <v>78</v>
      </c>
      <c r="L39" s="240">
        <v>84</v>
      </c>
      <c r="M39" s="241">
        <v>83.375</v>
      </c>
      <c r="N39" s="241">
        <v>6</v>
      </c>
      <c r="O39" s="241">
        <v>6</v>
      </c>
      <c r="P39" s="241">
        <v>13.409999847412109</v>
      </c>
      <c r="Q39" s="241">
        <v>25.409999847412109</v>
      </c>
    </row>
    <row r="40" spans="1:17">
      <c r="A40" s="234"/>
      <c r="B40" s="234"/>
      <c r="C40" s="234"/>
      <c r="D40" s="234" t="s">
        <v>1041</v>
      </c>
      <c r="E40" s="236">
        <v>126543</v>
      </c>
      <c r="F40" s="236">
        <v>30377</v>
      </c>
      <c r="G40" s="236">
        <v>156920</v>
      </c>
      <c r="H40" s="236">
        <v>9814</v>
      </c>
      <c r="I40" s="236"/>
      <c r="J40" s="236">
        <v>1</v>
      </c>
      <c r="K40" s="236">
        <v>46</v>
      </c>
      <c r="L40" s="236">
        <v>47</v>
      </c>
      <c r="M40" s="237">
        <v>47.25</v>
      </c>
      <c r="N40" s="237">
        <v>2</v>
      </c>
      <c r="O40" s="237">
        <v>0</v>
      </c>
      <c r="P40" s="237">
        <v>13.479999542236328</v>
      </c>
      <c r="Q40" s="237">
        <v>15.479999542236328</v>
      </c>
    </row>
    <row r="41" spans="1:17">
      <c r="A41" s="234"/>
      <c r="B41" s="234"/>
      <c r="C41" s="234"/>
      <c r="D41" s="238" t="s">
        <v>1042</v>
      </c>
      <c r="E41" s="240">
        <v>148660</v>
      </c>
      <c r="F41" s="240">
        <v>38655</v>
      </c>
      <c r="G41" s="240">
        <v>187315</v>
      </c>
      <c r="H41" s="240">
        <v>13320</v>
      </c>
      <c r="I41" s="240"/>
      <c r="J41" s="240">
        <v>2</v>
      </c>
      <c r="K41" s="240">
        <v>55</v>
      </c>
      <c r="L41" s="240">
        <v>57</v>
      </c>
      <c r="M41" s="241">
        <v>59.875</v>
      </c>
      <c r="N41" s="241">
        <v>6.380000114440918</v>
      </c>
      <c r="O41" s="241">
        <v>1.6599999666213989</v>
      </c>
      <c r="P41" s="241">
        <v>11.25</v>
      </c>
      <c r="Q41" s="241">
        <v>19.290000081062317</v>
      </c>
    </row>
    <row r="42" spans="1:17">
      <c r="A42" s="234"/>
      <c r="B42" s="234"/>
      <c r="C42" s="234"/>
      <c r="D42" s="234" t="s">
        <v>1043</v>
      </c>
      <c r="E42" s="236">
        <v>177088</v>
      </c>
      <c r="F42" s="236">
        <v>45552</v>
      </c>
      <c r="G42" s="236">
        <v>222640</v>
      </c>
      <c r="H42" s="236">
        <v>18205</v>
      </c>
      <c r="I42" s="236"/>
      <c r="J42" s="236">
        <v>2</v>
      </c>
      <c r="K42" s="236">
        <v>78</v>
      </c>
      <c r="L42" s="236">
        <v>80</v>
      </c>
      <c r="M42" s="237">
        <v>83.5</v>
      </c>
      <c r="N42" s="237">
        <v>9.0399999618530273</v>
      </c>
      <c r="O42" s="237">
        <v>0</v>
      </c>
      <c r="P42" s="237">
        <v>14.640000343322754</v>
      </c>
      <c r="Q42" s="237">
        <v>23.680000305175781</v>
      </c>
    </row>
    <row r="43" spans="1:17">
      <c r="A43" s="234"/>
      <c r="B43" s="234"/>
      <c r="C43" s="234"/>
      <c r="D43" s="238" t="s">
        <v>1044</v>
      </c>
      <c r="E43" s="240">
        <v>217621</v>
      </c>
      <c r="F43" s="240">
        <v>47964</v>
      </c>
      <c r="G43" s="240">
        <v>265585</v>
      </c>
      <c r="H43" s="240">
        <v>21410</v>
      </c>
      <c r="I43" s="240"/>
      <c r="J43" s="240">
        <v>1</v>
      </c>
      <c r="K43" s="240">
        <v>92</v>
      </c>
      <c r="L43" s="240">
        <v>93</v>
      </c>
      <c r="M43" s="241">
        <v>96.875</v>
      </c>
      <c r="N43" s="241">
        <v>4.9499998092651367</v>
      </c>
      <c r="O43" s="241">
        <v>8.8999996185302734</v>
      </c>
      <c r="P43" s="241">
        <v>15.800000190734863</v>
      </c>
      <c r="Q43" s="241">
        <v>29.649999618530273</v>
      </c>
    </row>
    <row r="44" spans="1:17">
      <c r="A44" s="234"/>
      <c r="B44" s="234"/>
      <c r="C44" s="234"/>
      <c r="D44" s="234" t="s">
        <v>1045</v>
      </c>
      <c r="E44" s="236">
        <v>186809</v>
      </c>
      <c r="F44" s="236">
        <v>53434</v>
      </c>
      <c r="G44" s="236">
        <v>240243</v>
      </c>
      <c r="H44" s="236">
        <v>20205</v>
      </c>
      <c r="I44" s="236"/>
      <c r="J44" s="236">
        <v>0</v>
      </c>
      <c r="K44" s="236">
        <v>86</v>
      </c>
      <c r="L44" s="236">
        <v>86</v>
      </c>
      <c r="M44" s="237">
        <v>89.5</v>
      </c>
      <c r="N44" s="237">
        <v>3.75</v>
      </c>
      <c r="O44" s="237">
        <v>2.880000114440918</v>
      </c>
      <c r="P44" s="237">
        <v>22.260000228881836</v>
      </c>
      <c r="Q44" s="237">
        <v>28.890000343322754</v>
      </c>
    </row>
    <row r="45" spans="1:17">
      <c r="A45" s="234"/>
      <c r="B45" s="234"/>
      <c r="C45" s="234"/>
      <c r="D45" s="238" t="s">
        <v>1046</v>
      </c>
      <c r="E45" s="240">
        <v>155641</v>
      </c>
      <c r="F45" s="240">
        <v>42754</v>
      </c>
      <c r="G45" s="240">
        <v>198395</v>
      </c>
      <c r="H45" s="240">
        <v>12771</v>
      </c>
      <c r="I45" s="240">
        <v>1</v>
      </c>
      <c r="J45" s="240">
        <v>1</v>
      </c>
      <c r="K45" s="240">
        <v>58</v>
      </c>
      <c r="L45" s="240">
        <v>60</v>
      </c>
      <c r="M45" s="241">
        <v>60.375</v>
      </c>
      <c r="N45" s="241">
        <v>4.75</v>
      </c>
      <c r="O45" s="241">
        <v>0</v>
      </c>
      <c r="P45" s="241">
        <v>16.430000305175781</v>
      </c>
      <c r="Q45" s="241">
        <v>21.180000305175781</v>
      </c>
    </row>
    <row r="46" spans="1:17">
      <c r="A46" s="234"/>
      <c r="B46" s="234"/>
      <c r="C46" s="234"/>
      <c r="D46" s="234" t="s">
        <v>1047</v>
      </c>
      <c r="E46" s="236">
        <v>164757</v>
      </c>
      <c r="F46" s="236">
        <v>41270</v>
      </c>
      <c r="G46" s="236">
        <v>206027</v>
      </c>
      <c r="H46" s="236">
        <v>17046</v>
      </c>
      <c r="I46" s="236"/>
      <c r="J46" s="236">
        <v>0</v>
      </c>
      <c r="K46" s="236">
        <v>70</v>
      </c>
      <c r="L46" s="236">
        <v>70</v>
      </c>
      <c r="M46" s="237">
        <v>73.125</v>
      </c>
      <c r="N46" s="237">
        <v>10.210000038146973</v>
      </c>
      <c r="O46" s="237">
        <v>0</v>
      </c>
      <c r="P46" s="237">
        <v>8.8000001907348633</v>
      </c>
      <c r="Q46" s="237">
        <v>19.010000228881836</v>
      </c>
    </row>
    <row r="47" spans="1:17">
      <c r="A47" s="234"/>
      <c r="B47" s="234"/>
      <c r="C47" s="234"/>
      <c r="D47" s="238" t="s">
        <v>1048</v>
      </c>
      <c r="E47" s="240">
        <v>170749</v>
      </c>
      <c r="F47" s="240">
        <v>41816</v>
      </c>
      <c r="G47" s="240">
        <v>212565</v>
      </c>
      <c r="H47" s="240">
        <v>18020</v>
      </c>
      <c r="I47" s="240"/>
      <c r="J47" s="240">
        <v>1</v>
      </c>
      <c r="K47" s="240">
        <v>73</v>
      </c>
      <c r="L47" s="240">
        <v>74</v>
      </c>
      <c r="M47" s="241">
        <v>76.875</v>
      </c>
      <c r="N47" s="241">
        <v>4.8000001907348633</v>
      </c>
      <c r="O47" s="241">
        <v>6.880000114440918</v>
      </c>
      <c r="P47" s="241">
        <v>9.9799995422363281</v>
      </c>
      <c r="Q47" s="241">
        <v>21.659999847412109</v>
      </c>
    </row>
    <row r="48" spans="1:17">
      <c r="A48" s="234"/>
      <c r="B48" s="234"/>
      <c r="C48" s="234"/>
      <c r="D48" s="234" t="s">
        <v>1049</v>
      </c>
      <c r="E48" s="236">
        <v>353168</v>
      </c>
      <c r="F48" s="236">
        <v>88967</v>
      </c>
      <c r="G48" s="236">
        <v>442135</v>
      </c>
      <c r="H48" s="236">
        <v>55373</v>
      </c>
      <c r="I48" s="236"/>
      <c r="J48" s="236">
        <v>1</v>
      </c>
      <c r="K48" s="236">
        <v>161</v>
      </c>
      <c r="L48" s="236">
        <v>162</v>
      </c>
      <c r="M48" s="237">
        <v>166.25</v>
      </c>
      <c r="N48" s="237">
        <v>14.5</v>
      </c>
      <c r="O48" s="237">
        <v>2.5999999046325684</v>
      </c>
      <c r="P48" s="237">
        <v>27</v>
      </c>
      <c r="Q48" s="237">
        <v>44.099999904632568</v>
      </c>
    </row>
    <row r="49" spans="1:17">
      <c r="A49" s="234"/>
      <c r="B49" s="234"/>
      <c r="C49" s="234"/>
      <c r="D49" s="238" t="s">
        <v>1050</v>
      </c>
      <c r="E49" s="240">
        <v>194289</v>
      </c>
      <c r="F49" s="240">
        <v>39683</v>
      </c>
      <c r="G49" s="240">
        <v>233972</v>
      </c>
      <c r="H49" s="240">
        <v>19090</v>
      </c>
      <c r="I49" s="240"/>
      <c r="J49" s="240">
        <v>1</v>
      </c>
      <c r="K49" s="240">
        <v>80</v>
      </c>
      <c r="L49" s="240">
        <v>81</v>
      </c>
      <c r="M49" s="241">
        <v>84.25</v>
      </c>
      <c r="N49" s="241">
        <v>7.2899999618530273</v>
      </c>
      <c r="O49" s="241">
        <v>1.6799999475479126</v>
      </c>
      <c r="P49" s="241">
        <v>18</v>
      </c>
      <c r="Q49" s="241">
        <v>26.96999990940094</v>
      </c>
    </row>
    <row r="50" spans="1:17">
      <c r="A50" s="234"/>
      <c r="B50" s="234"/>
      <c r="C50" s="234"/>
      <c r="D50" s="234" t="s">
        <v>1051</v>
      </c>
      <c r="E50" s="236">
        <v>344796</v>
      </c>
      <c r="F50" s="236">
        <v>80564</v>
      </c>
      <c r="G50" s="236">
        <v>425360</v>
      </c>
      <c r="H50" s="236">
        <v>32879</v>
      </c>
      <c r="I50" s="236"/>
      <c r="J50" s="236">
        <v>4</v>
      </c>
      <c r="K50" s="236">
        <v>119</v>
      </c>
      <c r="L50" s="236">
        <v>123</v>
      </c>
      <c r="M50" s="237">
        <v>124.375</v>
      </c>
      <c r="N50" s="237">
        <v>14.380000114440918</v>
      </c>
      <c r="O50" s="237">
        <v>3.0099999904632568</v>
      </c>
      <c r="P50" s="237">
        <v>25.659999847412109</v>
      </c>
      <c r="Q50" s="237">
        <v>43.049999952316284</v>
      </c>
    </row>
    <row r="51" spans="1:17">
      <c r="A51" s="234"/>
      <c r="B51" s="234"/>
      <c r="C51" s="234"/>
      <c r="D51" s="238" t="s">
        <v>1052</v>
      </c>
      <c r="E51" s="240">
        <v>206724</v>
      </c>
      <c r="F51" s="240">
        <v>41943</v>
      </c>
      <c r="G51" s="240">
        <v>248667</v>
      </c>
      <c r="H51" s="240">
        <v>17886</v>
      </c>
      <c r="I51" s="240"/>
      <c r="J51" s="240">
        <v>1</v>
      </c>
      <c r="K51" s="240">
        <v>73</v>
      </c>
      <c r="L51" s="240">
        <v>74</v>
      </c>
      <c r="M51" s="241">
        <v>77</v>
      </c>
      <c r="N51" s="241">
        <v>10.600000381469727</v>
      </c>
      <c r="O51" s="241">
        <v>0</v>
      </c>
      <c r="P51" s="241">
        <v>10.899999618530273</v>
      </c>
      <c r="Q51" s="241">
        <v>21.5</v>
      </c>
    </row>
    <row r="52" spans="1:17">
      <c r="A52" s="234"/>
      <c r="B52" s="234"/>
      <c r="C52" s="234"/>
      <c r="D52" s="234" t="s">
        <v>1053</v>
      </c>
      <c r="E52" s="236">
        <v>210313</v>
      </c>
      <c r="F52" s="236">
        <v>43215</v>
      </c>
      <c r="G52" s="236">
        <v>253528</v>
      </c>
      <c r="H52" s="236">
        <v>20830</v>
      </c>
      <c r="I52" s="236"/>
      <c r="J52" s="236">
        <v>1</v>
      </c>
      <c r="K52" s="236">
        <v>89</v>
      </c>
      <c r="L52" s="236">
        <v>90</v>
      </c>
      <c r="M52" s="237">
        <v>93.375</v>
      </c>
      <c r="N52" s="237">
        <v>5.6599998474121094</v>
      </c>
      <c r="O52" s="237">
        <v>9.4499998092651367</v>
      </c>
      <c r="P52" s="237">
        <v>14.810000419616699</v>
      </c>
      <c r="Q52" s="237">
        <v>29.920000076293945</v>
      </c>
    </row>
    <row r="53" spans="1:17">
      <c r="A53" s="234"/>
      <c r="B53" s="234"/>
      <c r="C53" s="234"/>
      <c r="D53" s="238" t="s">
        <v>1054</v>
      </c>
      <c r="E53" s="240">
        <v>303457</v>
      </c>
      <c r="F53" s="240">
        <v>68565</v>
      </c>
      <c r="G53" s="240">
        <v>372022</v>
      </c>
      <c r="H53" s="240">
        <v>24694</v>
      </c>
      <c r="I53" s="240">
        <v>1</v>
      </c>
      <c r="J53" s="240">
        <v>11</v>
      </c>
      <c r="K53" s="240">
        <v>100</v>
      </c>
      <c r="L53" s="240">
        <v>112</v>
      </c>
      <c r="M53" s="241">
        <v>109.75</v>
      </c>
      <c r="N53" s="241">
        <v>11.149999618530273</v>
      </c>
      <c r="O53" s="241">
        <v>4</v>
      </c>
      <c r="P53" s="241">
        <v>23.690000534057617</v>
      </c>
      <c r="Q53" s="241">
        <v>38.840000152587891</v>
      </c>
    </row>
    <row r="54" spans="1:17">
      <c r="A54" s="234"/>
      <c r="B54" s="234"/>
      <c r="C54" s="234"/>
      <c r="D54" s="234" t="s">
        <v>1055</v>
      </c>
      <c r="E54" s="236">
        <v>250106</v>
      </c>
      <c r="F54" s="236">
        <v>52943</v>
      </c>
      <c r="G54" s="236">
        <v>303049</v>
      </c>
      <c r="H54" s="236">
        <v>19245</v>
      </c>
      <c r="I54" s="236"/>
      <c r="J54" s="236">
        <v>5</v>
      </c>
      <c r="K54" s="236">
        <v>74</v>
      </c>
      <c r="L54" s="236">
        <v>79</v>
      </c>
      <c r="M54" s="237">
        <v>80.375</v>
      </c>
      <c r="N54" s="237">
        <v>4</v>
      </c>
      <c r="O54" s="237">
        <v>1.940000057220459</v>
      </c>
      <c r="P54" s="237">
        <v>23.709999084472656</v>
      </c>
      <c r="Q54" s="237">
        <v>29.649999141693115</v>
      </c>
    </row>
    <row r="55" spans="1:17">
      <c r="A55" s="234"/>
      <c r="B55" s="234"/>
      <c r="C55" s="234"/>
      <c r="D55" s="238" t="s">
        <v>1056</v>
      </c>
      <c r="E55" s="240">
        <v>164879</v>
      </c>
      <c r="F55" s="240">
        <v>45606</v>
      </c>
      <c r="G55" s="240">
        <v>210485</v>
      </c>
      <c r="H55" s="240">
        <v>16901</v>
      </c>
      <c r="I55" s="240"/>
      <c r="J55" s="240">
        <v>4</v>
      </c>
      <c r="K55" s="240">
        <v>70</v>
      </c>
      <c r="L55" s="240">
        <v>74</v>
      </c>
      <c r="M55" s="241">
        <v>74.75</v>
      </c>
      <c r="N55" s="241">
        <v>4.4000000953674316</v>
      </c>
      <c r="O55" s="241">
        <v>3.25</v>
      </c>
      <c r="P55" s="241">
        <v>14.159999847412109</v>
      </c>
      <c r="Q55" s="241">
        <v>21.809999942779541</v>
      </c>
    </row>
    <row r="56" spans="1:17">
      <c r="A56" s="234"/>
      <c r="B56" s="234"/>
      <c r="C56" s="234"/>
      <c r="D56" s="234" t="s">
        <v>1057</v>
      </c>
      <c r="E56" s="236">
        <v>135487</v>
      </c>
      <c r="F56" s="236">
        <v>31302</v>
      </c>
      <c r="G56" s="236">
        <v>166789</v>
      </c>
      <c r="H56" s="236">
        <v>12642</v>
      </c>
      <c r="I56" s="236"/>
      <c r="J56" s="236">
        <v>0</v>
      </c>
      <c r="K56" s="236">
        <v>52</v>
      </c>
      <c r="L56" s="236">
        <v>52</v>
      </c>
      <c r="M56" s="237">
        <v>54.375</v>
      </c>
      <c r="N56" s="237">
        <v>5.2300000190734863</v>
      </c>
      <c r="O56" s="237">
        <v>1.75</v>
      </c>
      <c r="P56" s="237">
        <v>10.899999618530273</v>
      </c>
      <c r="Q56" s="237">
        <v>17.87999963760376</v>
      </c>
    </row>
    <row r="57" spans="1:17">
      <c r="A57" s="234"/>
      <c r="B57" s="234"/>
      <c r="C57" s="234"/>
      <c r="D57" s="238" t="s">
        <v>1058</v>
      </c>
      <c r="E57" s="240">
        <v>451110</v>
      </c>
      <c r="F57" s="240">
        <v>126399</v>
      </c>
      <c r="G57" s="240">
        <v>577509</v>
      </c>
      <c r="H57" s="240">
        <v>41833</v>
      </c>
      <c r="I57" s="240"/>
      <c r="J57" s="240">
        <v>4</v>
      </c>
      <c r="K57" s="240">
        <v>179</v>
      </c>
      <c r="L57" s="240">
        <v>183</v>
      </c>
      <c r="M57" s="241">
        <v>186.5</v>
      </c>
      <c r="N57" s="241">
        <v>19.370000839233398</v>
      </c>
      <c r="O57" s="241">
        <v>11.659999847412109</v>
      </c>
      <c r="P57" s="241">
        <v>25.260000228881836</v>
      </c>
      <c r="Q57" s="241">
        <v>56.290000915527344</v>
      </c>
    </row>
    <row r="58" spans="1:17">
      <c r="A58" s="234"/>
      <c r="B58" s="234"/>
      <c r="C58" s="234"/>
      <c r="D58" s="234" t="s">
        <v>1059</v>
      </c>
      <c r="E58" s="236">
        <v>184816</v>
      </c>
      <c r="F58" s="236">
        <v>48607</v>
      </c>
      <c r="G58" s="236">
        <v>233423</v>
      </c>
      <c r="H58" s="236">
        <v>27903</v>
      </c>
      <c r="I58" s="236"/>
      <c r="J58" s="236">
        <v>1</v>
      </c>
      <c r="K58" s="236">
        <v>79</v>
      </c>
      <c r="L58" s="236">
        <v>80</v>
      </c>
      <c r="M58" s="237">
        <v>83.375</v>
      </c>
      <c r="N58" s="237">
        <v>7.9000000953674316</v>
      </c>
      <c r="O58" s="237">
        <v>6.070000171661377</v>
      </c>
      <c r="P58" s="237">
        <v>7.7899999618530273</v>
      </c>
      <c r="Q58" s="237">
        <v>21.760000228881836</v>
      </c>
    </row>
    <row r="59" spans="1:17">
      <c r="A59" s="234"/>
      <c r="B59" s="234"/>
      <c r="C59" s="234"/>
      <c r="D59" s="238" t="s">
        <v>1060</v>
      </c>
      <c r="E59" s="240">
        <v>231908</v>
      </c>
      <c r="F59" s="240">
        <v>58226</v>
      </c>
      <c r="G59" s="240">
        <v>290134</v>
      </c>
      <c r="H59" s="240">
        <v>20386</v>
      </c>
      <c r="I59" s="240">
        <v>1</v>
      </c>
      <c r="J59" s="240">
        <v>2</v>
      </c>
      <c r="K59" s="240">
        <v>88</v>
      </c>
      <c r="L59" s="240">
        <v>91</v>
      </c>
      <c r="M59" s="241">
        <v>94.125</v>
      </c>
      <c r="N59" s="241">
        <v>4.4899997711181641</v>
      </c>
      <c r="O59" s="241">
        <v>6.179999828338623</v>
      </c>
      <c r="P59" s="241">
        <v>18.75</v>
      </c>
      <c r="Q59" s="241">
        <v>29.419999599456787</v>
      </c>
    </row>
    <row r="60" spans="1:17">
      <c r="A60" s="234"/>
      <c r="B60" s="234"/>
      <c r="C60" s="234"/>
      <c r="D60" s="234" t="s">
        <v>1061</v>
      </c>
      <c r="E60" s="236">
        <v>120563</v>
      </c>
      <c r="F60" s="236">
        <v>33863</v>
      </c>
      <c r="G60" s="236">
        <v>154426</v>
      </c>
      <c r="H60" s="236">
        <v>11800</v>
      </c>
      <c r="I60" s="236"/>
      <c r="J60" s="236">
        <v>1</v>
      </c>
      <c r="K60" s="236">
        <v>47</v>
      </c>
      <c r="L60" s="236">
        <v>48</v>
      </c>
      <c r="M60" s="237">
        <v>49.5</v>
      </c>
      <c r="N60" s="237">
        <v>2.5099999904632568</v>
      </c>
      <c r="O60" s="237">
        <v>1.75</v>
      </c>
      <c r="P60" s="237">
        <v>10.630000114440918</v>
      </c>
      <c r="Q60" s="237">
        <v>14.890000104904175</v>
      </c>
    </row>
    <row r="61" spans="1:17">
      <c r="A61" s="234"/>
      <c r="B61" s="234"/>
      <c r="C61" s="234"/>
      <c r="D61" s="238" t="s">
        <v>1062</v>
      </c>
      <c r="E61" s="240">
        <v>163469</v>
      </c>
      <c r="F61" s="240">
        <v>43491</v>
      </c>
      <c r="G61" s="240">
        <v>206960</v>
      </c>
      <c r="H61" s="240">
        <v>16169</v>
      </c>
      <c r="I61" s="240"/>
      <c r="J61" s="240">
        <v>0</v>
      </c>
      <c r="K61" s="240">
        <v>71</v>
      </c>
      <c r="L61" s="240">
        <v>71</v>
      </c>
      <c r="M61" s="241">
        <v>74.25</v>
      </c>
      <c r="N61" s="241">
        <v>4.8000001907348633</v>
      </c>
      <c r="O61" s="241">
        <v>2.5999999046325684</v>
      </c>
      <c r="P61" s="241">
        <v>9.3999996185302734</v>
      </c>
      <c r="Q61" s="241">
        <v>16.799999713897705</v>
      </c>
    </row>
    <row r="62" spans="1:17">
      <c r="A62" s="234"/>
      <c r="B62" s="234"/>
      <c r="C62" s="234"/>
      <c r="D62" s="234" t="s">
        <v>1063</v>
      </c>
      <c r="E62" s="236">
        <v>297019</v>
      </c>
      <c r="F62" s="236">
        <v>72794</v>
      </c>
      <c r="G62" s="236">
        <v>369813</v>
      </c>
      <c r="H62" s="236">
        <v>16167</v>
      </c>
      <c r="I62" s="236"/>
      <c r="J62" s="236">
        <v>2</v>
      </c>
      <c r="K62" s="236">
        <v>76</v>
      </c>
      <c r="L62" s="236">
        <v>78</v>
      </c>
      <c r="M62" s="237">
        <v>77.625</v>
      </c>
      <c r="N62" s="237">
        <v>5.6500000953674316</v>
      </c>
      <c r="O62" s="237">
        <v>9.5</v>
      </c>
      <c r="P62" s="237">
        <v>16.5</v>
      </c>
      <c r="Q62" s="237">
        <v>31.650000095367432</v>
      </c>
    </row>
    <row r="63" spans="1:17">
      <c r="A63" s="234"/>
      <c r="B63" s="234"/>
      <c r="C63" s="234"/>
      <c r="D63" s="238" t="s">
        <v>1064</v>
      </c>
      <c r="E63" s="240">
        <v>170073</v>
      </c>
      <c r="F63" s="240">
        <v>38814</v>
      </c>
      <c r="G63" s="240">
        <v>208887</v>
      </c>
      <c r="H63" s="240">
        <v>15080</v>
      </c>
      <c r="I63" s="240"/>
      <c r="J63" s="240">
        <v>0</v>
      </c>
      <c r="K63" s="240">
        <v>67</v>
      </c>
      <c r="L63" s="240">
        <v>67</v>
      </c>
      <c r="M63" s="241">
        <v>68.125</v>
      </c>
      <c r="N63" s="241">
        <v>6</v>
      </c>
      <c r="O63" s="241">
        <v>2.7999999523162842</v>
      </c>
      <c r="P63" s="241">
        <v>13.270000457763672</v>
      </c>
      <c r="Q63" s="241">
        <v>22.070000410079956</v>
      </c>
    </row>
    <row r="64" spans="1:17">
      <c r="A64" s="234"/>
      <c r="B64" s="234"/>
      <c r="C64" s="234"/>
      <c r="D64" s="234" t="s">
        <v>1065</v>
      </c>
      <c r="E64" s="236">
        <v>110531</v>
      </c>
      <c r="F64" s="236">
        <v>48866</v>
      </c>
      <c r="G64" s="236">
        <v>159397</v>
      </c>
      <c r="H64" s="236">
        <v>19311</v>
      </c>
      <c r="I64" s="236">
        <v>1</v>
      </c>
      <c r="J64" s="236">
        <v>3</v>
      </c>
      <c r="K64" s="236">
        <v>45</v>
      </c>
      <c r="L64" s="236">
        <v>49</v>
      </c>
      <c r="M64" s="237">
        <v>49.25</v>
      </c>
      <c r="N64" s="237">
        <v>5.3499999046325684</v>
      </c>
      <c r="O64" s="237">
        <v>2.5</v>
      </c>
      <c r="P64" s="237">
        <v>7.5</v>
      </c>
      <c r="Q64" s="237">
        <v>15.349999904632568</v>
      </c>
    </row>
    <row r="65" spans="1:17">
      <c r="A65" s="234"/>
      <c r="B65" s="234"/>
      <c r="C65" s="234"/>
      <c r="D65" s="238" t="s">
        <v>1066</v>
      </c>
      <c r="E65" s="240">
        <v>269167</v>
      </c>
      <c r="F65" s="240">
        <v>68603</v>
      </c>
      <c r="G65" s="240">
        <v>337770</v>
      </c>
      <c r="H65" s="240">
        <v>20863</v>
      </c>
      <c r="I65" s="240"/>
      <c r="J65" s="240">
        <v>2</v>
      </c>
      <c r="K65" s="240">
        <v>100</v>
      </c>
      <c r="L65" s="240">
        <v>102</v>
      </c>
      <c r="M65" s="241">
        <v>104.875</v>
      </c>
      <c r="N65" s="241">
        <v>4</v>
      </c>
      <c r="O65" s="241">
        <v>10.420000076293945</v>
      </c>
      <c r="P65" s="241">
        <v>22.340000152587891</v>
      </c>
      <c r="Q65" s="241">
        <v>36.760000228881836</v>
      </c>
    </row>
    <row r="66" spans="1:17">
      <c r="A66" s="234"/>
      <c r="B66" s="234"/>
      <c r="C66" s="234"/>
      <c r="D66" s="234" t="s">
        <v>1067</v>
      </c>
      <c r="E66" s="236">
        <v>247621</v>
      </c>
      <c r="F66" s="236">
        <v>91332</v>
      </c>
      <c r="G66" s="236">
        <v>338953</v>
      </c>
      <c r="H66" s="236">
        <v>21579</v>
      </c>
      <c r="I66" s="236"/>
      <c r="J66" s="236">
        <v>5</v>
      </c>
      <c r="K66" s="236">
        <v>100</v>
      </c>
      <c r="L66" s="236">
        <v>105</v>
      </c>
      <c r="M66" s="237">
        <v>105.875</v>
      </c>
      <c r="N66" s="237">
        <v>7</v>
      </c>
      <c r="O66" s="237">
        <v>5.75</v>
      </c>
      <c r="P66" s="237">
        <v>20.319999694824219</v>
      </c>
      <c r="Q66" s="237">
        <v>33.069999694824219</v>
      </c>
    </row>
    <row r="67" spans="1:17">
      <c r="A67" s="234"/>
      <c r="B67" s="234"/>
      <c r="C67" s="234"/>
      <c r="D67" s="238" t="s">
        <v>1068</v>
      </c>
      <c r="E67" s="240">
        <v>228334</v>
      </c>
      <c r="F67" s="240">
        <v>55110</v>
      </c>
      <c r="G67" s="240">
        <v>283444</v>
      </c>
      <c r="H67" s="240">
        <v>21039</v>
      </c>
      <c r="I67" s="240">
        <v>1</v>
      </c>
      <c r="J67" s="240">
        <v>3</v>
      </c>
      <c r="K67" s="240">
        <v>91</v>
      </c>
      <c r="L67" s="240">
        <v>95</v>
      </c>
      <c r="M67" s="241">
        <v>97</v>
      </c>
      <c r="N67" s="241">
        <v>5.8899998664855957</v>
      </c>
      <c r="O67" s="241">
        <v>0.89999997615814209</v>
      </c>
      <c r="P67" s="241">
        <v>23.540000915527344</v>
      </c>
      <c r="Q67" s="241">
        <v>30.330000758171082</v>
      </c>
    </row>
    <row r="68" spans="1:17">
      <c r="A68" s="234"/>
      <c r="B68" s="234"/>
      <c r="C68" s="234"/>
      <c r="D68" s="234" t="s">
        <v>1069</v>
      </c>
      <c r="E68" s="236">
        <v>160120</v>
      </c>
      <c r="F68" s="236">
        <v>41867</v>
      </c>
      <c r="G68" s="236">
        <v>201987</v>
      </c>
      <c r="H68" s="236">
        <v>15679</v>
      </c>
      <c r="I68" s="236"/>
      <c r="J68" s="236">
        <v>1</v>
      </c>
      <c r="K68" s="236">
        <v>63</v>
      </c>
      <c r="L68" s="236">
        <v>64</v>
      </c>
      <c r="M68" s="237">
        <v>65.25</v>
      </c>
      <c r="N68" s="237">
        <v>3</v>
      </c>
      <c r="O68" s="237">
        <v>0.75</v>
      </c>
      <c r="P68" s="237">
        <v>17.5</v>
      </c>
      <c r="Q68" s="237">
        <v>21.25</v>
      </c>
    </row>
    <row r="69" spans="1:17">
      <c r="A69" s="234"/>
      <c r="B69" s="234"/>
      <c r="C69" s="234"/>
      <c r="D69" s="238" t="s">
        <v>1070</v>
      </c>
      <c r="E69" s="240">
        <v>204988</v>
      </c>
      <c r="F69" s="240">
        <v>44423</v>
      </c>
      <c r="G69" s="240">
        <v>249411</v>
      </c>
      <c r="H69" s="240">
        <v>16846</v>
      </c>
      <c r="I69" s="240"/>
      <c r="J69" s="240">
        <v>1</v>
      </c>
      <c r="K69" s="240">
        <v>73</v>
      </c>
      <c r="L69" s="240">
        <v>74</v>
      </c>
      <c r="M69" s="241">
        <v>74</v>
      </c>
      <c r="N69" s="241">
        <v>6.8000001907348633</v>
      </c>
      <c r="O69" s="241">
        <v>2</v>
      </c>
      <c r="P69" s="241">
        <v>13.939999580383301</v>
      </c>
      <c r="Q69" s="241">
        <v>22.739999771118164</v>
      </c>
    </row>
    <row r="70" spans="1:17">
      <c r="A70" s="234"/>
      <c r="B70" s="234"/>
      <c r="C70" s="234"/>
      <c r="D70" s="234" t="s">
        <v>1071</v>
      </c>
      <c r="E70" s="236">
        <v>146889</v>
      </c>
      <c r="F70" s="236">
        <v>43573</v>
      </c>
      <c r="G70" s="236">
        <v>190462</v>
      </c>
      <c r="H70" s="236">
        <v>13760</v>
      </c>
      <c r="I70" s="236"/>
      <c r="J70" s="236">
        <v>3</v>
      </c>
      <c r="K70" s="236">
        <v>68</v>
      </c>
      <c r="L70" s="236">
        <v>71</v>
      </c>
      <c r="M70" s="237">
        <v>70.5</v>
      </c>
      <c r="N70" s="237">
        <v>2.9500000476837158</v>
      </c>
      <c r="O70" s="237">
        <v>3.4500000476837158</v>
      </c>
      <c r="P70" s="237">
        <v>8.9399995803833008</v>
      </c>
      <c r="Q70" s="237">
        <v>15.339999675750732</v>
      </c>
    </row>
    <row r="71" spans="1:17">
      <c r="A71" s="234"/>
      <c r="B71" s="234"/>
      <c r="C71" s="234"/>
      <c r="D71" s="238" t="s">
        <v>1072</v>
      </c>
      <c r="E71" s="240">
        <v>141206</v>
      </c>
      <c r="F71" s="240">
        <v>59449</v>
      </c>
      <c r="G71" s="240">
        <v>200655</v>
      </c>
      <c r="H71" s="240">
        <v>14616</v>
      </c>
      <c r="I71" s="240">
        <v>1</v>
      </c>
      <c r="J71" s="240">
        <v>1</v>
      </c>
      <c r="K71" s="240">
        <v>58</v>
      </c>
      <c r="L71" s="240">
        <v>60</v>
      </c>
      <c r="M71" s="241">
        <v>61.875</v>
      </c>
      <c r="N71" s="241">
        <v>3.2899999618530273</v>
      </c>
      <c r="O71" s="241">
        <v>1.5</v>
      </c>
      <c r="P71" s="241">
        <v>12.239999771118164</v>
      </c>
      <c r="Q71" s="241">
        <v>17.029999732971191</v>
      </c>
    </row>
    <row r="72" spans="1:17">
      <c r="A72" s="234"/>
      <c r="B72" s="234"/>
      <c r="C72" s="234"/>
      <c r="D72" s="234" t="s">
        <v>1073</v>
      </c>
      <c r="E72" s="236">
        <v>182646</v>
      </c>
      <c r="F72" s="236">
        <v>37125</v>
      </c>
      <c r="G72" s="236">
        <v>219771</v>
      </c>
      <c r="H72" s="236">
        <v>18182</v>
      </c>
      <c r="I72" s="236"/>
      <c r="J72" s="236">
        <v>3</v>
      </c>
      <c r="K72" s="236">
        <v>75</v>
      </c>
      <c r="L72" s="236">
        <v>78</v>
      </c>
      <c r="M72" s="237">
        <v>80.75</v>
      </c>
      <c r="N72" s="237">
        <v>7.679999828338623</v>
      </c>
      <c r="O72" s="237">
        <v>2.9000000953674316</v>
      </c>
      <c r="P72" s="237">
        <v>12.420000076293945</v>
      </c>
      <c r="Q72" s="237">
        <v>23</v>
      </c>
    </row>
    <row r="73" spans="1:17">
      <c r="A73" s="234"/>
      <c r="B73" s="234"/>
      <c r="C73" s="234"/>
      <c r="D73" s="238" t="s">
        <v>1074</v>
      </c>
      <c r="E73" s="240">
        <v>140038</v>
      </c>
      <c r="F73" s="240">
        <v>33578</v>
      </c>
      <c r="G73" s="240">
        <v>173616</v>
      </c>
      <c r="H73" s="240">
        <v>12798</v>
      </c>
      <c r="I73" s="240"/>
      <c r="J73" s="240">
        <v>0</v>
      </c>
      <c r="K73" s="240">
        <v>51</v>
      </c>
      <c r="L73" s="240">
        <v>51</v>
      </c>
      <c r="M73" s="241">
        <v>52.625</v>
      </c>
      <c r="N73" s="241">
        <v>2</v>
      </c>
      <c r="O73" s="241">
        <v>5</v>
      </c>
      <c r="P73" s="241">
        <v>12.159999847412109</v>
      </c>
      <c r="Q73" s="241">
        <v>19.159999847412109</v>
      </c>
    </row>
    <row r="74" spans="1:17">
      <c r="A74" s="234"/>
      <c r="B74" s="234"/>
      <c r="C74" s="279" t="s">
        <v>719</v>
      </c>
      <c r="D74" s="279"/>
      <c r="E74" s="280">
        <v>12825429</v>
      </c>
      <c r="F74" s="280">
        <v>3397232</v>
      </c>
      <c r="G74" s="280">
        <v>16222661</v>
      </c>
      <c r="H74" s="280">
        <v>1248125</v>
      </c>
      <c r="I74" s="280">
        <v>13</v>
      </c>
      <c r="J74" s="280">
        <v>119</v>
      </c>
      <c r="K74" s="280">
        <v>5020</v>
      </c>
      <c r="L74" s="280">
        <v>5152</v>
      </c>
      <c r="M74" s="281">
        <v>5278.75</v>
      </c>
      <c r="N74" s="281">
        <v>405.19000005722046</v>
      </c>
      <c r="O74" s="281">
        <v>235.45000016689301</v>
      </c>
      <c r="P74" s="281">
        <v>980.36999559402466</v>
      </c>
      <c r="Q74" s="281">
        <v>1621.0099958181381</v>
      </c>
    </row>
    <row r="75" spans="1:17">
      <c r="A75" s="234"/>
      <c r="B75" s="234"/>
      <c r="C75" s="226"/>
      <c r="D75" s="226"/>
      <c r="E75" s="228"/>
      <c r="F75" s="228"/>
      <c r="G75" s="228"/>
      <c r="H75" s="228"/>
      <c r="I75" s="228"/>
      <c r="J75" s="228"/>
      <c r="K75" s="228"/>
      <c r="L75" s="228"/>
      <c r="M75" s="229"/>
      <c r="N75" s="229"/>
      <c r="O75" s="229"/>
      <c r="P75" s="229"/>
      <c r="Q75" s="229"/>
    </row>
    <row r="76" spans="1:17">
      <c r="A76" s="234"/>
      <c r="B76" s="234" t="s">
        <v>720</v>
      </c>
      <c r="C76" s="276" t="s">
        <v>314</v>
      </c>
      <c r="D76" s="276"/>
      <c r="E76" s="236"/>
      <c r="F76" s="236"/>
      <c r="G76" s="236"/>
      <c r="H76" s="236"/>
      <c r="I76" s="236"/>
      <c r="J76" s="236"/>
      <c r="K76" s="236"/>
      <c r="L76" s="236"/>
      <c r="M76" s="237"/>
      <c r="N76" s="237"/>
      <c r="O76" s="237"/>
      <c r="P76" s="237"/>
      <c r="Q76" s="237"/>
    </row>
    <row r="77" spans="1:17">
      <c r="A77" s="234"/>
      <c r="B77" s="234"/>
      <c r="C77" s="234"/>
      <c r="D77" s="238" t="s">
        <v>1075</v>
      </c>
      <c r="E77" s="240">
        <v>230627</v>
      </c>
      <c r="F77" s="240">
        <v>41937</v>
      </c>
      <c r="G77" s="240">
        <v>272564</v>
      </c>
      <c r="H77" s="240">
        <v>29658</v>
      </c>
      <c r="I77" s="240">
        <v>1</v>
      </c>
      <c r="J77" s="240">
        <v>0</v>
      </c>
      <c r="K77" s="240">
        <v>81</v>
      </c>
      <c r="L77" s="240">
        <v>82</v>
      </c>
      <c r="M77" s="241">
        <v>84</v>
      </c>
      <c r="N77" s="241">
        <v>8.380000114440918</v>
      </c>
      <c r="O77" s="241">
        <v>5.3899998664855957</v>
      </c>
      <c r="P77" s="241">
        <v>13.260000228881836</v>
      </c>
      <c r="Q77" s="241">
        <v>27.03000020980835</v>
      </c>
    </row>
    <row r="78" spans="1:17">
      <c r="A78" s="234"/>
      <c r="B78" s="234"/>
      <c r="C78" s="234"/>
      <c r="D78" s="234" t="s">
        <v>1076</v>
      </c>
      <c r="E78" s="236">
        <v>177351</v>
      </c>
      <c r="F78" s="236">
        <v>54693</v>
      </c>
      <c r="G78" s="236">
        <v>232044</v>
      </c>
      <c r="H78" s="236">
        <v>26604</v>
      </c>
      <c r="I78" s="236"/>
      <c r="J78" s="236">
        <v>0</v>
      </c>
      <c r="K78" s="236">
        <v>72</v>
      </c>
      <c r="L78" s="236">
        <v>72</v>
      </c>
      <c r="M78" s="237">
        <v>74</v>
      </c>
      <c r="N78" s="237">
        <v>4.429999828338623</v>
      </c>
      <c r="O78" s="237">
        <v>5.8000001907348633</v>
      </c>
      <c r="P78" s="237">
        <v>13</v>
      </c>
      <c r="Q78" s="237">
        <v>23.230000019073486</v>
      </c>
    </row>
    <row r="79" spans="1:17">
      <c r="A79" s="234"/>
      <c r="B79" s="234"/>
      <c r="C79" s="234"/>
      <c r="D79" s="238" t="s">
        <v>1077</v>
      </c>
      <c r="E79" s="240">
        <v>204409</v>
      </c>
      <c r="F79" s="240">
        <v>37398</v>
      </c>
      <c r="G79" s="240">
        <v>241807</v>
      </c>
      <c r="H79" s="240">
        <v>28155</v>
      </c>
      <c r="I79" s="240"/>
      <c r="J79" s="240">
        <v>7</v>
      </c>
      <c r="K79" s="240">
        <v>71</v>
      </c>
      <c r="L79" s="240">
        <v>78</v>
      </c>
      <c r="M79" s="241">
        <v>77.375</v>
      </c>
      <c r="N79" s="241">
        <v>10.020000457763672</v>
      </c>
      <c r="O79" s="241">
        <v>3.690000057220459</v>
      </c>
      <c r="P79" s="241">
        <v>9.630000114440918</v>
      </c>
      <c r="Q79" s="241">
        <v>23.340000629425049</v>
      </c>
    </row>
    <row r="80" spans="1:17">
      <c r="A80" s="234"/>
      <c r="B80" s="234"/>
      <c r="C80" s="234"/>
      <c r="D80" s="234" t="s">
        <v>1078</v>
      </c>
      <c r="E80" s="236">
        <v>179720</v>
      </c>
      <c r="F80" s="236">
        <v>37909</v>
      </c>
      <c r="G80" s="236">
        <v>217629</v>
      </c>
      <c r="H80" s="236">
        <v>21553</v>
      </c>
      <c r="I80" s="236">
        <v>1</v>
      </c>
      <c r="J80" s="236">
        <v>3</v>
      </c>
      <c r="K80" s="236">
        <v>55</v>
      </c>
      <c r="L80" s="236">
        <v>59</v>
      </c>
      <c r="M80" s="237">
        <v>58.5</v>
      </c>
      <c r="N80" s="237">
        <v>8.0100002288818359</v>
      </c>
      <c r="O80" s="237">
        <v>1.5</v>
      </c>
      <c r="P80" s="237">
        <v>14.600000381469727</v>
      </c>
      <c r="Q80" s="237">
        <v>24.110000610351563</v>
      </c>
    </row>
    <row r="81" spans="1:17">
      <c r="A81" s="234"/>
      <c r="B81" s="234"/>
      <c r="C81" s="234"/>
      <c r="D81" s="238" t="s">
        <v>1079</v>
      </c>
      <c r="E81" s="240">
        <v>341967</v>
      </c>
      <c r="F81" s="240">
        <v>76919</v>
      </c>
      <c r="G81" s="240">
        <v>418886</v>
      </c>
      <c r="H81" s="240">
        <v>46900</v>
      </c>
      <c r="I81" s="240"/>
      <c r="J81" s="240">
        <v>3</v>
      </c>
      <c r="K81" s="240">
        <v>134</v>
      </c>
      <c r="L81" s="240">
        <v>137</v>
      </c>
      <c r="M81" s="241">
        <v>138</v>
      </c>
      <c r="N81" s="241">
        <v>11.210000038146973</v>
      </c>
      <c r="O81" s="241">
        <v>7.5799999237060547</v>
      </c>
      <c r="P81" s="241">
        <v>25.409999847412109</v>
      </c>
      <c r="Q81" s="241">
        <v>44.199999809265137</v>
      </c>
    </row>
    <row r="82" spans="1:17">
      <c r="A82" s="234"/>
      <c r="B82" s="234"/>
      <c r="C82" s="234"/>
      <c r="D82" s="234" t="s">
        <v>1080</v>
      </c>
      <c r="E82" s="236">
        <v>191403</v>
      </c>
      <c r="F82" s="236">
        <v>42065</v>
      </c>
      <c r="G82" s="236">
        <v>233468</v>
      </c>
      <c r="H82" s="236">
        <v>29075</v>
      </c>
      <c r="I82" s="236"/>
      <c r="J82" s="236">
        <v>1</v>
      </c>
      <c r="K82" s="236">
        <v>81</v>
      </c>
      <c r="L82" s="236">
        <v>82</v>
      </c>
      <c r="M82" s="237">
        <v>82.25</v>
      </c>
      <c r="N82" s="237">
        <v>8.0200004577636719</v>
      </c>
      <c r="O82" s="237">
        <v>2.2999999523162842</v>
      </c>
      <c r="P82" s="237">
        <v>13.119999885559082</v>
      </c>
      <c r="Q82" s="237">
        <v>23.440000295639038</v>
      </c>
    </row>
    <row r="83" spans="1:17">
      <c r="A83" s="234"/>
      <c r="B83" s="234"/>
      <c r="C83" s="234"/>
      <c r="D83" s="238" t="s">
        <v>1081</v>
      </c>
      <c r="E83" s="240">
        <v>224442</v>
      </c>
      <c r="F83" s="240">
        <v>42204</v>
      </c>
      <c r="G83" s="240">
        <v>266646</v>
      </c>
      <c r="H83" s="240">
        <v>27207</v>
      </c>
      <c r="I83" s="240"/>
      <c r="J83" s="240">
        <v>6</v>
      </c>
      <c r="K83" s="240">
        <v>75</v>
      </c>
      <c r="L83" s="240">
        <v>81</v>
      </c>
      <c r="M83" s="241">
        <v>79.875</v>
      </c>
      <c r="N83" s="241">
        <v>8.4600000381469727</v>
      </c>
      <c r="O83" s="241">
        <v>2.7400000095367432</v>
      </c>
      <c r="P83" s="241">
        <v>14.810000419616699</v>
      </c>
      <c r="Q83" s="241">
        <v>26.010000467300415</v>
      </c>
    </row>
    <row r="84" spans="1:17">
      <c r="A84" s="234"/>
      <c r="B84" s="234"/>
      <c r="C84" s="234"/>
      <c r="D84" s="234" t="s">
        <v>1082</v>
      </c>
      <c r="E84" s="236">
        <v>178840</v>
      </c>
      <c r="F84" s="236">
        <v>31437</v>
      </c>
      <c r="G84" s="236">
        <v>210277</v>
      </c>
      <c r="H84" s="236">
        <v>23467</v>
      </c>
      <c r="I84" s="236"/>
      <c r="J84" s="236">
        <v>0</v>
      </c>
      <c r="K84" s="236">
        <v>67</v>
      </c>
      <c r="L84" s="236">
        <v>67</v>
      </c>
      <c r="M84" s="237">
        <v>69.25</v>
      </c>
      <c r="N84" s="237">
        <v>4.75</v>
      </c>
      <c r="O84" s="237">
        <v>8.869999885559082</v>
      </c>
      <c r="P84" s="237">
        <v>10.25</v>
      </c>
      <c r="Q84" s="237">
        <v>23.869999885559082</v>
      </c>
    </row>
    <row r="85" spans="1:17">
      <c r="A85" s="234"/>
      <c r="B85" s="234"/>
      <c r="C85" s="234"/>
      <c r="D85" s="238" t="s">
        <v>1083</v>
      </c>
      <c r="E85" s="240">
        <v>287201</v>
      </c>
      <c r="F85" s="240">
        <v>53549</v>
      </c>
      <c r="G85" s="240">
        <v>340750</v>
      </c>
      <c r="H85" s="240">
        <v>37010</v>
      </c>
      <c r="I85" s="240"/>
      <c r="J85" s="240">
        <v>0</v>
      </c>
      <c r="K85" s="240">
        <v>103</v>
      </c>
      <c r="L85" s="240">
        <v>103</v>
      </c>
      <c r="M85" s="241">
        <v>104.875</v>
      </c>
      <c r="N85" s="241">
        <v>6</v>
      </c>
      <c r="O85" s="241">
        <v>8.8100004196166992</v>
      </c>
      <c r="P85" s="241">
        <v>23.25</v>
      </c>
      <c r="Q85" s="241">
        <v>38.060000419616699</v>
      </c>
    </row>
    <row r="86" spans="1:17">
      <c r="A86" s="234"/>
      <c r="B86" s="234"/>
      <c r="C86" s="234"/>
      <c r="D86" s="234" t="s">
        <v>1084</v>
      </c>
      <c r="E86" s="236">
        <v>213822</v>
      </c>
      <c r="F86" s="236">
        <v>31252</v>
      </c>
      <c r="G86" s="236">
        <v>245074</v>
      </c>
      <c r="H86" s="236">
        <v>22736</v>
      </c>
      <c r="I86" s="236"/>
      <c r="J86" s="236">
        <v>2</v>
      </c>
      <c r="K86" s="236">
        <v>69</v>
      </c>
      <c r="L86" s="236">
        <v>71</v>
      </c>
      <c r="M86" s="237">
        <v>71.375</v>
      </c>
      <c r="N86" s="237">
        <v>9.2299995422363281</v>
      </c>
      <c r="O86" s="237">
        <v>1</v>
      </c>
      <c r="P86" s="237">
        <v>10.029999732971191</v>
      </c>
      <c r="Q86" s="237">
        <v>20.25999927520752</v>
      </c>
    </row>
    <row r="87" spans="1:17">
      <c r="A87" s="234"/>
      <c r="B87" s="234"/>
      <c r="C87" s="234"/>
      <c r="D87" s="238" t="s">
        <v>1085</v>
      </c>
      <c r="E87" s="240">
        <v>157439</v>
      </c>
      <c r="F87" s="240">
        <v>32064</v>
      </c>
      <c r="G87" s="240">
        <v>189503</v>
      </c>
      <c r="H87" s="240">
        <v>22297</v>
      </c>
      <c r="I87" s="240"/>
      <c r="J87" s="240">
        <v>1</v>
      </c>
      <c r="K87" s="240">
        <v>62</v>
      </c>
      <c r="L87" s="240">
        <v>63</v>
      </c>
      <c r="M87" s="241">
        <v>64.25</v>
      </c>
      <c r="N87" s="241">
        <v>3.2599999904632568</v>
      </c>
      <c r="O87" s="241">
        <v>0.85000002384185791</v>
      </c>
      <c r="P87" s="241">
        <v>15.529999732971191</v>
      </c>
      <c r="Q87" s="241">
        <v>19.639999747276306</v>
      </c>
    </row>
    <row r="88" spans="1:17">
      <c r="A88" s="234"/>
      <c r="B88" s="234"/>
      <c r="C88" s="234"/>
      <c r="D88" s="234" t="s">
        <v>1086</v>
      </c>
      <c r="E88" s="236">
        <v>192644</v>
      </c>
      <c r="F88" s="236">
        <v>35417</v>
      </c>
      <c r="G88" s="236">
        <v>228061</v>
      </c>
      <c r="H88" s="236">
        <v>27204</v>
      </c>
      <c r="I88" s="236">
        <v>2</v>
      </c>
      <c r="J88" s="236">
        <v>0</v>
      </c>
      <c r="K88" s="236">
        <v>71</v>
      </c>
      <c r="L88" s="236">
        <v>73</v>
      </c>
      <c r="M88" s="237">
        <v>72.625</v>
      </c>
      <c r="N88" s="237">
        <v>6.4499998092651367</v>
      </c>
      <c r="O88" s="237">
        <v>2.4500000476837158</v>
      </c>
      <c r="P88" s="237">
        <v>17.190000534057617</v>
      </c>
      <c r="Q88" s="237">
        <v>26.09000039100647</v>
      </c>
    </row>
    <row r="89" spans="1:17">
      <c r="A89" s="234"/>
      <c r="B89" s="234"/>
      <c r="C89" s="234"/>
      <c r="D89" s="238" t="s">
        <v>1087</v>
      </c>
      <c r="E89" s="240">
        <v>174822</v>
      </c>
      <c r="F89" s="240">
        <v>35509</v>
      </c>
      <c r="G89" s="240">
        <v>210331</v>
      </c>
      <c r="H89" s="240">
        <v>22451</v>
      </c>
      <c r="I89" s="240">
        <v>1</v>
      </c>
      <c r="J89" s="240">
        <v>4</v>
      </c>
      <c r="K89" s="240">
        <v>61</v>
      </c>
      <c r="L89" s="240">
        <v>66</v>
      </c>
      <c r="M89" s="241">
        <v>64.625</v>
      </c>
      <c r="N89" s="241">
        <v>5.3499999046325684</v>
      </c>
      <c r="O89" s="241">
        <v>0</v>
      </c>
      <c r="P89" s="241">
        <v>15.619999885559082</v>
      </c>
      <c r="Q89" s="241">
        <v>20.96999979019165</v>
      </c>
    </row>
    <row r="90" spans="1:17">
      <c r="A90" s="234"/>
      <c r="B90" s="234"/>
      <c r="C90" s="234"/>
      <c r="D90" s="234" t="s">
        <v>1088</v>
      </c>
      <c r="E90" s="236">
        <v>250303</v>
      </c>
      <c r="F90" s="236">
        <v>64090</v>
      </c>
      <c r="G90" s="236">
        <v>314393</v>
      </c>
      <c r="H90" s="236">
        <v>35931</v>
      </c>
      <c r="I90" s="236">
        <v>2</v>
      </c>
      <c r="J90" s="236">
        <v>4</v>
      </c>
      <c r="K90" s="236">
        <v>98</v>
      </c>
      <c r="L90" s="236">
        <v>104</v>
      </c>
      <c r="M90" s="237">
        <v>105.25</v>
      </c>
      <c r="N90" s="237">
        <v>7.6500000953674316</v>
      </c>
      <c r="O90" s="237">
        <v>11.75</v>
      </c>
      <c r="P90" s="237">
        <v>17.700000762939453</v>
      </c>
      <c r="Q90" s="237">
        <v>37.100000858306885</v>
      </c>
    </row>
    <row r="91" spans="1:17">
      <c r="A91" s="234"/>
      <c r="B91" s="234"/>
      <c r="C91" s="234"/>
      <c r="D91" s="238" t="s">
        <v>1089</v>
      </c>
      <c r="E91" s="240">
        <v>237881</v>
      </c>
      <c r="F91" s="240">
        <v>51361</v>
      </c>
      <c r="G91" s="240">
        <v>289242</v>
      </c>
      <c r="H91" s="240">
        <v>35894</v>
      </c>
      <c r="I91" s="240">
        <v>1</v>
      </c>
      <c r="J91" s="240">
        <v>2</v>
      </c>
      <c r="K91" s="240">
        <v>94</v>
      </c>
      <c r="L91" s="240">
        <v>97</v>
      </c>
      <c r="M91" s="241">
        <v>97.25</v>
      </c>
      <c r="N91" s="241">
        <v>8.4200000762939453</v>
      </c>
      <c r="O91" s="241">
        <v>2.7999999523162842</v>
      </c>
      <c r="P91" s="241">
        <v>16.180000305175781</v>
      </c>
      <c r="Q91" s="241">
        <v>27.400000333786011</v>
      </c>
    </row>
    <row r="92" spans="1:17">
      <c r="A92" s="234"/>
      <c r="B92" s="234"/>
      <c r="C92" s="234"/>
      <c r="D92" s="234" t="s">
        <v>1090</v>
      </c>
      <c r="E92" s="236">
        <v>225469</v>
      </c>
      <c r="F92" s="236">
        <v>48888</v>
      </c>
      <c r="G92" s="236">
        <v>274357</v>
      </c>
      <c r="H92" s="236">
        <v>33739</v>
      </c>
      <c r="I92" s="236">
        <v>1</v>
      </c>
      <c r="J92" s="236">
        <v>1</v>
      </c>
      <c r="K92" s="236">
        <v>96</v>
      </c>
      <c r="L92" s="236">
        <v>98</v>
      </c>
      <c r="M92" s="237">
        <v>100.375</v>
      </c>
      <c r="N92" s="237">
        <v>11.319999694824219</v>
      </c>
      <c r="O92" s="237">
        <v>2.8599998950958252</v>
      </c>
      <c r="P92" s="237">
        <v>13.989999771118164</v>
      </c>
      <c r="Q92" s="237">
        <v>28.169999361038208</v>
      </c>
    </row>
    <row r="93" spans="1:17">
      <c r="A93" s="234"/>
      <c r="B93" s="234"/>
      <c r="C93" s="234"/>
      <c r="D93" s="238" t="s">
        <v>1091</v>
      </c>
      <c r="E93" s="240">
        <v>248238</v>
      </c>
      <c r="F93" s="240">
        <v>53886</v>
      </c>
      <c r="G93" s="240">
        <v>302124</v>
      </c>
      <c r="H93" s="240">
        <v>35825</v>
      </c>
      <c r="I93" s="240"/>
      <c r="J93" s="240">
        <v>3</v>
      </c>
      <c r="K93" s="240">
        <v>98</v>
      </c>
      <c r="L93" s="240">
        <v>101</v>
      </c>
      <c r="M93" s="241">
        <v>103.125</v>
      </c>
      <c r="N93" s="241">
        <v>7.679999828338623</v>
      </c>
      <c r="O93" s="241">
        <v>11.189999580383301</v>
      </c>
      <c r="P93" s="241">
        <v>15.310000419616699</v>
      </c>
      <c r="Q93" s="241">
        <v>34.179999828338623</v>
      </c>
    </row>
    <row r="94" spans="1:17">
      <c r="A94" s="234"/>
      <c r="B94" s="234"/>
      <c r="C94" s="234"/>
      <c r="D94" s="234" t="s">
        <v>1092</v>
      </c>
      <c r="E94" s="236">
        <v>290467</v>
      </c>
      <c r="F94" s="236">
        <v>62476</v>
      </c>
      <c r="G94" s="236">
        <v>352943</v>
      </c>
      <c r="H94" s="236">
        <v>44527</v>
      </c>
      <c r="I94" s="236"/>
      <c r="J94" s="236">
        <v>0</v>
      </c>
      <c r="K94" s="236">
        <v>107</v>
      </c>
      <c r="L94" s="236">
        <v>107</v>
      </c>
      <c r="M94" s="237">
        <v>109</v>
      </c>
      <c r="N94" s="237">
        <v>8.2299995422363281</v>
      </c>
      <c r="O94" s="237">
        <v>4.8400001525878906</v>
      </c>
      <c r="P94" s="237">
        <v>25.200000762939453</v>
      </c>
      <c r="Q94" s="237">
        <v>38.270000457763672</v>
      </c>
    </row>
    <row r="95" spans="1:17">
      <c r="A95" s="234"/>
      <c r="B95" s="234"/>
      <c r="C95" s="234"/>
      <c r="D95" s="238" t="s">
        <v>1093</v>
      </c>
      <c r="E95" s="240">
        <v>329783</v>
      </c>
      <c r="F95" s="240">
        <v>65959</v>
      </c>
      <c r="G95" s="240">
        <v>395742</v>
      </c>
      <c r="H95" s="240">
        <v>45645</v>
      </c>
      <c r="I95" s="240"/>
      <c r="J95" s="240">
        <v>3</v>
      </c>
      <c r="K95" s="240">
        <v>128</v>
      </c>
      <c r="L95" s="240">
        <v>131</v>
      </c>
      <c r="M95" s="241">
        <v>131.75</v>
      </c>
      <c r="N95" s="241">
        <v>20.950000762939453</v>
      </c>
      <c r="O95" s="241">
        <v>0.63999998569488525</v>
      </c>
      <c r="P95" s="241">
        <v>19.379999160766602</v>
      </c>
      <c r="Q95" s="241">
        <v>40.96999990940094</v>
      </c>
    </row>
    <row r="96" spans="1:17">
      <c r="A96" s="234"/>
      <c r="B96" s="234"/>
      <c r="C96" s="279" t="s">
        <v>730</v>
      </c>
      <c r="D96" s="279"/>
      <c r="E96" s="280">
        <v>4336828</v>
      </c>
      <c r="F96" s="280">
        <v>899013</v>
      </c>
      <c r="G96" s="280">
        <v>5235841</v>
      </c>
      <c r="H96" s="280">
        <v>595878</v>
      </c>
      <c r="I96" s="280">
        <v>9</v>
      </c>
      <c r="J96" s="280">
        <v>40</v>
      </c>
      <c r="K96" s="280">
        <v>1623</v>
      </c>
      <c r="L96" s="280">
        <v>1672</v>
      </c>
      <c r="M96" s="281">
        <v>1687.75</v>
      </c>
      <c r="N96" s="281">
        <v>157.82000041007996</v>
      </c>
      <c r="O96" s="281">
        <v>85.059999942779541</v>
      </c>
      <c r="P96" s="281">
        <v>303.46000194549561</v>
      </c>
      <c r="Q96" s="281">
        <v>546.3400022983551</v>
      </c>
    </row>
    <row r="97" spans="1:17">
      <c r="A97" s="234"/>
      <c r="B97" s="234"/>
      <c r="C97" s="226"/>
      <c r="D97" s="226"/>
      <c r="E97" s="228"/>
      <c r="F97" s="228"/>
      <c r="G97" s="228"/>
      <c r="H97" s="228"/>
      <c r="I97" s="228"/>
      <c r="J97" s="228"/>
      <c r="K97" s="228"/>
      <c r="L97" s="228"/>
      <c r="M97" s="229"/>
      <c r="N97" s="229"/>
      <c r="O97" s="229"/>
      <c r="P97" s="229"/>
      <c r="Q97" s="229"/>
    </row>
    <row r="98" spans="1:17">
      <c r="A98" s="234"/>
      <c r="B98" s="234" t="s">
        <v>731</v>
      </c>
      <c r="C98" s="276" t="s">
        <v>324</v>
      </c>
      <c r="D98" s="276"/>
      <c r="E98" s="236"/>
      <c r="F98" s="236"/>
      <c r="G98" s="236"/>
      <c r="H98" s="236"/>
      <c r="I98" s="236"/>
      <c r="J98" s="236"/>
      <c r="K98" s="236"/>
      <c r="L98" s="236"/>
      <c r="M98" s="237"/>
      <c r="N98" s="237"/>
      <c r="O98" s="237"/>
      <c r="P98" s="237"/>
      <c r="Q98" s="237"/>
    </row>
    <row r="99" spans="1:17">
      <c r="A99" s="234"/>
      <c r="B99" s="234"/>
      <c r="C99" s="234"/>
      <c r="D99" s="238" t="s">
        <v>1094</v>
      </c>
      <c r="E99" s="240">
        <v>619073</v>
      </c>
      <c r="F99" s="240">
        <v>144071</v>
      </c>
      <c r="G99" s="240">
        <v>763144</v>
      </c>
      <c r="H99" s="240">
        <v>73899</v>
      </c>
      <c r="I99" s="240">
        <v>1</v>
      </c>
      <c r="J99" s="240">
        <v>2</v>
      </c>
      <c r="K99" s="240">
        <v>211</v>
      </c>
      <c r="L99" s="240">
        <v>214</v>
      </c>
      <c r="M99" s="241">
        <v>218</v>
      </c>
      <c r="N99" s="241">
        <v>20.860000610351563</v>
      </c>
      <c r="O99" s="241">
        <v>14.350000381469727</v>
      </c>
      <c r="P99" s="241">
        <v>31.510000228881836</v>
      </c>
      <c r="Q99" s="241">
        <v>66.720001220703125</v>
      </c>
    </row>
    <row r="100" spans="1:17">
      <c r="A100" s="234"/>
      <c r="B100" s="234"/>
      <c r="C100" s="279" t="s">
        <v>1095</v>
      </c>
      <c r="D100" s="279"/>
      <c r="E100" s="280">
        <v>619073</v>
      </c>
      <c r="F100" s="280">
        <v>144071</v>
      </c>
      <c r="G100" s="280">
        <v>763144</v>
      </c>
      <c r="H100" s="280">
        <v>73899</v>
      </c>
      <c r="I100" s="280">
        <v>1</v>
      </c>
      <c r="J100" s="280">
        <v>2</v>
      </c>
      <c r="K100" s="280">
        <v>211</v>
      </c>
      <c r="L100" s="280">
        <v>214</v>
      </c>
      <c r="M100" s="281">
        <v>218</v>
      </c>
      <c r="N100" s="281">
        <v>20.860000610351563</v>
      </c>
      <c r="O100" s="281">
        <v>14.350000381469727</v>
      </c>
      <c r="P100" s="281">
        <v>31.510000228881836</v>
      </c>
      <c r="Q100" s="281">
        <v>66.720001220703125</v>
      </c>
    </row>
    <row r="101" spans="1:17">
      <c r="A101" s="234"/>
      <c r="B101" s="234"/>
      <c r="C101" s="226"/>
      <c r="D101" s="226"/>
      <c r="E101" s="228"/>
      <c r="F101" s="228"/>
      <c r="G101" s="228"/>
      <c r="H101" s="228"/>
      <c r="I101" s="228"/>
      <c r="J101" s="228"/>
      <c r="K101" s="228"/>
      <c r="L101" s="228"/>
      <c r="M101" s="229"/>
      <c r="N101" s="229"/>
      <c r="O101" s="229"/>
      <c r="P101" s="229"/>
      <c r="Q101" s="229"/>
    </row>
    <row r="102" spans="1:17">
      <c r="A102" s="234"/>
      <c r="B102" s="234" t="s">
        <v>734</v>
      </c>
      <c r="C102" s="276" t="s">
        <v>318</v>
      </c>
      <c r="D102" s="276"/>
      <c r="E102" s="236"/>
      <c r="F102" s="236"/>
      <c r="G102" s="236"/>
      <c r="H102" s="236"/>
      <c r="I102" s="236"/>
      <c r="J102" s="236"/>
      <c r="K102" s="236"/>
      <c r="L102" s="236"/>
      <c r="M102" s="237"/>
      <c r="N102" s="237"/>
      <c r="O102" s="237"/>
      <c r="P102" s="237"/>
      <c r="Q102" s="237"/>
    </row>
    <row r="103" spans="1:17">
      <c r="A103" s="234"/>
      <c r="B103" s="234"/>
      <c r="C103" s="234"/>
      <c r="D103" s="238" t="s">
        <v>1096</v>
      </c>
      <c r="E103" s="240">
        <v>202336</v>
      </c>
      <c r="F103" s="240">
        <v>69585</v>
      </c>
      <c r="G103" s="240">
        <v>271921</v>
      </c>
      <c r="H103" s="240">
        <v>40973</v>
      </c>
      <c r="I103" s="240"/>
      <c r="J103" s="240">
        <v>0</v>
      </c>
      <c r="K103" s="240">
        <v>90</v>
      </c>
      <c r="L103" s="240">
        <v>90</v>
      </c>
      <c r="M103" s="241">
        <v>91.875</v>
      </c>
      <c r="N103" s="241">
        <v>6.5</v>
      </c>
      <c r="O103" s="241">
        <v>1</v>
      </c>
      <c r="P103" s="241">
        <v>15.640000343322754</v>
      </c>
      <c r="Q103" s="241">
        <v>23.140000343322754</v>
      </c>
    </row>
    <row r="104" spans="1:17">
      <c r="A104" s="234"/>
      <c r="B104" s="234"/>
      <c r="C104" s="234"/>
      <c r="D104" s="234" t="s">
        <v>1097</v>
      </c>
      <c r="E104" s="236">
        <v>198349</v>
      </c>
      <c r="F104" s="236">
        <v>46507</v>
      </c>
      <c r="G104" s="236">
        <v>244856</v>
      </c>
      <c r="H104" s="236">
        <v>33674</v>
      </c>
      <c r="I104" s="236"/>
      <c r="J104" s="236">
        <v>6</v>
      </c>
      <c r="K104" s="236">
        <v>71</v>
      </c>
      <c r="L104" s="236">
        <v>77</v>
      </c>
      <c r="M104" s="237">
        <v>76</v>
      </c>
      <c r="N104" s="237">
        <v>4.5300002098083496</v>
      </c>
      <c r="O104" s="237">
        <v>0.79000002145767212</v>
      </c>
      <c r="P104" s="237">
        <v>18.909999847412109</v>
      </c>
      <c r="Q104" s="237">
        <v>24.230000078678131</v>
      </c>
    </row>
    <row r="105" spans="1:17">
      <c r="A105" s="234"/>
      <c r="B105" s="234"/>
      <c r="C105" s="234"/>
      <c r="D105" s="238" t="s">
        <v>1098</v>
      </c>
      <c r="E105" s="240">
        <v>33515</v>
      </c>
      <c r="F105" s="240">
        <v>16549</v>
      </c>
      <c r="G105" s="240">
        <v>50064</v>
      </c>
      <c r="H105" s="240">
        <v>9909</v>
      </c>
      <c r="I105" s="240"/>
      <c r="J105" s="240">
        <v>0</v>
      </c>
      <c r="K105" s="240">
        <v>24</v>
      </c>
      <c r="L105" s="240">
        <v>24</v>
      </c>
      <c r="M105" s="241">
        <v>24.25</v>
      </c>
      <c r="N105" s="241">
        <v>1.9299999475479126</v>
      </c>
      <c r="O105" s="241">
        <v>0.10000000149011612</v>
      </c>
      <c r="P105" s="241">
        <v>2.5</v>
      </c>
      <c r="Q105" s="241">
        <v>4.5299999490380287</v>
      </c>
    </row>
    <row r="106" spans="1:17">
      <c r="A106" s="234"/>
      <c r="B106" s="234"/>
      <c r="C106" s="234"/>
      <c r="D106" s="234" t="s">
        <v>1099</v>
      </c>
      <c r="E106" s="236">
        <v>161776</v>
      </c>
      <c r="F106" s="236">
        <v>64874</v>
      </c>
      <c r="G106" s="236">
        <v>226650</v>
      </c>
      <c r="H106" s="236">
        <v>28094</v>
      </c>
      <c r="I106" s="236">
        <v>1</v>
      </c>
      <c r="J106" s="236">
        <v>3</v>
      </c>
      <c r="K106" s="236">
        <v>62</v>
      </c>
      <c r="L106" s="236">
        <v>66</v>
      </c>
      <c r="M106" s="237">
        <v>67.125</v>
      </c>
      <c r="N106" s="237">
        <v>3.380000114440918</v>
      </c>
      <c r="O106" s="237">
        <v>3.7999999523162842</v>
      </c>
      <c r="P106" s="237">
        <v>12.510000228881836</v>
      </c>
      <c r="Q106" s="237">
        <v>19.690000295639038</v>
      </c>
    </row>
    <row r="107" spans="1:17">
      <c r="A107" s="234"/>
      <c r="B107" s="234"/>
      <c r="C107" s="234"/>
      <c r="D107" s="238" t="s">
        <v>1100</v>
      </c>
      <c r="E107" s="240">
        <v>157529</v>
      </c>
      <c r="F107" s="240">
        <v>32072</v>
      </c>
      <c r="G107" s="240">
        <v>189601</v>
      </c>
      <c r="H107" s="240">
        <v>24325</v>
      </c>
      <c r="I107" s="240"/>
      <c r="J107" s="240">
        <v>0</v>
      </c>
      <c r="K107" s="240">
        <v>54</v>
      </c>
      <c r="L107" s="240">
        <v>54</v>
      </c>
      <c r="M107" s="241">
        <v>55.375</v>
      </c>
      <c r="N107" s="241">
        <v>7.5399999618530273</v>
      </c>
      <c r="O107" s="241">
        <v>3.6600000858306885</v>
      </c>
      <c r="P107" s="241">
        <v>6.1399998664855957</v>
      </c>
      <c r="Q107" s="241">
        <v>17.339999914169312</v>
      </c>
    </row>
    <row r="108" spans="1:17">
      <c r="A108" s="234"/>
      <c r="B108" s="234"/>
      <c r="C108" s="234"/>
      <c r="D108" s="234" t="s">
        <v>1101</v>
      </c>
      <c r="E108" s="236">
        <v>166371</v>
      </c>
      <c r="F108" s="236">
        <v>33146</v>
      </c>
      <c r="G108" s="236">
        <v>199517</v>
      </c>
      <c r="H108" s="236">
        <v>24911</v>
      </c>
      <c r="I108" s="236"/>
      <c r="J108" s="236">
        <v>0</v>
      </c>
      <c r="K108" s="236">
        <v>59</v>
      </c>
      <c r="L108" s="236">
        <v>59</v>
      </c>
      <c r="M108" s="237">
        <v>59.375</v>
      </c>
      <c r="N108" s="237">
        <v>7.940000057220459</v>
      </c>
      <c r="O108" s="237">
        <v>0</v>
      </c>
      <c r="P108" s="237">
        <v>13.510000228881836</v>
      </c>
      <c r="Q108" s="237">
        <v>21.450000286102295</v>
      </c>
    </row>
    <row r="109" spans="1:17">
      <c r="A109" s="234"/>
      <c r="B109" s="234"/>
      <c r="C109" s="234"/>
      <c r="D109" s="238" t="s">
        <v>1102</v>
      </c>
      <c r="E109" s="240">
        <v>218427</v>
      </c>
      <c r="F109" s="240">
        <v>82529</v>
      </c>
      <c r="G109" s="240">
        <v>300956</v>
      </c>
      <c r="H109" s="240">
        <v>39420</v>
      </c>
      <c r="I109" s="240">
        <v>2</v>
      </c>
      <c r="J109" s="240">
        <v>2</v>
      </c>
      <c r="K109" s="240">
        <v>87</v>
      </c>
      <c r="L109" s="240">
        <v>91</v>
      </c>
      <c r="M109" s="241">
        <v>89.875</v>
      </c>
      <c r="N109" s="241">
        <v>6.5999999046325684</v>
      </c>
      <c r="O109" s="241">
        <v>2.9000000953674316</v>
      </c>
      <c r="P109" s="241">
        <v>20.170000076293945</v>
      </c>
      <c r="Q109" s="241">
        <v>29.670000076293945</v>
      </c>
    </row>
    <row r="110" spans="1:17">
      <c r="A110" s="234"/>
      <c r="B110" s="234"/>
      <c r="C110" s="234"/>
      <c r="D110" s="234" t="s">
        <v>1103</v>
      </c>
      <c r="E110" s="236">
        <v>165118</v>
      </c>
      <c r="F110" s="236">
        <v>52797</v>
      </c>
      <c r="G110" s="236">
        <v>217915</v>
      </c>
      <c r="H110" s="236">
        <v>26706</v>
      </c>
      <c r="I110" s="236">
        <v>1</v>
      </c>
      <c r="J110" s="236">
        <v>5</v>
      </c>
      <c r="K110" s="236">
        <v>58</v>
      </c>
      <c r="L110" s="236">
        <v>64</v>
      </c>
      <c r="M110" s="237">
        <v>62.625</v>
      </c>
      <c r="N110" s="237">
        <v>9.880000114440918</v>
      </c>
      <c r="O110" s="237">
        <v>3</v>
      </c>
      <c r="P110" s="237">
        <v>7.440000057220459</v>
      </c>
      <c r="Q110" s="237">
        <v>20.320000171661377</v>
      </c>
    </row>
    <row r="111" spans="1:17">
      <c r="A111" s="234"/>
      <c r="B111" s="234"/>
      <c r="C111" s="234"/>
      <c r="D111" s="238" t="s">
        <v>1104</v>
      </c>
      <c r="E111" s="240">
        <v>94238</v>
      </c>
      <c r="F111" s="240">
        <v>16890</v>
      </c>
      <c r="G111" s="240">
        <v>111128</v>
      </c>
      <c r="H111" s="240">
        <v>10880</v>
      </c>
      <c r="I111" s="240"/>
      <c r="J111" s="240">
        <v>2</v>
      </c>
      <c r="K111" s="240">
        <v>25</v>
      </c>
      <c r="L111" s="240">
        <v>27</v>
      </c>
      <c r="M111" s="241">
        <v>26.25</v>
      </c>
      <c r="N111" s="241">
        <v>5.4499998092651367</v>
      </c>
      <c r="O111" s="241">
        <v>1.6000000238418579</v>
      </c>
      <c r="P111" s="241">
        <v>4.6500000953674316</v>
      </c>
      <c r="Q111" s="241">
        <v>11.699999928474426</v>
      </c>
    </row>
    <row r="112" spans="1:17">
      <c r="A112" s="234"/>
      <c r="B112" s="234"/>
      <c r="C112" s="234"/>
      <c r="D112" s="234" t="s">
        <v>1105</v>
      </c>
      <c r="E112" s="236">
        <v>298590</v>
      </c>
      <c r="F112" s="236">
        <v>99483</v>
      </c>
      <c r="G112" s="236">
        <v>398073</v>
      </c>
      <c r="H112" s="236">
        <v>59459</v>
      </c>
      <c r="I112" s="236"/>
      <c r="J112" s="236">
        <v>0</v>
      </c>
      <c r="K112" s="236">
        <v>158</v>
      </c>
      <c r="L112" s="236">
        <v>158</v>
      </c>
      <c r="M112" s="237">
        <v>161</v>
      </c>
      <c r="N112" s="237">
        <v>5.559999942779541</v>
      </c>
      <c r="O112" s="237">
        <v>2.2999999523162842</v>
      </c>
      <c r="P112" s="237">
        <v>44.360000610351563</v>
      </c>
      <c r="Q112" s="237">
        <v>52.220000505447388</v>
      </c>
    </row>
    <row r="113" spans="1:17">
      <c r="A113" s="234"/>
      <c r="B113" s="234"/>
      <c r="C113" s="279" t="s">
        <v>741</v>
      </c>
      <c r="D113" s="279"/>
      <c r="E113" s="280">
        <v>1696249</v>
      </c>
      <c r="F113" s="280">
        <v>514432</v>
      </c>
      <c r="G113" s="280">
        <v>2210681</v>
      </c>
      <c r="H113" s="280">
        <v>298351</v>
      </c>
      <c r="I113" s="280">
        <v>4</v>
      </c>
      <c r="J113" s="280">
        <v>18</v>
      </c>
      <c r="K113" s="280">
        <v>688</v>
      </c>
      <c r="L113" s="280">
        <v>710</v>
      </c>
      <c r="M113" s="281">
        <v>713.75</v>
      </c>
      <c r="N113" s="281">
        <v>59.310000061988831</v>
      </c>
      <c r="O113" s="281">
        <v>19.150000132620335</v>
      </c>
      <c r="P113" s="281">
        <v>145.83000135421753</v>
      </c>
      <c r="Q113" s="281">
        <v>224.29000154882669</v>
      </c>
    </row>
    <row r="114" spans="1:17">
      <c r="A114" s="234"/>
      <c r="B114" s="234"/>
      <c r="C114" s="226"/>
      <c r="D114" s="226"/>
      <c r="E114" s="228"/>
      <c r="F114" s="228"/>
      <c r="G114" s="228"/>
      <c r="H114" s="228"/>
      <c r="I114" s="228"/>
      <c r="J114" s="228"/>
      <c r="K114" s="228"/>
      <c r="L114" s="228"/>
      <c r="M114" s="229"/>
      <c r="N114" s="229"/>
      <c r="O114" s="229"/>
      <c r="P114" s="229"/>
      <c r="Q114" s="229"/>
    </row>
    <row r="115" spans="1:17">
      <c r="A115" s="234"/>
      <c r="B115" s="234" t="s">
        <v>742</v>
      </c>
      <c r="C115" s="276" t="s">
        <v>315</v>
      </c>
      <c r="D115" s="276"/>
      <c r="E115" s="236"/>
      <c r="F115" s="236"/>
      <c r="G115" s="236"/>
      <c r="H115" s="236"/>
      <c r="I115" s="236"/>
      <c r="J115" s="236"/>
      <c r="K115" s="236"/>
      <c r="L115" s="236"/>
      <c r="M115" s="237"/>
      <c r="N115" s="237"/>
      <c r="O115" s="237"/>
      <c r="P115" s="237"/>
      <c r="Q115" s="237"/>
    </row>
    <row r="116" spans="1:17">
      <c r="A116" s="234"/>
      <c r="B116" s="234"/>
      <c r="C116" s="234"/>
      <c r="D116" s="238" t="s">
        <v>1106</v>
      </c>
      <c r="E116" s="240">
        <v>196633</v>
      </c>
      <c r="F116" s="240">
        <v>34484</v>
      </c>
      <c r="G116" s="240">
        <v>231117</v>
      </c>
      <c r="H116" s="240">
        <v>25034</v>
      </c>
      <c r="I116" s="240"/>
      <c r="J116" s="240">
        <v>2</v>
      </c>
      <c r="K116" s="240">
        <v>74</v>
      </c>
      <c r="L116" s="240">
        <v>76</v>
      </c>
      <c r="M116" s="241">
        <v>75.75</v>
      </c>
      <c r="N116" s="241">
        <v>8.3100004196166992</v>
      </c>
      <c r="O116" s="241">
        <v>3.6400001049041748</v>
      </c>
      <c r="P116" s="241">
        <v>11.630000114440918</v>
      </c>
      <c r="Q116" s="241">
        <v>23.580000638961792</v>
      </c>
    </row>
    <row r="117" spans="1:17">
      <c r="A117" s="234"/>
      <c r="B117" s="234"/>
      <c r="C117" s="234"/>
      <c r="D117" s="234" t="s">
        <v>1107</v>
      </c>
      <c r="E117" s="236">
        <v>199597</v>
      </c>
      <c r="F117" s="236">
        <v>51153</v>
      </c>
      <c r="G117" s="236">
        <v>250750</v>
      </c>
      <c r="H117" s="236">
        <v>25409</v>
      </c>
      <c r="I117" s="236"/>
      <c r="J117" s="236">
        <v>1</v>
      </c>
      <c r="K117" s="236">
        <v>71</v>
      </c>
      <c r="L117" s="236">
        <v>72</v>
      </c>
      <c r="M117" s="237">
        <v>73.125</v>
      </c>
      <c r="N117" s="237">
        <v>7.8299999237060547</v>
      </c>
      <c r="O117" s="237">
        <v>3.6600000858306885</v>
      </c>
      <c r="P117" s="237">
        <v>13.979999542236328</v>
      </c>
      <c r="Q117" s="237">
        <v>25.469999551773071</v>
      </c>
    </row>
    <row r="118" spans="1:17">
      <c r="A118" s="234"/>
      <c r="B118" s="234"/>
      <c r="C118" s="234"/>
      <c r="D118" s="238" t="s">
        <v>1108</v>
      </c>
      <c r="E118" s="240">
        <v>198862</v>
      </c>
      <c r="F118" s="240">
        <v>41306</v>
      </c>
      <c r="G118" s="240">
        <v>240168</v>
      </c>
      <c r="H118" s="240">
        <v>25214</v>
      </c>
      <c r="I118" s="240"/>
      <c r="J118" s="240">
        <v>1</v>
      </c>
      <c r="K118" s="240">
        <v>72</v>
      </c>
      <c r="L118" s="240">
        <v>73</v>
      </c>
      <c r="M118" s="241">
        <v>75.375</v>
      </c>
      <c r="N118" s="241">
        <v>3.9200000762939453</v>
      </c>
      <c r="O118" s="241">
        <v>8.7700004577636719</v>
      </c>
      <c r="P118" s="241">
        <v>12.810000419616699</v>
      </c>
      <c r="Q118" s="241">
        <v>25.500000953674316</v>
      </c>
    </row>
    <row r="119" spans="1:17">
      <c r="A119" s="234"/>
      <c r="B119" s="234"/>
      <c r="C119" s="234"/>
      <c r="D119" s="234" t="s">
        <v>1109</v>
      </c>
      <c r="E119" s="236">
        <v>188151</v>
      </c>
      <c r="F119" s="236">
        <v>57739</v>
      </c>
      <c r="G119" s="236">
        <v>245890</v>
      </c>
      <c r="H119" s="236">
        <v>25053</v>
      </c>
      <c r="I119" s="236"/>
      <c r="J119" s="236">
        <v>1</v>
      </c>
      <c r="K119" s="236">
        <v>67</v>
      </c>
      <c r="L119" s="236">
        <v>68</v>
      </c>
      <c r="M119" s="237">
        <v>69.125</v>
      </c>
      <c r="N119" s="237">
        <v>2.940000057220459</v>
      </c>
      <c r="O119" s="237">
        <v>10.229999542236328</v>
      </c>
      <c r="P119" s="237">
        <v>11.489999771118164</v>
      </c>
      <c r="Q119" s="237">
        <v>24.659999370574951</v>
      </c>
    </row>
    <row r="120" spans="1:17">
      <c r="A120" s="234"/>
      <c r="B120" s="234"/>
      <c r="C120" s="234"/>
      <c r="D120" s="238" t="s">
        <v>1110</v>
      </c>
      <c r="E120" s="240">
        <v>234842</v>
      </c>
      <c r="F120" s="240">
        <v>52337</v>
      </c>
      <c r="G120" s="240">
        <v>287179</v>
      </c>
      <c r="H120" s="240">
        <v>31741</v>
      </c>
      <c r="I120" s="240"/>
      <c r="J120" s="240">
        <v>1</v>
      </c>
      <c r="K120" s="240">
        <v>90</v>
      </c>
      <c r="L120" s="240">
        <v>91</v>
      </c>
      <c r="M120" s="241">
        <v>92.5</v>
      </c>
      <c r="N120" s="241">
        <v>10.850000381469727</v>
      </c>
      <c r="O120" s="241">
        <v>0.51999998092651367</v>
      </c>
      <c r="P120" s="241">
        <v>16.209999084472656</v>
      </c>
      <c r="Q120" s="241">
        <v>27.579999446868896</v>
      </c>
    </row>
    <row r="121" spans="1:17">
      <c r="A121" s="234"/>
      <c r="B121" s="234"/>
      <c r="C121" s="234"/>
      <c r="D121" s="234" t="s">
        <v>1111</v>
      </c>
      <c r="E121" s="236">
        <v>184647</v>
      </c>
      <c r="F121" s="236">
        <v>34045</v>
      </c>
      <c r="G121" s="236">
        <v>218692</v>
      </c>
      <c r="H121" s="236">
        <v>28363</v>
      </c>
      <c r="I121" s="236"/>
      <c r="J121" s="236">
        <v>1</v>
      </c>
      <c r="K121" s="236">
        <v>78</v>
      </c>
      <c r="L121" s="236">
        <v>79</v>
      </c>
      <c r="M121" s="237">
        <v>79.25</v>
      </c>
      <c r="N121" s="237">
        <v>8.1700000762939453</v>
      </c>
      <c r="O121" s="237">
        <v>1.8799999952316284</v>
      </c>
      <c r="P121" s="237">
        <v>12.340000152587891</v>
      </c>
      <c r="Q121" s="237">
        <v>22.390000224113464</v>
      </c>
    </row>
    <row r="122" spans="1:17">
      <c r="A122" s="234"/>
      <c r="B122" s="234"/>
      <c r="C122" s="234"/>
      <c r="D122" s="238" t="s">
        <v>1112</v>
      </c>
      <c r="E122" s="240">
        <v>178807</v>
      </c>
      <c r="F122" s="240">
        <v>60214</v>
      </c>
      <c r="G122" s="240">
        <v>239021</v>
      </c>
      <c r="H122" s="240">
        <v>24704</v>
      </c>
      <c r="I122" s="240">
        <v>1</v>
      </c>
      <c r="J122" s="240">
        <v>9</v>
      </c>
      <c r="K122" s="240">
        <v>73</v>
      </c>
      <c r="L122" s="240">
        <v>83</v>
      </c>
      <c r="M122" s="241">
        <v>82.625</v>
      </c>
      <c r="N122" s="241">
        <v>5.0399999618530273</v>
      </c>
      <c r="O122" s="241">
        <v>2.0299999713897705</v>
      </c>
      <c r="P122" s="241">
        <v>17.520000457763672</v>
      </c>
      <c r="Q122" s="241">
        <v>24.59000039100647</v>
      </c>
    </row>
    <row r="123" spans="1:17">
      <c r="A123" s="234"/>
      <c r="B123" s="234"/>
      <c r="C123" s="234"/>
      <c r="D123" s="234" t="s">
        <v>1113</v>
      </c>
      <c r="E123" s="236">
        <v>271116</v>
      </c>
      <c r="F123" s="236">
        <v>48629</v>
      </c>
      <c r="G123" s="236">
        <v>319745</v>
      </c>
      <c r="H123" s="236">
        <v>39175</v>
      </c>
      <c r="I123" s="236"/>
      <c r="J123" s="236">
        <v>1</v>
      </c>
      <c r="K123" s="236">
        <v>114</v>
      </c>
      <c r="L123" s="236">
        <v>115</v>
      </c>
      <c r="M123" s="237">
        <v>116.75</v>
      </c>
      <c r="N123" s="237">
        <v>10.739999771118164</v>
      </c>
      <c r="O123" s="237">
        <v>7.4899997711181641</v>
      </c>
      <c r="P123" s="237">
        <v>17.190000534057617</v>
      </c>
      <c r="Q123" s="237">
        <v>35.420000076293945</v>
      </c>
    </row>
    <row r="124" spans="1:17">
      <c r="A124" s="234"/>
      <c r="B124" s="234"/>
      <c r="C124" s="234"/>
      <c r="D124" s="238" t="s">
        <v>1114</v>
      </c>
      <c r="E124" s="240">
        <v>162498</v>
      </c>
      <c r="F124" s="240">
        <v>52382</v>
      </c>
      <c r="G124" s="240">
        <v>214880</v>
      </c>
      <c r="H124" s="240">
        <v>23140</v>
      </c>
      <c r="I124" s="240"/>
      <c r="J124" s="240">
        <v>1</v>
      </c>
      <c r="K124" s="240">
        <v>64</v>
      </c>
      <c r="L124" s="240">
        <v>65</v>
      </c>
      <c r="M124" s="241">
        <v>66</v>
      </c>
      <c r="N124" s="241">
        <v>6.190000057220459</v>
      </c>
      <c r="O124" s="241">
        <v>2.690000057220459</v>
      </c>
      <c r="P124" s="241">
        <v>11.539999961853027</v>
      </c>
      <c r="Q124" s="241">
        <v>20.420000076293945</v>
      </c>
    </row>
    <row r="125" spans="1:17">
      <c r="A125" s="234"/>
      <c r="B125" s="234"/>
      <c r="C125" s="234"/>
      <c r="D125" s="234" t="s">
        <v>1115</v>
      </c>
      <c r="E125" s="236">
        <v>252611</v>
      </c>
      <c r="F125" s="236">
        <v>39646</v>
      </c>
      <c r="G125" s="236">
        <v>292257</v>
      </c>
      <c r="H125" s="236">
        <v>34382</v>
      </c>
      <c r="I125" s="236"/>
      <c r="J125" s="236">
        <v>0</v>
      </c>
      <c r="K125" s="236">
        <v>98</v>
      </c>
      <c r="L125" s="236">
        <v>98</v>
      </c>
      <c r="M125" s="237">
        <v>101.875</v>
      </c>
      <c r="N125" s="237">
        <v>13.25</v>
      </c>
      <c r="O125" s="237">
        <v>2.7999999523162842</v>
      </c>
      <c r="P125" s="237">
        <v>14.140000343322754</v>
      </c>
      <c r="Q125" s="237">
        <v>30.190000295639038</v>
      </c>
    </row>
    <row r="126" spans="1:17">
      <c r="A126" s="234"/>
      <c r="B126" s="234"/>
      <c r="C126" s="234"/>
      <c r="D126" s="238" t="s">
        <v>1116</v>
      </c>
      <c r="E126" s="240">
        <v>138800</v>
      </c>
      <c r="F126" s="240">
        <v>46091</v>
      </c>
      <c r="G126" s="240">
        <v>184891</v>
      </c>
      <c r="H126" s="240">
        <v>17688</v>
      </c>
      <c r="I126" s="240">
        <v>1</v>
      </c>
      <c r="J126" s="240">
        <v>3</v>
      </c>
      <c r="K126" s="240">
        <v>62</v>
      </c>
      <c r="L126" s="240">
        <v>66</v>
      </c>
      <c r="M126" s="241">
        <v>67.125</v>
      </c>
      <c r="N126" s="241">
        <v>5.619999885559082</v>
      </c>
      <c r="O126" s="241">
        <v>2.0199999809265137</v>
      </c>
      <c r="P126" s="241">
        <v>13.369999885559082</v>
      </c>
      <c r="Q126" s="241">
        <v>21.009999752044678</v>
      </c>
    </row>
    <row r="127" spans="1:17">
      <c r="A127" s="234"/>
      <c r="B127" s="234"/>
      <c r="C127" s="234"/>
      <c r="D127" s="234" t="s">
        <v>1117</v>
      </c>
      <c r="E127" s="236">
        <v>178365</v>
      </c>
      <c r="F127" s="236">
        <v>37259</v>
      </c>
      <c r="G127" s="236">
        <v>215624</v>
      </c>
      <c r="H127" s="236">
        <v>21698</v>
      </c>
      <c r="I127" s="236"/>
      <c r="J127" s="236">
        <v>3</v>
      </c>
      <c r="K127" s="236">
        <v>63</v>
      </c>
      <c r="L127" s="236">
        <v>66</v>
      </c>
      <c r="M127" s="237">
        <v>65.125</v>
      </c>
      <c r="N127" s="237">
        <v>8.2600002288818359</v>
      </c>
      <c r="O127" s="237">
        <v>1.0099999904632568</v>
      </c>
      <c r="P127" s="237">
        <v>13.149999618530273</v>
      </c>
      <c r="Q127" s="237">
        <v>22.419999837875366</v>
      </c>
    </row>
    <row r="128" spans="1:17">
      <c r="A128" s="234"/>
      <c r="B128" s="234"/>
      <c r="C128" s="234"/>
      <c r="D128" s="238" t="s">
        <v>1118</v>
      </c>
      <c r="E128" s="240">
        <v>370307</v>
      </c>
      <c r="F128" s="240">
        <v>68034</v>
      </c>
      <c r="G128" s="240">
        <v>438341</v>
      </c>
      <c r="H128" s="240">
        <v>52110</v>
      </c>
      <c r="I128" s="240">
        <v>1</v>
      </c>
      <c r="J128" s="240">
        <v>6</v>
      </c>
      <c r="K128" s="240">
        <v>144</v>
      </c>
      <c r="L128" s="240">
        <v>151</v>
      </c>
      <c r="M128" s="241">
        <v>151.25</v>
      </c>
      <c r="N128" s="241">
        <v>16.559999465942383</v>
      </c>
      <c r="O128" s="241">
        <v>8.0699996948242188</v>
      </c>
      <c r="P128" s="241">
        <v>21.159999847412109</v>
      </c>
      <c r="Q128" s="241">
        <v>45.789999008178711</v>
      </c>
    </row>
    <row r="129" spans="1:17">
      <c r="A129" s="234"/>
      <c r="B129" s="234"/>
      <c r="C129" s="234"/>
      <c r="D129" s="234" t="s">
        <v>1119</v>
      </c>
      <c r="E129" s="236">
        <v>197337</v>
      </c>
      <c r="F129" s="236">
        <v>51728</v>
      </c>
      <c r="G129" s="236">
        <v>249065</v>
      </c>
      <c r="H129" s="236">
        <v>26252</v>
      </c>
      <c r="I129" s="236"/>
      <c r="J129" s="236">
        <v>0</v>
      </c>
      <c r="K129" s="236">
        <v>79</v>
      </c>
      <c r="L129" s="236">
        <v>79</v>
      </c>
      <c r="M129" s="237">
        <v>80.5</v>
      </c>
      <c r="N129" s="237">
        <v>10.090000152587891</v>
      </c>
      <c r="O129" s="237">
        <v>2.0099999904632568</v>
      </c>
      <c r="P129" s="237">
        <v>10.810000419616699</v>
      </c>
      <c r="Q129" s="237">
        <v>22.910000562667847</v>
      </c>
    </row>
    <row r="130" spans="1:17">
      <c r="A130" s="234"/>
      <c r="B130" s="234"/>
      <c r="C130" s="234"/>
      <c r="D130" s="238" t="s">
        <v>1120</v>
      </c>
      <c r="E130" s="240">
        <v>179116</v>
      </c>
      <c r="F130" s="240">
        <v>45346</v>
      </c>
      <c r="G130" s="240">
        <v>224462</v>
      </c>
      <c r="H130" s="240">
        <v>23305</v>
      </c>
      <c r="I130" s="240"/>
      <c r="J130" s="240">
        <v>0</v>
      </c>
      <c r="K130" s="240">
        <v>61</v>
      </c>
      <c r="L130" s="240">
        <v>61</v>
      </c>
      <c r="M130" s="241">
        <v>61.75</v>
      </c>
      <c r="N130" s="241">
        <v>6.380000114440918</v>
      </c>
      <c r="O130" s="241">
        <v>3.9300000667572021</v>
      </c>
      <c r="P130" s="241">
        <v>10.279999732971191</v>
      </c>
      <c r="Q130" s="241">
        <v>20.589999914169312</v>
      </c>
    </row>
    <row r="131" spans="1:17">
      <c r="A131" s="234"/>
      <c r="B131" s="234"/>
      <c r="C131" s="234"/>
      <c r="D131" s="234" t="s">
        <v>1121</v>
      </c>
      <c r="E131" s="236">
        <v>302871</v>
      </c>
      <c r="F131" s="236">
        <v>63272</v>
      </c>
      <c r="G131" s="236">
        <v>366143</v>
      </c>
      <c r="H131" s="236">
        <v>31411</v>
      </c>
      <c r="I131" s="236"/>
      <c r="J131" s="236">
        <v>1</v>
      </c>
      <c r="K131" s="236">
        <v>82</v>
      </c>
      <c r="L131" s="236">
        <v>83</v>
      </c>
      <c r="M131" s="237">
        <v>85</v>
      </c>
      <c r="N131" s="237">
        <v>10.319999694824219</v>
      </c>
      <c r="O131" s="237">
        <v>13.699999809265137</v>
      </c>
      <c r="P131" s="237">
        <v>12.640000343322754</v>
      </c>
      <c r="Q131" s="237">
        <v>36.659999847412109</v>
      </c>
    </row>
    <row r="132" spans="1:17">
      <c r="A132" s="234"/>
      <c r="B132" s="234"/>
      <c r="C132" s="279" t="s">
        <v>752</v>
      </c>
      <c r="D132" s="279"/>
      <c r="E132" s="280">
        <v>3434560</v>
      </c>
      <c r="F132" s="280">
        <v>783665</v>
      </c>
      <c r="G132" s="280">
        <v>4218225</v>
      </c>
      <c r="H132" s="280">
        <v>454679</v>
      </c>
      <c r="I132" s="280">
        <v>3</v>
      </c>
      <c r="J132" s="280">
        <v>31</v>
      </c>
      <c r="K132" s="280">
        <v>1292</v>
      </c>
      <c r="L132" s="280">
        <v>1326</v>
      </c>
      <c r="M132" s="281">
        <v>1343.125</v>
      </c>
      <c r="N132" s="281">
        <v>134.47000026702881</v>
      </c>
      <c r="O132" s="281">
        <v>74.449999451637268</v>
      </c>
      <c r="P132" s="281">
        <v>220.26000022888184</v>
      </c>
      <c r="Q132" s="281">
        <v>429.17999994754791</v>
      </c>
    </row>
    <row r="133" spans="1:17">
      <c r="A133" s="234"/>
      <c r="B133" s="234"/>
      <c r="C133" s="226"/>
      <c r="D133" s="226"/>
      <c r="E133" s="228"/>
      <c r="F133" s="228"/>
      <c r="G133" s="228"/>
      <c r="H133" s="228"/>
      <c r="I133" s="228"/>
      <c r="J133" s="228"/>
      <c r="K133" s="228"/>
      <c r="L133" s="228"/>
      <c r="M133" s="229"/>
      <c r="N133" s="229"/>
      <c r="O133" s="229"/>
      <c r="P133" s="229"/>
      <c r="Q133" s="229"/>
    </row>
    <row r="134" spans="1:17">
      <c r="A134" s="234"/>
      <c r="B134" s="234" t="s">
        <v>753</v>
      </c>
      <c r="C134" s="276" t="s">
        <v>319</v>
      </c>
      <c r="D134" s="276"/>
      <c r="E134" s="236"/>
      <c r="F134" s="236"/>
      <c r="G134" s="236"/>
      <c r="H134" s="236"/>
      <c r="I134" s="236"/>
      <c r="J134" s="236"/>
      <c r="K134" s="236"/>
      <c r="L134" s="236"/>
      <c r="M134" s="237"/>
      <c r="N134" s="237"/>
      <c r="O134" s="237"/>
      <c r="P134" s="237"/>
      <c r="Q134" s="237"/>
    </row>
    <row r="135" spans="1:17">
      <c r="A135" s="234"/>
      <c r="B135" s="234"/>
      <c r="C135" s="234"/>
      <c r="D135" s="238" t="s">
        <v>1122</v>
      </c>
      <c r="E135" s="240">
        <v>108704</v>
      </c>
      <c r="F135" s="240">
        <v>71938</v>
      </c>
      <c r="G135" s="240">
        <v>180642</v>
      </c>
      <c r="H135" s="240">
        <v>23285</v>
      </c>
      <c r="I135" s="240"/>
      <c r="J135" s="240">
        <v>2</v>
      </c>
      <c r="K135" s="240">
        <v>74</v>
      </c>
      <c r="L135" s="240">
        <v>76</v>
      </c>
      <c r="M135" s="241">
        <v>78.875</v>
      </c>
      <c r="N135" s="241">
        <v>2.9000000953674316</v>
      </c>
      <c r="O135" s="241">
        <v>7.059999942779541</v>
      </c>
      <c r="P135" s="241">
        <v>10.260000228881836</v>
      </c>
      <c r="Q135" s="241">
        <v>20.220000267028809</v>
      </c>
    </row>
    <row r="136" spans="1:17">
      <c r="A136" s="234"/>
      <c r="B136" s="234"/>
      <c r="C136" s="234"/>
      <c r="D136" s="234" t="s">
        <v>1123</v>
      </c>
      <c r="E136" s="236">
        <v>175324</v>
      </c>
      <c r="F136" s="236">
        <v>43627</v>
      </c>
      <c r="G136" s="236">
        <v>218951</v>
      </c>
      <c r="H136" s="236">
        <v>24068</v>
      </c>
      <c r="I136" s="236">
        <v>2</v>
      </c>
      <c r="J136" s="236">
        <v>1</v>
      </c>
      <c r="K136" s="236">
        <v>78</v>
      </c>
      <c r="L136" s="236">
        <v>81</v>
      </c>
      <c r="M136" s="237">
        <v>82.125</v>
      </c>
      <c r="N136" s="237">
        <v>4.25</v>
      </c>
      <c r="O136" s="237">
        <v>4.679999828338623</v>
      </c>
      <c r="P136" s="237">
        <v>12.189999580383301</v>
      </c>
      <c r="Q136" s="237">
        <v>21.119999408721924</v>
      </c>
    </row>
    <row r="137" spans="1:17">
      <c r="A137" s="234"/>
      <c r="B137" s="234"/>
      <c r="C137" s="234"/>
      <c r="D137" s="238" t="s">
        <v>1124</v>
      </c>
      <c r="E137" s="240">
        <v>210239</v>
      </c>
      <c r="F137" s="240">
        <v>55498</v>
      </c>
      <c r="G137" s="240">
        <v>265737</v>
      </c>
      <c r="H137" s="240">
        <v>24550</v>
      </c>
      <c r="I137" s="240">
        <v>1</v>
      </c>
      <c r="J137" s="240">
        <v>5</v>
      </c>
      <c r="K137" s="240">
        <v>69</v>
      </c>
      <c r="L137" s="240">
        <v>75</v>
      </c>
      <c r="M137" s="241">
        <v>73.25</v>
      </c>
      <c r="N137" s="241">
        <v>5.6999998092651367</v>
      </c>
      <c r="O137" s="241">
        <v>8.5200004577636719</v>
      </c>
      <c r="P137" s="241">
        <v>13.079999923706055</v>
      </c>
      <c r="Q137" s="241">
        <v>27.300000190734863</v>
      </c>
    </row>
    <row r="138" spans="1:17">
      <c r="A138" s="234"/>
      <c r="B138" s="234"/>
      <c r="C138" s="234"/>
      <c r="D138" s="234" t="s">
        <v>1125</v>
      </c>
      <c r="E138" s="236">
        <v>246349</v>
      </c>
      <c r="F138" s="236">
        <v>78043</v>
      </c>
      <c r="G138" s="236">
        <v>324392</v>
      </c>
      <c r="H138" s="236">
        <v>32305</v>
      </c>
      <c r="I138" s="236">
        <v>1</v>
      </c>
      <c r="J138" s="236">
        <v>3</v>
      </c>
      <c r="K138" s="236">
        <v>108</v>
      </c>
      <c r="L138" s="236">
        <v>112</v>
      </c>
      <c r="M138" s="237">
        <v>113.625</v>
      </c>
      <c r="N138" s="237">
        <v>4.9499998092651367</v>
      </c>
      <c r="O138" s="237">
        <v>3.8499999046325684</v>
      </c>
      <c r="P138" s="237">
        <v>26.239999771118164</v>
      </c>
      <c r="Q138" s="237">
        <v>35.039999485015869</v>
      </c>
    </row>
    <row r="139" spans="1:17">
      <c r="A139" s="234"/>
      <c r="B139" s="234"/>
      <c r="C139" s="234"/>
      <c r="D139" s="238" t="s">
        <v>1126</v>
      </c>
      <c r="E139" s="240">
        <v>121293</v>
      </c>
      <c r="F139" s="240">
        <v>62755</v>
      </c>
      <c r="G139" s="240">
        <v>184048</v>
      </c>
      <c r="H139" s="240">
        <v>26558</v>
      </c>
      <c r="I139" s="240"/>
      <c r="J139" s="240">
        <v>1</v>
      </c>
      <c r="K139" s="240">
        <v>90</v>
      </c>
      <c r="L139" s="240">
        <v>91</v>
      </c>
      <c r="M139" s="241">
        <v>94.375</v>
      </c>
      <c r="N139" s="241">
        <v>4.5999999046325684</v>
      </c>
      <c r="O139" s="241">
        <v>1.1000000238418579</v>
      </c>
      <c r="P139" s="241">
        <v>15.430000305175781</v>
      </c>
      <c r="Q139" s="241">
        <v>21.130000233650208</v>
      </c>
    </row>
    <row r="140" spans="1:17">
      <c r="A140" s="234"/>
      <c r="B140" s="234"/>
      <c r="C140" s="234"/>
      <c r="D140" s="234" t="s">
        <v>1127</v>
      </c>
      <c r="E140" s="236">
        <v>192541</v>
      </c>
      <c r="F140" s="236">
        <v>91394</v>
      </c>
      <c r="G140" s="236">
        <v>283935</v>
      </c>
      <c r="H140" s="236">
        <v>31729</v>
      </c>
      <c r="I140" s="236"/>
      <c r="J140" s="236">
        <v>1</v>
      </c>
      <c r="K140" s="236">
        <v>97</v>
      </c>
      <c r="L140" s="236">
        <v>98</v>
      </c>
      <c r="M140" s="237">
        <v>102</v>
      </c>
      <c r="N140" s="237">
        <v>7.9499998092651367</v>
      </c>
      <c r="O140" s="237">
        <v>1.7000000476837158</v>
      </c>
      <c r="P140" s="237">
        <v>17.989999771118164</v>
      </c>
      <c r="Q140" s="237">
        <v>27.639999628067017</v>
      </c>
    </row>
    <row r="141" spans="1:17">
      <c r="A141" s="234"/>
      <c r="B141" s="234"/>
      <c r="C141" s="234"/>
      <c r="D141" s="238" t="s">
        <v>1128</v>
      </c>
      <c r="E141" s="240">
        <v>171085</v>
      </c>
      <c r="F141" s="240">
        <v>83648</v>
      </c>
      <c r="G141" s="240">
        <v>254733</v>
      </c>
      <c r="H141" s="240">
        <v>29092</v>
      </c>
      <c r="I141" s="240">
        <v>2</v>
      </c>
      <c r="J141" s="240">
        <v>2</v>
      </c>
      <c r="K141" s="240">
        <v>103</v>
      </c>
      <c r="L141" s="240">
        <v>107</v>
      </c>
      <c r="M141" s="241">
        <v>110</v>
      </c>
      <c r="N141" s="241">
        <v>6.3499999046325684</v>
      </c>
      <c r="O141" s="241">
        <v>1.4099999666213989</v>
      </c>
      <c r="P141" s="241">
        <v>21.139999389648438</v>
      </c>
      <c r="Q141" s="241">
        <v>28.899999260902405</v>
      </c>
    </row>
    <row r="142" spans="1:17">
      <c r="A142" s="234"/>
      <c r="B142" s="234"/>
      <c r="C142" s="234"/>
      <c r="D142" s="234" t="s">
        <v>1129</v>
      </c>
      <c r="E142" s="236">
        <v>181813</v>
      </c>
      <c r="F142" s="236">
        <v>49801</v>
      </c>
      <c r="G142" s="236">
        <v>231614</v>
      </c>
      <c r="H142" s="236">
        <v>24693</v>
      </c>
      <c r="I142" s="236">
        <v>1</v>
      </c>
      <c r="J142" s="236">
        <v>2</v>
      </c>
      <c r="K142" s="236">
        <v>76</v>
      </c>
      <c r="L142" s="236">
        <v>79</v>
      </c>
      <c r="M142" s="237">
        <v>80.125</v>
      </c>
      <c r="N142" s="237">
        <v>4.9000000953674316</v>
      </c>
      <c r="O142" s="237">
        <v>11.510000228881836</v>
      </c>
      <c r="P142" s="237">
        <v>7.0100002288818359</v>
      </c>
      <c r="Q142" s="237">
        <v>23.420000553131104</v>
      </c>
    </row>
    <row r="143" spans="1:17">
      <c r="A143" s="234"/>
      <c r="B143" s="234"/>
      <c r="C143" s="279" t="s">
        <v>759</v>
      </c>
      <c r="D143" s="279"/>
      <c r="E143" s="280">
        <v>1407348</v>
      </c>
      <c r="F143" s="280">
        <v>536704</v>
      </c>
      <c r="G143" s="280">
        <v>1944052</v>
      </c>
      <c r="H143" s="280">
        <v>216280</v>
      </c>
      <c r="I143" s="280">
        <v>7</v>
      </c>
      <c r="J143" s="280">
        <v>17</v>
      </c>
      <c r="K143" s="280">
        <v>695</v>
      </c>
      <c r="L143" s="280">
        <v>719</v>
      </c>
      <c r="M143" s="281">
        <v>734.375</v>
      </c>
      <c r="N143" s="281">
        <v>41.59999942779541</v>
      </c>
      <c r="O143" s="281">
        <v>39.830000400543213</v>
      </c>
      <c r="P143" s="281">
        <v>123.33999919891357</v>
      </c>
      <c r="Q143" s="281">
        <v>204.7699990272522</v>
      </c>
    </row>
    <row r="144" spans="1:17">
      <c r="A144" s="234"/>
      <c r="B144" s="234"/>
      <c r="C144" s="226"/>
      <c r="D144" s="226"/>
      <c r="E144" s="228"/>
      <c r="F144" s="228"/>
      <c r="G144" s="228"/>
      <c r="H144" s="228"/>
      <c r="I144" s="228"/>
      <c r="J144" s="228"/>
      <c r="K144" s="228"/>
      <c r="L144" s="228"/>
      <c r="M144" s="229"/>
      <c r="N144" s="229"/>
      <c r="O144" s="229"/>
      <c r="P144" s="229"/>
      <c r="Q144" s="229"/>
    </row>
    <row r="145" spans="1:17">
      <c r="A145" s="279" t="s">
        <v>760</v>
      </c>
      <c r="B145" s="279"/>
      <c r="C145" s="279"/>
      <c r="D145" s="279"/>
      <c r="E145" s="280">
        <v>24319487</v>
      </c>
      <c r="F145" s="280">
        <v>6275117</v>
      </c>
      <c r="G145" s="280">
        <v>30594604</v>
      </c>
      <c r="H145" s="280">
        <v>2887212</v>
      </c>
      <c r="I145" s="280">
        <v>37</v>
      </c>
      <c r="J145" s="280">
        <v>227</v>
      </c>
      <c r="K145" s="280">
        <v>9529</v>
      </c>
      <c r="L145" s="280">
        <v>9793</v>
      </c>
      <c r="M145" s="281">
        <v>9975.75</v>
      </c>
      <c r="N145" s="281">
        <v>819.25000083446503</v>
      </c>
      <c r="O145" s="281">
        <v>468.29000047594309</v>
      </c>
      <c r="P145" s="281">
        <v>1804.769998550415</v>
      </c>
      <c r="Q145" s="281">
        <v>3092.3099998608232</v>
      </c>
    </row>
    <row r="146" spans="1:17" ht="9" customHeight="1">
      <c r="A146" s="226"/>
      <c r="B146" s="226"/>
      <c r="C146" s="226"/>
      <c r="D146" s="226"/>
      <c r="E146" s="228"/>
      <c r="F146" s="228"/>
      <c r="G146" s="228"/>
      <c r="H146" s="228"/>
      <c r="I146" s="228"/>
      <c r="J146" s="228"/>
      <c r="K146" s="228"/>
      <c r="L146" s="228"/>
      <c r="M146" s="229"/>
      <c r="N146" s="229"/>
      <c r="O146" s="229"/>
      <c r="P146" s="229"/>
      <c r="Q146" s="229"/>
    </row>
    <row r="147" spans="1:17">
      <c r="A147" s="276" t="s">
        <v>761</v>
      </c>
      <c r="B147" s="276"/>
      <c r="C147" s="276"/>
      <c r="D147" s="276"/>
      <c r="E147" s="236"/>
      <c r="F147" s="236"/>
      <c r="G147" s="236"/>
      <c r="H147" s="236"/>
      <c r="I147" s="236"/>
      <c r="J147" s="236"/>
      <c r="K147" s="236"/>
      <c r="L147" s="236"/>
      <c r="M147" s="237"/>
      <c r="N147" s="237"/>
      <c r="O147" s="237"/>
      <c r="P147" s="237"/>
      <c r="Q147" s="237"/>
    </row>
    <row r="148" spans="1:17">
      <c r="A148" s="234"/>
      <c r="B148" s="234" t="s">
        <v>762</v>
      </c>
      <c r="C148" s="276" t="s">
        <v>316</v>
      </c>
      <c r="D148" s="276"/>
      <c r="E148" s="236"/>
      <c r="F148" s="236"/>
      <c r="G148" s="236"/>
      <c r="H148" s="236"/>
      <c r="I148" s="236"/>
      <c r="J148" s="236"/>
      <c r="K148" s="236"/>
      <c r="L148" s="236"/>
      <c r="M148" s="237"/>
      <c r="N148" s="237"/>
      <c r="O148" s="237"/>
      <c r="P148" s="237"/>
      <c r="Q148" s="237"/>
    </row>
    <row r="149" spans="1:17">
      <c r="A149" s="234"/>
      <c r="B149" s="234"/>
      <c r="C149" s="234"/>
      <c r="D149" s="238" t="s">
        <v>1130</v>
      </c>
      <c r="E149" s="240">
        <v>209568</v>
      </c>
      <c r="F149" s="240">
        <v>44605</v>
      </c>
      <c r="G149" s="240">
        <v>254173</v>
      </c>
      <c r="H149" s="240">
        <v>33112</v>
      </c>
      <c r="I149" s="240">
        <v>2</v>
      </c>
      <c r="J149" s="240">
        <v>5</v>
      </c>
      <c r="K149" s="240">
        <v>78</v>
      </c>
      <c r="L149" s="240">
        <v>85</v>
      </c>
      <c r="M149" s="241">
        <v>84.75</v>
      </c>
      <c r="N149" s="241">
        <v>8.3100004196166992</v>
      </c>
      <c r="O149" s="241">
        <v>0.75</v>
      </c>
      <c r="P149" s="241">
        <v>20.549999237060547</v>
      </c>
      <c r="Q149" s="241">
        <v>29.609999656677246</v>
      </c>
    </row>
    <row r="150" spans="1:17">
      <c r="A150" s="234"/>
      <c r="B150" s="234"/>
      <c r="C150" s="234"/>
      <c r="D150" s="234" t="s">
        <v>1131</v>
      </c>
      <c r="E150" s="236">
        <v>206734</v>
      </c>
      <c r="F150" s="236">
        <v>39801</v>
      </c>
      <c r="G150" s="236">
        <v>246535</v>
      </c>
      <c r="H150" s="236">
        <v>32234</v>
      </c>
      <c r="I150" s="236"/>
      <c r="J150" s="236">
        <v>3</v>
      </c>
      <c r="K150" s="236">
        <v>86</v>
      </c>
      <c r="L150" s="236">
        <v>89</v>
      </c>
      <c r="M150" s="237">
        <v>90.625</v>
      </c>
      <c r="N150" s="237">
        <v>7.5900001525878906</v>
      </c>
      <c r="O150" s="237">
        <v>5.2399997711181641</v>
      </c>
      <c r="P150" s="237">
        <v>17.180000305175781</v>
      </c>
      <c r="Q150" s="237">
        <v>30.010000228881836</v>
      </c>
    </row>
    <row r="151" spans="1:17">
      <c r="A151" s="234"/>
      <c r="B151" s="234"/>
      <c r="C151" s="234"/>
      <c r="D151" s="238" t="s">
        <v>1132</v>
      </c>
      <c r="E151" s="240">
        <v>236812</v>
      </c>
      <c r="F151" s="240">
        <v>61497</v>
      </c>
      <c r="G151" s="240">
        <v>298309</v>
      </c>
      <c r="H151" s="240">
        <v>37647</v>
      </c>
      <c r="I151" s="240"/>
      <c r="J151" s="240">
        <v>4</v>
      </c>
      <c r="K151" s="240">
        <v>96</v>
      </c>
      <c r="L151" s="240">
        <v>100</v>
      </c>
      <c r="M151" s="241">
        <v>101</v>
      </c>
      <c r="N151" s="241">
        <v>6.5999999046325684</v>
      </c>
      <c r="O151" s="241">
        <v>5.7800002098083496</v>
      </c>
      <c r="P151" s="241">
        <v>19.940000534057617</v>
      </c>
      <c r="Q151" s="241">
        <v>32.320000648498535</v>
      </c>
    </row>
    <row r="152" spans="1:17">
      <c r="A152" s="234"/>
      <c r="B152" s="234"/>
      <c r="C152" s="234"/>
      <c r="D152" s="234" t="s">
        <v>1133</v>
      </c>
      <c r="E152" s="236">
        <v>173617</v>
      </c>
      <c r="F152" s="236">
        <v>42478</v>
      </c>
      <c r="G152" s="236">
        <v>216095</v>
      </c>
      <c r="H152" s="236">
        <v>31947</v>
      </c>
      <c r="I152" s="236"/>
      <c r="J152" s="236">
        <v>1</v>
      </c>
      <c r="K152" s="236">
        <v>82</v>
      </c>
      <c r="L152" s="236">
        <v>83</v>
      </c>
      <c r="M152" s="237">
        <v>86</v>
      </c>
      <c r="N152" s="237">
        <v>4.4600000381469727</v>
      </c>
      <c r="O152" s="237">
        <v>3.3299999237060547</v>
      </c>
      <c r="P152" s="237">
        <v>14.380000114440918</v>
      </c>
      <c r="Q152" s="237">
        <v>22.170000076293945</v>
      </c>
    </row>
    <row r="153" spans="1:17">
      <c r="A153" s="234"/>
      <c r="B153" s="234"/>
      <c r="C153" s="234"/>
      <c r="D153" s="238" t="s">
        <v>1134</v>
      </c>
      <c r="E153" s="240">
        <v>194953</v>
      </c>
      <c r="F153" s="240">
        <v>30708</v>
      </c>
      <c r="G153" s="240">
        <v>225661</v>
      </c>
      <c r="H153" s="240">
        <v>28081</v>
      </c>
      <c r="I153" s="240"/>
      <c r="J153" s="240">
        <v>2</v>
      </c>
      <c r="K153" s="240">
        <v>73</v>
      </c>
      <c r="L153" s="240">
        <v>75</v>
      </c>
      <c r="M153" s="241">
        <v>75.5</v>
      </c>
      <c r="N153" s="241">
        <v>11.039999961853027</v>
      </c>
      <c r="O153" s="241">
        <v>2.7799999713897705</v>
      </c>
      <c r="P153" s="241">
        <v>11.529999732971191</v>
      </c>
      <c r="Q153" s="241">
        <v>25.349999666213989</v>
      </c>
    </row>
    <row r="154" spans="1:17">
      <c r="A154" s="234"/>
      <c r="B154" s="234"/>
      <c r="C154" s="234"/>
      <c r="D154" s="234" t="s">
        <v>1135</v>
      </c>
      <c r="E154" s="236">
        <v>187114</v>
      </c>
      <c r="F154" s="236">
        <v>56613</v>
      </c>
      <c r="G154" s="236">
        <v>243727</v>
      </c>
      <c r="H154" s="236">
        <v>30631</v>
      </c>
      <c r="I154" s="236"/>
      <c r="J154" s="236">
        <v>2</v>
      </c>
      <c r="K154" s="236">
        <v>85</v>
      </c>
      <c r="L154" s="236">
        <v>87</v>
      </c>
      <c r="M154" s="237">
        <v>89.375</v>
      </c>
      <c r="N154" s="237">
        <v>6.929999828338623</v>
      </c>
      <c r="O154" s="237">
        <v>13</v>
      </c>
      <c r="P154" s="237">
        <v>7.929999828338623</v>
      </c>
      <c r="Q154" s="237">
        <v>27.859999656677246</v>
      </c>
    </row>
    <row r="155" spans="1:17">
      <c r="A155" s="234"/>
      <c r="B155" s="234"/>
      <c r="C155" s="279" t="s">
        <v>770</v>
      </c>
      <c r="D155" s="279"/>
      <c r="E155" s="280">
        <v>1208798</v>
      </c>
      <c r="F155" s="280">
        <v>275702</v>
      </c>
      <c r="G155" s="280">
        <v>1484500</v>
      </c>
      <c r="H155" s="280">
        <v>193652</v>
      </c>
      <c r="I155" s="280">
        <v>2</v>
      </c>
      <c r="J155" s="280">
        <v>17</v>
      </c>
      <c r="K155" s="280">
        <v>500</v>
      </c>
      <c r="L155" s="280">
        <v>519</v>
      </c>
      <c r="M155" s="281">
        <v>527.25</v>
      </c>
      <c r="N155" s="281">
        <v>44.930000305175781</v>
      </c>
      <c r="O155" s="281">
        <v>30.879999876022339</v>
      </c>
      <c r="P155" s="281">
        <v>91.509999752044678</v>
      </c>
      <c r="Q155" s="281">
        <v>167.3199999332428</v>
      </c>
    </row>
    <row r="156" spans="1:17">
      <c r="A156" s="234"/>
      <c r="B156" s="234"/>
      <c r="C156" s="226"/>
      <c r="D156" s="226"/>
      <c r="E156" s="228"/>
      <c r="F156" s="228"/>
      <c r="G156" s="228"/>
      <c r="H156" s="228"/>
      <c r="I156" s="228"/>
      <c r="J156" s="228"/>
      <c r="K156" s="228"/>
      <c r="L156" s="228"/>
      <c r="M156" s="229"/>
      <c r="N156" s="229"/>
      <c r="O156" s="229"/>
      <c r="P156" s="229"/>
      <c r="Q156" s="229"/>
    </row>
    <row r="157" spans="1:17">
      <c r="A157" s="234"/>
      <c r="B157" s="234" t="s">
        <v>771</v>
      </c>
      <c r="C157" s="276" t="s">
        <v>330</v>
      </c>
      <c r="D157" s="276"/>
      <c r="E157" s="236"/>
      <c r="F157" s="236"/>
      <c r="G157" s="236"/>
      <c r="H157" s="236"/>
      <c r="I157" s="236"/>
      <c r="J157" s="236"/>
      <c r="K157" s="236"/>
      <c r="L157" s="236"/>
      <c r="M157" s="237"/>
      <c r="N157" s="237"/>
      <c r="O157" s="237"/>
      <c r="P157" s="237"/>
      <c r="Q157" s="237"/>
    </row>
    <row r="158" spans="1:17">
      <c r="A158" s="234"/>
      <c r="B158" s="234"/>
      <c r="C158" s="234"/>
      <c r="D158" s="238" t="s">
        <v>1136</v>
      </c>
      <c r="E158" s="240">
        <v>200254</v>
      </c>
      <c r="F158" s="240">
        <v>52901</v>
      </c>
      <c r="G158" s="240">
        <v>253155</v>
      </c>
      <c r="H158" s="240">
        <v>31875</v>
      </c>
      <c r="I158" s="240">
        <v>1</v>
      </c>
      <c r="J158" s="240">
        <v>5</v>
      </c>
      <c r="K158" s="240">
        <v>81</v>
      </c>
      <c r="L158" s="240">
        <v>87</v>
      </c>
      <c r="M158" s="241">
        <v>85.375</v>
      </c>
      <c r="N158" s="241">
        <v>3.0999999046325684</v>
      </c>
      <c r="O158" s="241">
        <v>2.309999942779541</v>
      </c>
      <c r="P158" s="241">
        <v>19.040000915527344</v>
      </c>
      <c r="Q158" s="241">
        <v>24.450000762939453</v>
      </c>
    </row>
    <row r="159" spans="1:17">
      <c r="A159" s="234"/>
      <c r="B159" s="234"/>
      <c r="C159" s="279" t="s">
        <v>773</v>
      </c>
      <c r="D159" s="279"/>
      <c r="E159" s="280">
        <v>200254</v>
      </c>
      <c r="F159" s="280">
        <v>52901</v>
      </c>
      <c r="G159" s="280">
        <v>253155</v>
      </c>
      <c r="H159" s="280">
        <v>31875</v>
      </c>
      <c r="I159" s="280">
        <v>1</v>
      </c>
      <c r="J159" s="280">
        <v>5</v>
      </c>
      <c r="K159" s="280">
        <v>81</v>
      </c>
      <c r="L159" s="280">
        <v>87</v>
      </c>
      <c r="M159" s="281">
        <v>85.375</v>
      </c>
      <c r="N159" s="281">
        <v>3.0999999046325684</v>
      </c>
      <c r="O159" s="281">
        <v>2.309999942779541</v>
      </c>
      <c r="P159" s="281">
        <v>19.040000915527344</v>
      </c>
      <c r="Q159" s="281">
        <v>24.450000762939453</v>
      </c>
    </row>
    <row r="160" spans="1:17">
      <c r="A160" s="234"/>
      <c r="B160" s="234"/>
      <c r="C160" s="226"/>
      <c r="D160" s="226"/>
      <c r="E160" s="228"/>
      <c r="F160" s="228"/>
      <c r="G160" s="228"/>
      <c r="H160" s="228"/>
      <c r="I160" s="228"/>
      <c r="J160" s="228"/>
      <c r="K160" s="228"/>
      <c r="L160" s="228"/>
      <c r="M160" s="229"/>
      <c r="N160" s="229"/>
      <c r="O160" s="229"/>
      <c r="P160" s="229"/>
      <c r="Q160" s="229"/>
    </row>
    <row r="161" spans="1:17">
      <c r="A161" s="234"/>
      <c r="B161" s="234" t="s">
        <v>774</v>
      </c>
      <c r="C161" s="276" t="s">
        <v>340</v>
      </c>
      <c r="D161" s="276"/>
      <c r="E161" s="236"/>
      <c r="F161" s="236"/>
      <c r="G161" s="236"/>
      <c r="H161" s="236"/>
      <c r="I161" s="236"/>
      <c r="J161" s="236"/>
      <c r="K161" s="236"/>
      <c r="L161" s="236"/>
      <c r="M161" s="237"/>
      <c r="N161" s="237"/>
      <c r="O161" s="237"/>
      <c r="P161" s="237"/>
      <c r="Q161" s="237"/>
    </row>
    <row r="162" spans="1:17">
      <c r="A162" s="234"/>
      <c r="B162" s="234"/>
      <c r="C162" s="234"/>
      <c r="D162" s="238" t="s">
        <v>1137</v>
      </c>
      <c r="E162" s="240">
        <v>144190</v>
      </c>
      <c r="F162" s="240">
        <v>34752</v>
      </c>
      <c r="G162" s="240">
        <v>178942</v>
      </c>
      <c r="H162" s="240">
        <v>20000</v>
      </c>
      <c r="I162" s="240">
        <v>2</v>
      </c>
      <c r="J162" s="240">
        <v>10</v>
      </c>
      <c r="K162" s="240">
        <v>44</v>
      </c>
      <c r="L162" s="240">
        <v>56</v>
      </c>
      <c r="M162" s="241">
        <v>53</v>
      </c>
      <c r="N162" s="241">
        <v>3.75</v>
      </c>
      <c r="O162" s="241">
        <v>3</v>
      </c>
      <c r="P162" s="241">
        <v>11.489999771118164</v>
      </c>
      <c r="Q162" s="241">
        <v>18.239999771118164</v>
      </c>
    </row>
    <row r="163" spans="1:17">
      <c r="A163" s="234"/>
      <c r="B163" s="234"/>
      <c r="C163" s="279" t="s">
        <v>776</v>
      </c>
      <c r="D163" s="279"/>
      <c r="E163" s="280">
        <v>144190</v>
      </c>
      <c r="F163" s="280">
        <v>34752</v>
      </c>
      <c r="G163" s="280">
        <v>178942</v>
      </c>
      <c r="H163" s="280">
        <v>20000</v>
      </c>
      <c r="I163" s="280">
        <v>2</v>
      </c>
      <c r="J163" s="280">
        <v>10</v>
      </c>
      <c r="K163" s="280">
        <v>44</v>
      </c>
      <c r="L163" s="280">
        <v>56</v>
      </c>
      <c r="M163" s="281">
        <v>53</v>
      </c>
      <c r="N163" s="281">
        <v>3.75</v>
      </c>
      <c r="O163" s="281">
        <v>3</v>
      </c>
      <c r="P163" s="281">
        <v>11.489999771118164</v>
      </c>
      <c r="Q163" s="281">
        <v>18.239999771118164</v>
      </c>
    </row>
    <row r="164" spans="1:17">
      <c r="A164" s="234"/>
      <c r="B164" s="234"/>
      <c r="C164" s="226"/>
      <c r="D164" s="226"/>
      <c r="E164" s="228"/>
      <c r="F164" s="228"/>
      <c r="G164" s="228"/>
      <c r="H164" s="228"/>
      <c r="I164" s="228"/>
      <c r="J164" s="228"/>
      <c r="K164" s="228"/>
      <c r="L164" s="228"/>
      <c r="M164" s="229"/>
      <c r="N164" s="229"/>
      <c r="O164" s="229"/>
      <c r="P164" s="229"/>
      <c r="Q164" s="229"/>
    </row>
    <row r="165" spans="1:17">
      <c r="A165" s="279" t="s">
        <v>781</v>
      </c>
      <c r="B165" s="279"/>
      <c r="C165" s="279"/>
      <c r="D165" s="279"/>
      <c r="E165" s="280">
        <v>1553242</v>
      </c>
      <c r="F165" s="280">
        <v>363355</v>
      </c>
      <c r="G165" s="280">
        <v>1916597</v>
      </c>
      <c r="H165" s="280">
        <v>245527</v>
      </c>
      <c r="I165" s="280">
        <v>5</v>
      </c>
      <c r="J165" s="280">
        <v>32</v>
      </c>
      <c r="K165" s="280">
        <v>625</v>
      </c>
      <c r="L165" s="280">
        <v>662</v>
      </c>
      <c r="M165" s="281">
        <v>665.625</v>
      </c>
      <c r="N165" s="281">
        <v>51.78000020980835</v>
      </c>
      <c r="O165" s="281">
        <v>36.18999981880188</v>
      </c>
      <c r="P165" s="281">
        <v>122.04000043869019</v>
      </c>
      <c r="Q165" s="281">
        <v>210.01000046730042</v>
      </c>
    </row>
    <row r="166" spans="1:17" ht="10.199999999999999" customHeight="1">
      <c r="A166" s="226"/>
      <c r="B166" s="226"/>
      <c r="C166" s="226"/>
      <c r="D166" s="226"/>
      <c r="E166" s="228"/>
      <c r="F166" s="228"/>
      <c r="G166" s="228"/>
      <c r="H166" s="228"/>
      <c r="I166" s="228"/>
      <c r="J166" s="228"/>
      <c r="K166" s="228"/>
      <c r="L166" s="228"/>
      <c r="M166" s="229"/>
      <c r="N166" s="229"/>
      <c r="O166" s="229"/>
      <c r="P166" s="229"/>
      <c r="Q166" s="229"/>
    </row>
    <row r="167" spans="1:17">
      <c r="A167" s="276" t="s">
        <v>782</v>
      </c>
      <c r="B167" s="276"/>
      <c r="C167" s="276"/>
      <c r="D167" s="276"/>
      <c r="E167" s="236"/>
      <c r="F167" s="236"/>
      <c r="G167" s="236"/>
      <c r="H167" s="236"/>
      <c r="I167" s="236"/>
      <c r="J167" s="236"/>
      <c r="K167" s="236"/>
      <c r="L167" s="236"/>
      <c r="M167" s="237"/>
      <c r="N167" s="237"/>
      <c r="O167" s="237"/>
      <c r="P167" s="237"/>
      <c r="Q167" s="237"/>
    </row>
    <row r="168" spans="1:17">
      <c r="A168" s="234"/>
      <c r="B168" s="234" t="s">
        <v>783</v>
      </c>
      <c r="C168" s="276" t="s">
        <v>321</v>
      </c>
      <c r="D168" s="276"/>
      <c r="E168" s="236"/>
      <c r="F168" s="236"/>
      <c r="G168" s="236"/>
      <c r="H168" s="236"/>
      <c r="I168" s="236"/>
      <c r="J168" s="236"/>
      <c r="K168" s="236"/>
      <c r="L168" s="236"/>
      <c r="M168" s="237"/>
      <c r="N168" s="237"/>
      <c r="O168" s="237"/>
      <c r="P168" s="237"/>
      <c r="Q168" s="237"/>
    </row>
    <row r="169" spans="1:17">
      <c r="A169" s="234"/>
      <c r="B169" s="234"/>
      <c r="C169" s="234"/>
      <c r="D169" s="238" t="s">
        <v>1138</v>
      </c>
      <c r="E169" s="240">
        <v>284315</v>
      </c>
      <c r="F169" s="240">
        <v>72369</v>
      </c>
      <c r="G169" s="240">
        <v>356684</v>
      </c>
      <c r="H169" s="240">
        <v>61138</v>
      </c>
      <c r="I169" s="240">
        <v>2</v>
      </c>
      <c r="J169" s="240">
        <v>1</v>
      </c>
      <c r="K169" s="240">
        <v>135</v>
      </c>
      <c r="L169" s="240">
        <v>138</v>
      </c>
      <c r="M169" s="241">
        <v>140.75</v>
      </c>
      <c r="N169" s="241">
        <v>12.100000381469727</v>
      </c>
      <c r="O169" s="241">
        <v>7.2800002098083496</v>
      </c>
      <c r="P169" s="241">
        <v>14.050000190734863</v>
      </c>
      <c r="Q169" s="241">
        <v>33.430000782012939</v>
      </c>
    </row>
    <row r="170" spans="1:17">
      <c r="A170" s="234"/>
      <c r="B170" s="234"/>
      <c r="C170" s="234"/>
      <c r="D170" s="234" t="s">
        <v>1139</v>
      </c>
      <c r="E170" s="236">
        <v>163689</v>
      </c>
      <c r="F170" s="236">
        <v>27375</v>
      </c>
      <c r="G170" s="236">
        <v>191064</v>
      </c>
      <c r="H170" s="236">
        <v>30146</v>
      </c>
      <c r="I170" s="236"/>
      <c r="J170" s="236">
        <v>0</v>
      </c>
      <c r="K170" s="236">
        <v>76</v>
      </c>
      <c r="L170" s="236">
        <v>76</v>
      </c>
      <c r="M170" s="237">
        <v>77.75</v>
      </c>
      <c r="N170" s="237">
        <v>11.199999809265137</v>
      </c>
      <c r="O170" s="237">
        <v>1</v>
      </c>
      <c r="P170" s="237">
        <v>9.8999996185302734</v>
      </c>
      <c r="Q170" s="237">
        <v>22.09999942779541</v>
      </c>
    </row>
    <row r="171" spans="1:17">
      <c r="A171" s="234"/>
      <c r="B171" s="234"/>
      <c r="C171" s="234"/>
      <c r="D171" s="238" t="s">
        <v>1140</v>
      </c>
      <c r="E171" s="240">
        <v>145887</v>
      </c>
      <c r="F171" s="240">
        <v>27135</v>
      </c>
      <c r="G171" s="240">
        <v>173022</v>
      </c>
      <c r="H171" s="240">
        <v>26736</v>
      </c>
      <c r="I171" s="240">
        <v>1</v>
      </c>
      <c r="J171" s="240">
        <v>3</v>
      </c>
      <c r="K171" s="240">
        <v>68</v>
      </c>
      <c r="L171" s="240">
        <v>72</v>
      </c>
      <c r="M171" s="241">
        <v>73.375</v>
      </c>
      <c r="N171" s="241">
        <v>6.9000000953674316</v>
      </c>
      <c r="O171" s="241">
        <v>4.8000001907348633</v>
      </c>
      <c r="P171" s="241">
        <v>10.010000228881836</v>
      </c>
      <c r="Q171" s="241">
        <v>21.710000514984131</v>
      </c>
    </row>
    <row r="172" spans="1:17">
      <c r="A172" s="234"/>
      <c r="B172" s="234"/>
      <c r="C172" s="234"/>
      <c r="D172" s="234" t="s">
        <v>1141</v>
      </c>
      <c r="E172" s="236">
        <v>268754</v>
      </c>
      <c r="F172" s="236">
        <v>52417</v>
      </c>
      <c r="G172" s="236">
        <v>321171</v>
      </c>
      <c r="H172" s="236">
        <v>51218</v>
      </c>
      <c r="I172" s="236"/>
      <c r="J172" s="236">
        <v>5</v>
      </c>
      <c r="K172" s="236">
        <v>127</v>
      </c>
      <c r="L172" s="236">
        <v>132</v>
      </c>
      <c r="M172" s="237">
        <v>133.625</v>
      </c>
      <c r="N172" s="237">
        <v>13.600000381469727</v>
      </c>
      <c r="O172" s="237">
        <v>1</v>
      </c>
      <c r="P172" s="237">
        <v>19.690000534057617</v>
      </c>
      <c r="Q172" s="237">
        <v>34.290000915527344</v>
      </c>
    </row>
    <row r="173" spans="1:17">
      <c r="A173" s="234"/>
      <c r="B173" s="234"/>
      <c r="C173" s="279" t="s">
        <v>786</v>
      </c>
      <c r="D173" s="279"/>
      <c r="E173" s="280">
        <v>862645</v>
      </c>
      <c r="F173" s="280">
        <v>179296</v>
      </c>
      <c r="G173" s="280">
        <v>1041941</v>
      </c>
      <c r="H173" s="280">
        <v>169238</v>
      </c>
      <c r="I173" s="280">
        <v>3</v>
      </c>
      <c r="J173" s="280">
        <v>9</v>
      </c>
      <c r="K173" s="280">
        <v>406</v>
      </c>
      <c r="L173" s="280">
        <v>418</v>
      </c>
      <c r="M173" s="281">
        <v>425.5</v>
      </c>
      <c r="N173" s="281">
        <v>43.800000667572021</v>
      </c>
      <c r="O173" s="281">
        <v>14.080000400543213</v>
      </c>
      <c r="P173" s="281">
        <v>53.65000057220459</v>
      </c>
      <c r="Q173" s="281">
        <v>111.53000164031982</v>
      </c>
    </row>
    <row r="174" spans="1:17">
      <c r="A174" s="234"/>
      <c r="B174" s="234"/>
      <c r="C174" s="226"/>
      <c r="D174" s="226"/>
      <c r="E174" s="228"/>
      <c r="F174" s="228"/>
      <c r="G174" s="228"/>
      <c r="H174" s="228"/>
      <c r="I174" s="228"/>
      <c r="J174" s="228"/>
      <c r="K174" s="228"/>
      <c r="L174" s="228"/>
      <c r="M174" s="229"/>
      <c r="N174" s="229"/>
      <c r="O174" s="229"/>
      <c r="P174" s="229"/>
      <c r="Q174" s="229"/>
    </row>
    <row r="175" spans="1:17">
      <c r="A175" s="234"/>
      <c r="B175" s="234" t="s">
        <v>787</v>
      </c>
      <c r="C175" s="276" t="s">
        <v>355</v>
      </c>
      <c r="D175" s="276"/>
      <c r="E175" s="236"/>
      <c r="F175" s="236"/>
      <c r="G175" s="236"/>
      <c r="H175" s="236"/>
      <c r="I175" s="236"/>
      <c r="J175" s="236"/>
      <c r="K175" s="236"/>
      <c r="L175" s="236"/>
      <c r="M175" s="237"/>
      <c r="N175" s="237"/>
      <c r="O175" s="237"/>
      <c r="P175" s="237"/>
      <c r="Q175" s="237"/>
    </row>
    <row r="176" spans="1:17">
      <c r="A176" s="234"/>
      <c r="B176" s="234"/>
      <c r="C176" s="234"/>
      <c r="D176" s="238" t="s">
        <v>1142</v>
      </c>
      <c r="E176" s="240">
        <v>91480</v>
      </c>
      <c r="F176" s="240">
        <v>21073</v>
      </c>
      <c r="G176" s="240">
        <v>112553</v>
      </c>
      <c r="H176" s="240">
        <v>14960</v>
      </c>
      <c r="I176" s="240"/>
      <c r="J176" s="240">
        <v>2</v>
      </c>
      <c r="K176" s="240">
        <v>31</v>
      </c>
      <c r="L176" s="240">
        <v>33</v>
      </c>
      <c r="M176" s="241">
        <v>32.25</v>
      </c>
      <c r="N176" s="241">
        <v>3.2899999618530273</v>
      </c>
      <c r="O176" s="241">
        <v>2</v>
      </c>
      <c r="P176" s="241">
        <v>6.4800000190734863</v>
      </c>
      <c r="Q176" s="241">
        <v>11.769999980926514</v>
      </c>
    </row>
    <row r="177" spans="1:17">
      <c r="A177" s="234"/>
      <c r="B177" s="234"/>
      <c r="C177" s="279" t="s">
        <v>789</v>
      </c>
      <c r="D177" s="279"/>
      <c r="E177" s="280">
        <v>91480</v>
      </c>
      <c r="F177" s="280">
        <v>21073</v>
      </c>
      <c r="G177" s="280">
        <v>112553</v>
      </c>
      <c r="H177" s="280">
        <v>14960</v>
      </c>
      <c r="I177" s="280"/>
      <c r="J177" s="280">
        <v>2</v>
      </c>
      <c r="K177" s="280">
        <v>31</v>
      </c>
      <c r="L177" s="280">
        <v>33</v>
      </c>
      <c r="M177" s="281">
        <v>32.25</v>
      </c>
      <c r="N177" s="281">
        <v>3.2899999618530273</v>
      </c>
      <c r="O177" s="281">
        <v>2</v>
      </c>
      <c r="P177" s="281">
        <v>6.4800000190734863</v>
      </c>
      <c r="Q177" s="281">
        <v>11.769999980926514</v>
      </c>
    </row>
    <row r="178" spans="1:17">
      <c r="A178" s="234"/>
      <c r="B178" s="234"/>
      <c r="C178" s="226"/>
      <c r="D178" s="226"/>
      <c r="E178" s="228"/>
      <c r="F178" s="228"/>
      <c r="G178" s="228"/>
      <c r="H178" s="228"/>
      <c r="I178" s="228"/>
      <c r="J178" s="228"/>
      <c r="K178" s="228"/>
      <c r="L178" s="228"/>
      <c r="M178" s="229"/>
      <c r="N178" s="229"/>
      <c r="O178" s="229"/>
      <c r="P178" s="229"/>
      <c r="Q178" s="229"/>
    </row>
    <row r="179" spans="1:17">
      <c r="A179" s="234"/>
      <c r="B179" s="234" t="s">
        <v>790</v>
      </c>
      <c r="C179" s="276" t="s">
        <v>328</v>
      </c>
      <c r="D179" s="276"/>
      <c r="E179" s="236"/>
      <c r="F179" s="236"/>
      <c r="G179" s="236"/>
      <c r="H179" s="236"/>
      <c r="I179" s="236"/>
      <c r="J179" s="236"/>
      <c r="K179" s="236"/>
      <c r="L179" s="236"/>
      <c r="M179" s="237"/>
      <c r="N179" s="237"/>
      <c r="O179" s="237"/>
      <c r="P179" s="237"/>
      <c r="Q179" s="237"/>
    </row>
    <row r="180" spans="1:17">
      <c r="A180" s="234"/>
      <c r="B180" s="234"/>
      <c r="C180" s="234"/>
      <c r="D180" s="238" t="s">
        <v>1143</v>
      </c>
      <c r="E180" s="240">
        <v>125451</v>
      </c>
      <c r="F180" s="240">
        <v>42431</v>
      </c>
      <c r="G180" s="240">
        <v>167882</v>
      </c>
      <c r="H180" s="240">
        <v>18078</v>
      </c>
      <c r="I180" s="240"/>
      <c r="J180" s="240">
        <v>1</v>
      </c>
      <c r="K180" s="240">
        <v>44</v>
      </c>
      <c r="L180" s="240">
        <v>45</v>
      </c>
      <c r="M180" s="241">
        <v>44.25</v>
      </c>
      <c r="N180" s="241">
        <v>4.8499999046325684</v>
      </c>
      <c r="O180" s="241">
        <v>1.2999999523162842</v>
      </c>
      <c r="P180" s="241">
        <v>8.6899995803833008</v>
      </c>
      <c r="Q180" s="241">
        <v>14.839999437332153</v>
      </c>
    </row>
    <row r="181" spans="1:17">
      <c r="A181" s="234"/>
      <c r="B181" s="234"/>
      <c r="C181" s="234"/>
      <c r="D181" s="234" t="s">
        <v>1144</v>
      </c>
      <c r="E181" s="236">
        <v>67315</v>
      </c>
      <c r="F181" s="236">
        <v>12998</v>
      </c>
      <c r="G181" s="236">
        <v>80313</v>
      </c>
      <c r="H181" s="236">
        <v>9131</v>
      </c>
      <c r="I181" s="236">
        <v>1</v>
      </c>
      <c r="J181" s="236">
        <v>3</v>
      </c>
      <c r="K181" s="236">
        <v>23</v>
      </c>
      <c r="L181" s="236">
        <v>27</v>
      </c>
      <c r="M181" s="237">
        <v>25.75</v>
      </c>
      <c r="N181" s="237">
        <v>1</v>
      </c>
      <c r="O181" s="237">
        <v>0.80000001192092896</v>
      </c>
      <c r="P181" s="237">
        <v>8.1000003814697266</v>
      </c>
      <c r="Q181" s="237">
        <v>9.9000003933906555</v>
      </c>
    </row>
    <row r="182" spans="1:17">
      <c r="A182" s="234"/>
      <c r="B182" s="234"/>
      <c r="C182" s="234"/>
      <c r="D182" s="238" t="s">
        <v>1145</v>
      </c>
      <c r="E182" s="240">
        <v>147369</v>
      </c>
      <c r="F182" s="240">
        <v>31038</v>
      </c>
      <c r="G182" s="240">
        <v>178407</v>
      </c>
      <c r="H182" s="240">
        <v>21383</v>
      </c>
      <c r="I182" s="240"/>
      <c r="J182" s="240">
        <v>4</v>
      </c>
      <c r="K182" s="240">
        <v>58</v>
      </c>
      <c r="L182" s="240">
        <v>62</v>
      </c>
      <c r="M182" s="241">
        <v>60.5</v>
      </c>
      <c r="N182" s="241">
        <v>6.369999885559082</v>
      </c>
      <c r="O182" s="241">
        <v>4.4000000953674316</v>
      </c>
      <c r="P182" s="241">
        <v>9.9600000381469727</v>
      </c>
      <c r="Q182" s="241">
        <v>20.730000019073486</v>
      </c>
    </row>
    <row r="183" spans="1:17">
      <c r="A183" s="234"/>
      <c r="B183" s="234"/>
      <c r="C183" s="234"/>
      <c r="D183" s="234" t="s">
        <v>1146</v>
      </c>
      <c r="E183" s="236">
        <v>178841</v>
      </c>
      <c r="F183" s="236">
        <v>39326</v>
      </c>
      <c r="G183" s="236">
        <v>218167</v>
      </c>
      <c r="H183" s="236">
        <v>24140</v>
      </c>
      <c r="I183" s="236"/>
      <c r="J183" s="236">
        <v>4</v>
      </c>
      <c r="K183" s="236">
        <v>61</v>
      </c>
      <c r="L183" s="236">
        <v>65</v>
      </c>
      <c r="M183" s="237">
        <v>64.875</v>
      </c>
      <c r="N183" s="237">
        <v>8.5</v>
      </c>
      <c r="O183" s="237">
        <v>4.5</v>
      </c>
      <c r="P183" s="237">
        <v>8.4799995422363281</v>
      </c>
      <c r="Q183" s="237">
        <v>21.479999542236328</v>
      </c>
    </row>
    <row r="184" spans="1:17">
      <c r="A184" s="234"/>
      <c r="B184" s="234"/>
      <c r="C184" s="279" t="s">
        <v>793</v>
      </c>
      <c r="D184" s="279"/>
      <c r="E184" s="280">
        <v>518976</v>
      </c>
      <c r="F184" s="280">
        <v>125793</v>
      </c>
      <c r="G184" s="280">
        <v>644769</v>
      </c>
      <c r="H184" s="280">
        <v>72732</v>
      </c>
      <c r="I184" s="280">
        <v>1</v>
      </c>
      <c r="J184" s="280">
        <v>12</v>
      </c>
      <c r="K184" s="280">
        <v>186</v>
      </c>
      <c r="L184" s="280">
        <v>199</v>
      </c>
      <c r="M184" s="281">
        <v>195.375</v>
      </c>
      <c r="N184" s="281">
        <v>20.71999979019165</v>
      </c>
      <c r="O184" s="281">
        <v>11.000000059604645</v>
      </c>
      <c r="P184" s="281">
        <v>35.229999542236328</v>
      </c>
      <c r="Q184" s="281">
        <v>66.949999392032623</v>
      </c>
    </row>
    <row r="185" spans="1:17">
      <c r="A185" s="234"/>
      <c r="B185" s="234"/>
      <c r="C185" s="226"/>
      <c r="D185" s="226"/>
      <c r="E185" s="228"/>
      <c r="F185" s="228"/>
      <c r="G185" s="228"/>
      <c r="H185" s="228"/>
      <c r="I185" s="228"/>
      <c r="J185" s="228"/>
      <c r="K185" s="228"/>
      <c r="L185" s="228"/>
      <c r="M185" s="229"/>
      <c r="N185" s="229"/>
      <c r="O185" s="229"/>
      <c r="P185" s="229"/>
      <c r="Q185" s="229"/>
    </row>
    <row r="186" spans="1:17">
      <c r="A186" s="234"/>
      <c r="B186" s="234" t="s">
        <v>794</v>
      </c>
      <c r="C186" s="276" t="s">
        <v>348</v>
      </c>
      <c r="D186" s="276"/>
      <c r="E186" s="236"/>
      <c r="F186" s="236"/>
      <c r="G186" s="236"/>
      <c r="H186" s="236"/>
      <c r="I186" s="236"/>
      <c r="J186" s="236"/>
      <c r="K186" s="236"/>
      <c r="L186" s="236"/>
      <c r="M186" s="237"/>
      <c r="N186" s="237"/>
      <c r="O186" s="237"/>
      <c r="P186" s="237"/>
      <c r="Q186" s="237"/>
    </row>
    <row r="187" spans="1:17">
      <c r="A187" s="234"/>
      <c r="B187" s="234"/>
      <c r="C187" s="234"/>
      <c r="D187" s="238" t="s">
        <v>1147</v>
      </c>
      <c r="E187" s="240">
        <v>122163</v>
      </c>
      <c r="F187" s="240">
        <v>41234</v>
      </c>
      <c r="G187" s="240">
        <v>163397</v>
      </c>
      <c r="H187" s="240">
        <v>23540</v>
      </c>
      <c r="I187" s="240">
        <v>2</v>
      </c>
      <c r="J187" s="240">
        <v>4</v>
      </c>
      <c r="K187" s="240">
        <v>41</v>
      </c>
      <c r="L187" s="240">
        <v>47</v>
      </c>
      <c r="M187" s="241">
        <v>44.875</v>
      </c>
      <c r="N187" s="241">
        <v>1.75</v>
      </c>
      <c r="O187" s="241">
        <v>3.5</v>
      </c>
      <c r="P187" s="241">
        <v>12.949999809265137</v>
      </c>
      <c r="Q187" s="241">
        <v>18.199999809265137</v>
      </c>
    </row>
    <row r="188" spans="1:17">
      <c r="A188" s="234"/>
      <c r="B188" s="234"/>
      <c r="C188" s="279" t="s">
        <v>796</v>
      </c>
      <c r="D188" s="279"/>
      <c r="E188" s="280">
        <v>122163</v>
      </c>
      <c r="F188" s="280">
        <v>41234</v>
      </c>
      <c r="G188" s="280">
        <v>163397</v>
      </c>
      <c r="H188" s="280">
        <v>23540</v>
      </c>
      <c r="I188" s="280">
        <v>2</v>
      </c>
      <c r="J188" s="280">
        <v>4</v>
      </c>
      <c r="K188" s="280">
        <v>41</v>
      </c>
      <c r="L188" s="280">
        <v>47</v>
      </c>
      <c r="M188" s="281">
        <v>44.875</v>
      </c>
      <c r="N188" s="281">
        <v>1.75</v>
      </c>
      <c r="O188" s="281">
        <v>3.5</v>
      </c>
      <c r="P188" s="281">
        <v>12.949999809265137</v>
      </c>
      <c r="Q188" s="281">
        <v>18.199999809265137</v>
      </c>
    </row>
    <row r="189" spans="1:17">
      <c r="A189" s="234"/>
      <c r="B189" s="234"/>
      <c r="C189" s="226"/>
      <c r="D189" s="226"/>
      <c r="E189" s="228"/>
      <c r="F189" s="228"/>
      <c r="G189" s="228"/>
      <c r="H189" s="228"/>
      <c r="I189" s="228"/>
      <c r="J189" s="228"/>
      <c r="K189" s="228"/>
      <c r="L189" s="228"/>
      <c r="M189" s="229"/>
      <c r="N189" s="229"/>
      <c r="O189" s="229"/>
      <c r="P189" s="229"/>
      <c r="Q189" s="229"/>
    </row>
    <row r="190" spans="1:17">
      <c r="A190" s="234"/>
      <c r="B190" s="234" t="s">
        <v>797</v>
      </c>
      <c r="C190" s="276" t="s">
        <v>342</v>
      </c>
      <c r="D190" s="276"/>
      <c r="E190" s="236"/>
      <c r="F190" s="236"/>
      <c r="G190" s="236"/>
      <c r="H190" s="236"/>
      <c r="I190" s="236"/>
      <c r="J190" s="236"/>
      <c r="K190" s="236"/>
      <c r="L190" s="236"/>
      <c r="M190" s="237"/>
      <c r="N190" s="237"/>
      <c r="O190" s="237"/>
      <c r="P190" s="237"/>
      <c r="Q190" s="237"/>
    </row>
    <row r="191" spans="1:17">
      <c r="A191" s="234"/>
      <c r="B191" s="234"/>
      <c r="C191" s="234"/>
      <c r="D191" s="238" t="s">
        <v>1148</v>
      </c>
      <c r="E191" s="240">
        <v>183113</v>
      </c>
      <c r="F191" s="240">
        <v>57918</v>
      </c>
      <c r="G191" s="240">
        <v>241031</v>
      </c>
      <c r="H191" s="240">
        <v>43909</v>
      </c>
      <c r="I191" s="240">
        <v>2</v>
      </c>
      <c r="J191" s="240">
        <v>6</v>
      </c>
      <c r="K191" s="240">
        <v>76</v>
      </c>
      <c r="L191" s="240">
        <v>84</v>
      </c>
      <c r="M191" s="241">
        <v>80.875</v>
      </c>
      <c r="N191" s="241">
        <v>3.8299999237060547</v>
      </c>
      <c r="O191" s="241">
        <v>7.070000171661377</v>
      </c>
      <c r="P191" s="241">
        <v>13.180000305175781</v>
      </c>
      <c r="Q191" s="241">
        <v>24.080000400543213</v>
      </c>
    </row>
    <row r="192" spans="1:17">
      <c r="A192" s="234"/>
      <c r="B192" s="234"/>
      <c r="C192" s="279" t="s">
        <v>799</v>
      </c>
      <c r="D192" s="279"/>
      <c r="E192" s="280">
        <v>183113</v>
      </c>
      <c r="F192" s="280">
        <v>57918</v>
      </c>
      <c r="G192" s="280">
        <v>241031</v>
      </c>
      <c r="H192" s="280">
        <v>43909</v>
      </c>
      <c r="I192" s="280">
        <v>2</v>
      </c>
      <c r="J192" s="280">
        <v>6</v>
      </c>
      <c r="K192" s="280">
        <v>76</v>
      </c>
      <c r="L192" s="280">
        <v>84</v>
      </c>
      <c r="M192" s="281">
        <v>80.875</v>
      </c>
      <c r="N192" s="281">
        <v>3.8299999237060547</v>
      </c>
      <c r="O192" s="281">
        <v>7.070000171661377</v>
      </c>
      <c r="P192" s="281">
        <v>13.180000305175781</v>
      </c>
      <c r="Q192" s="281">
        <v>24.080000400543213</v>
      </c>
    </row>
    <row r="193" spans="1:17">
      <c r="A193" s="234"/>
      <c r="B193" s="234"/>
      <c r="C193" s="226"/>
      <c r="D193" s="226"/>
      <c r="E193" s="228"/>
      <c r="F193" s="228"/>
      <c r="G193" s="228"/>
      <c r="H193" s="228"/>
      <c r="I193" s="228"/>
      <c r="J193" s="228"/>
      <c r="K193" s="228"/>
      <c r="L193" s="228"/>
      <c r="M193" s="229"/>
      <c r="N193" s="229"/>
      <c r="O193" s="229"/>
      <c r="P193" s="229"/>
      <c r="Q193" s="229"/>
    </row>
    <row r="194" spans="1:17">
      <c r="A194" s="234"/>
      <c r="B194" s="234" t="s">
        <v>800</v>
      </c>
      <c r="C194" s="276" t="s">
        <v>373</v>
      </c>
      <c r="D194" s="276"/>
      <c r="E194" s="236"/>
      <c r="F194" s="236"/>
      <c r="G194" s="236"/>
      <c r="H194" s="236"/>
      <c r="I194" s="236"/>
      <c r="J194" s="236"/>
      <c r="K194" s="236"/>
      <c r="L194" s="236"/>
      <c r="M194" s="237"/>
      <c r="N194" s="237"/>
      <c r="O194" s="237"/>
      <c r="P194" s="237"/>
      <c r="Q194" s="237"/>
    </row>
    <row r="195" spans="1:17">
      <c r="A195" s="234"/>
      <c r="B195" s="234"/>
      <c r="C195" s="234"/>
      <c r="D195" s="238" t="s">
        <v>1149</v>
      </c>
      <c r="E195" s="240">
        <v>21104</v>
      </c>
      <c r="F195" s="240">
        <v>3557</v>
      </c>
      <c r="G195" s="240">
        <v>24661</v>
      </c>
      <c r="H195" s="240">
        <v>7513</v>
      </c>
      <c r="I195" s="240"/>
      <c r="J195" s="240">
        <v>0</v>
      </c>
      <c r="K195" s="240">
        <v>9</v>
      </c>
      <c r="L195" s="240">
        <v>9</v>
      </c>
      <c r="M195" s="241">
        <v>9</v>
      </c>
      <c r="N195" s="241">
        <v>0</v>
      </c>
      <c r="O195" s="241">
        <v>0.30000001192092896</v>
      </c>
      <c r="P195" s="241">
        <v>2.5799999237060547</v>
      </c>
      <c r="Q195" s="241">
        <v>2.8799999356269836</v>
      </c>
    </row>
    <row r="196" spans="1:17">
      <c r="A196" s="234"/>
      <c r="B196" s="234"/>
      <c r="C196" s="279" t="s">
        <v>802</v>
      </c>
      <c r="D196" s="279"/>
      <c r="E196" s="280">
        <v>21104</v>
      </c>
      <c r="F196" s="280">
        <v>3557</v>
      </c>
      <c r="G196" s="280">
        <v>24661</v>
      </c>
      <c r="H196" s="280">
        <v>7513</v>
      </c>
      <c r="I196" s="280"/>
      <c r="J196" s="280">
        <v>0</v>
      </c>
      <c r="K196" s="280">
        <v>9</v>
      </c>
      <c r="L196" s="280">
        <v>9</v>
      </c>
      <c r="M196" s="281">
        <v>9</v>
      </c>
      <c r="N196" s="281">
        <v>0</v>
      </c>
      <c r="O196" s="281">
        <v>0.30000001192092896</v>
      </c>
      <c r="P196" s="281">
        <v>2.5799999237060547</v>
      </c>
      <c r="Q196" s="281">
        <v>2.8799999356269836</v>
      </c>
    </row>
    <row r="197" spans="1:17">
      <c r="A197" s="234"/>
      <c r="B197" s="234"/>
      <c r="C197" s="226"/>
      <c r="D197" s="226"/>
      <c r="E197" s="228"/>
      <c r="F197" s="228"/>
      <c r="G197" s="228"/>
      <c r="H197" s="228"/>
      <c r="I197" s="228"/>
      <c r="J197" s="228"/>
      <c r="K197" s="228"/>
      <c r="L197" s="228"/>
      <c r="M197" s="229"/>
      <c r="N197" s="229"/>
      <c r="O197" s="229"/>
      <c r="P197" s="229"/>
      <c r="Q197" s="229"/>
    </row>
    <row r="198" spans="1:17">
      <c r="A198" s="234"/>
      <c r="B198" s="234" t="s">
        <v>803</v>
      </c>
      <c r="C198" s="276" t="s">
        <v>339</v>
      </c>
      <c r="D198" s="276"/>
      <c r="E198" s="236"/>
      <c r="F198" s="236"/>
      <c r="G198" s="236"/>
      <c r="H198" s="236"/>
      <c r="I198" s="236"/>
      <c r="J198" s="236"/>
      <c r="K198" s="236"/>
      <c r="L198" s="236"/>
      <c r="M198" s="237"/>
      <c r="N198" s="237"/>
      <c r="O198" s="237"/>
      <c r="P198" s="237"/>
      <c r="Q198" s="237"/>
    </row>
    <row r="199" spans="1:17">
      <c r="A199" s="234"/>
      <c r="B199" s="234"/>
      <c r="C199" s="234"/>
      <c r="D199" s="238" t="s">
        <v>1150</v>
      </c>
      <c r="E199" s="240">
        <v>211243</v>
      </c>
      <c r="F199" s="240">
        <v>45363</v>
      </c>
      <c r="G199" s="240">
        <v>256606</v>
      </c>
      <c r="H199" s="240">
        <v>31568</v>
      </c>
      <c r="I199" s="240">
        <v>1</v>
      </c>
      <c r="J199" s="240">
        <v>6</v>
      </c>
      <c r="K199" s="240">
        <v>60</v>
      </c>
      <c r="L199" s="240">
        <v>67</v>
      </c>
      <c r="M199" s="241">
        <v>64.5</v>
      </c>
      <c r="N199" s="241">
        <v>6.4000000953674316</v>
      </c>
      <c r="O199" s="241">
        <v>2.0399999618530273</v>
      </c>
      <c r="P199" s="241">
        <v>16.030000686645508</v>
      </c>
      <c r="Q199" s="241">
        <v>24.470000743865967</v>
      </c>
    </row>
    <row r="200" spans="1:17">
      <c r="A200" s="234"/>
      <c r="B200" s="234"/>
      <c r="C200" s="279" t="s">
        <v>805</v>
      </c>
      <c r="D200" s="279"/>
      <c r="E200" s="280">
        <v>211243</v>
      </c>
      <c r="F200" s="280">
        <v>45363</v>
      </c>
      <c r="G200" s="280">
        <v>256606</v>
      </c>
      <c r="H200" s="280">
        <v>31568</v>
      </c>
      <c r="I200" s="280">
        <v>1</v>
      </c>
      <c r="J200" s="280">
        <v>6</v>
      </c>
      <c r="K200" s="280">
        <v>60</v>
      </c>
      <c r="L200" s="280">
        <v>67</v>
      </c>
      <c r="M200" s="281">
        <v>64.5</v>
      </c>
      <c r="N200" s="281">
        <v>6.4000000953674316</v>
      </c>
      <c r="O200" s="281">
        <v>2.0399999618530273</v>
      </c>
      <c r="P200" s="281">
        <v>16.030000686645508</v>
      </c>
      <c r="Q200" s="281">
        <v>24.470000743865967</v>
      </c>
    </row>
    <row r="201" spans="1:17">
      <c r="A201" s="234"/>
      <c r="B201" s="234"/>
      <c r="C201" s="226"/>
      <c r="D201" s="226"/>
      <c r="E201" s="228"/>
      <c r="F201" s="228"/>
      <c r="G201" s="228"/>
      <c r="H201" s="228"/>
      <c r="I201" s="228"/>
      <c r="J201" s="228"/>
      <c r="K201" s="228"/>
      <c r="L201" s="228"/>
      <c r="M201" s="229"/>
      <c r="N201" s="229"/>
      <c r="O201" s="229"/>
      <c r="P201" s="229"/>
      <c r="Q201" s="229"/>
    </row>
    <row r="202" spans="1:17">
      <c r="A202" s="234"/>
      <c r="B202" s="234" t="s">
        <v>806</v>
      </c>
      <c r="C202" s="276" t="s">
        <v>357</v>
      </c>
      <c r="D202" s="276"/>
      <c r="E202" s="236"/>
      <c r="F202" s="236"/>
      <c r="G202" s="236"/>
      <c r="H202" s="236"/>
      <c r="I202" s="236"/>
      <c r="J202" s="236"/>
      <c r="K202" s="236"/>
      <c r="L202" s="236"/>
      <c r="M202" s="237"/>
      <c r="N202" s="237"/>
      <c r="O202" s="237"/>
      <c r="P202" s="237"/>
      <c r="Q202" s="237"/>
    </row>
    <row r="203" spans="1:17">
      <c r="A203" s="234"/>
      <c r="B203" s="234"/>
      <c r="C203" s="234"/>
      <c r="D203" s="238" t="s">
        <v>1151</v>
      </c>
      <c r="E203" s="240">
        <v>63036</v>
      </c>
      <c r="F203" s="240">
        <v>16505</v>
      </c>
      <c r="G203" s="240">
        <v>79541</v>
      </c>
      <c r="H203" s="240">
        <v>7475</v>
      </c>
      <c r="I203" s="240">
        <v>1</v>
      </c>
      <c r="J203" s="240">
        <v>3</v>
      </c>
      <c r="K203" s="240">
        <v>15</v>
      </c>
      <c r="L203" s="240">
        <v>19</v>
      </c>
      <c r="M203" s="241">
        <v>17.75</v>
      </c>
      <c r="N203" s="241">
        <v>0.5</v>
      </c>
      <c r="O203" s="241">
        <v>3.1500000953674316</v>
      </c>
      <c r="P203" s="241">
        <v>4.880000114440918</v>
      </c>
      <c r="Q203" s="241">
        <v>8.5300002098083496</v>
      </c>
    </row>
    <row r="204" spans="1:17">
      <c r="A204" s="234"/>
      <c r="B204" s="234"/>
      <c r="C204" s="279" t="s">
        <v>808</v>
      </c>
      <c r="D204" s="279"/>
      <c r="E204" s="280">
        <v>63036</v>
      </c>
      <c r="F204" s="280">
        <v>16505</v>
      </c>
      <c r="G204" s="280">
        <v>79541</v>
      </c>
      <c r="H204" s="280">
        <v>7475</v>
      </c>
      <c r="I204" s="280">
        <v>1</v>
      </c>
      <c r="J204" s="280">
        <v>3</v>
      </c>
      <c r="K204" s="280">
        <v>15</v>
      </c>
      <c r="L204" s="280">
        <v>19</v>
      </c>
      <c r="M204" s="281">
        <v>17.75</v>
      </c>
      <c r="N204" s="281">
        <v>0.5</v>
      </c>
      <c r="O204" s="281">
        <v>3.1500000953674316</v>
      </c>
      <c r="P204" s="281">
        <v>4.880000114440918</v>
      </c>
      <c r="Q204" s="281">
        <v>8.5300002098083496</v>
      </c>
    </row>
    <row r="205" spans="1:17">
      <c r="A205" s="234"/>
      <c r="B205" s="234"/>
      <c r="C205" s="226"/>
      <c r="D205" s="226"/>
      <c r="E205" s="228"/>
      <c r="F205" s="228"/>
      <c r="G205" s="228"/>
      <c r="H205" s="228"/>
      <c r="I205" s="228"/>
      <c r="J205" s="228"/>
      <c r="K205" s="228"/>
      <c r="L205" s="228"/>
      <c r="M205" s="229"/>
      <c r="N205" s="229"/>
      <c r="O205" s="229"/>
      <c r="P205" s="229"/>
      <c r="Q205" s="229"/>
    </row>
    <row r="206" spans="1:17">
      <c r="A206" s="279" t="s">
        <v>809</v>
      </c>
      <c r="B206" s="279"/>
      <c r="C206" s="279"/>
      <c r="D206" s="279"/>
      <c r="E206" s="280">
        <v>2073760</v>
      </c>
      <c r="F206" s="280">
        <v>490739</v>
      </c>
      <c r="G206" s="280">
        <v>2564499</v>
      </c>
      <c r="H206" s="280">
        <v>370935</v>
      </c>
      <c r="I206" s="280">
        <v>10</v>
      </c>
      <c r="J206" s="280">
        <v>42</v>
      </c>
      <c r="K206" s="280">
        <v>824</v>
      </c>
      <c r="L206" s="280">
        <v>876</v>
      </c>
      <c r="M206" s="281">
        <v>870.125</v>
      </c>
      <c r="N206" s="281">
        <v>80.290000438690186</v>
      </c>
      <c r="O206" s="281">
        <v>43.140000700950623</v>
      </c>
      <c r="P206" s="281">
        <v>144.9800009727478</v>
      </c>
      <c r="Q206" s="281">
        <v>268.41000211238861</v>
      </c>
    </row>
    <row r="207" spans="1:17" ht="9.6" customHeight="1">
      <c r="A207" s="226"/>
      <c r="B207" s="226"/>
      <c r="C207" s="226"/>
      <c r="D207" s="226"/>
      <c r="E207" s="228"/>
      <c r="F207" s="228"/>
      <c r="G207" s="228"/>
      <c r="H207" s="228"/>
      <c r="I207" s="228"/>
      <c r="J207" s="228"/>
      <c r="K207" s="228"/>
      <c r="L207" s="228"/>
      <c r="M207" s="229"/>
      <c r="N207" s="229"/>
      <c r="O207" s="229"/>
      <c r="P207" s="229"/>
      <c r="Q207" s="229"/>
    </row>
    <row r="208" spans="1:17">
      <c r="A208" s="276" t="s">
        <v>810</v>
      </c>
      <c r="B208" s="276"/>
      <c r="C208" s="276"/>
      <c r="D208" s="276"/>
      <c r="E208" s="236"/>
      <c r="F208" s="236"/>
      <c r="G208" s="236"/>
      <c r="H208" s="236"/>
      <c r="I208" s="236"/>
      <c r="J208" s="236"/>
      <c r="K208" s="236"/>
      <c r="L208" s="236"/>
      <c r="M208" s="237"/>
      <c r="N208" s="237"/>
      <c r="O208" s="237"/>
      <c r="P208" s="237"/>
      <c r="Q208" s="237"/>
    </row>
    <row r="209" spans="1:17">
      <c r="A209" s="234"/>
      <c r="B209" s="234" t="s">
        <v>811</v>
      </c>
      <c r="C209" s="276" t="s">
        <v>346</v>
      </c>
      <c r="D209" s="276"/>
      <c r="E209" s="236"/>
      <c r="F209" s="236"/>
      <c r="G209" s="236"/>
      <c r="H209" s="236"/>
      <c r="I209" s="236"/>
      <c r="J209" s="236"/>
      <c r="K209" s="236"/>
      <c r="L209" s="236"/>
      <c r="M209" s="237"/>
      <c r="N209" s="237"/>
      <c r="O209" s="237"/>
      <c r="P209" s="237"/>
      <c r="Q209" s="237"/>
    </row>
    <row r="210" spans="1:17">
      <c r="A210" s="234"/>
      <c r="B210" s="234"/>
      <c r="C210" s="234"/>
      <c r="D210" s="238" t="s">
        <v>1152</v>
      </c>
      <c r="E210" s="240">
        <v>138628</v>
      </c>
      <c r="F210" s="240">
        <v>23627</v>
      </c>
      <c r="G210" s="240">
        <v>162255</v>
      </c>
      <c r="H210" s="240">
        <v>17768</v>
      </c>
      <c r="I210" s="240"/>
      <c r="J210" s="240">
        <v>1</v>
      </c>
      <c r="K210" s="240">
        <v>50</v>
      </c>
      <c r="L210" s="240">
        <v>51</v>
      </c>
      <c r="M210" s="241">
        <v>52.625</v>
      </c>
      <c r="N210" s="241">
        <v>3.4100000858306885</v>
      </c>
      <c r="O210" s="241">
        <v>7.5500001907348633</v>
      </c>
      <c r="P210" s="241">
        <v>7.179999828338623</v>
      </c>
      <c r="Q210" s="241">
        <v>18.140000104904175</v>
      </c>
    </row>
    <row r="211" spans="1:17">
      <c r="A211" s="234"/>
      <c r="B211" s="234"/>
      <c r="C211" s="279" t="s">
        <v>813</v>
      </c>
      <c r="D211" s="279"/>
      <c r="E211" s="280">
        <v>138628</v>
      </c>
      <c r="F211" s="280">
        <v>23627</v>
      </c>
      <c r="G211" s="280">
        <v>162255</v>
      </c>
      <c r="H211" s="280">
        <v>17768</v>
      </c>
      <c r="I211" s="280"/>
      <c r="J211" s="280">
        <v>1</v>
      </c>
      <c r="K211" s="280">
        <v>50</v>
      </c>
      <c r="L211" s="280">
        <v>51</v>
      </c>
      <c r="M211" s="281">
        <v>52.625</v>
      </c>
      <c r="N211" s="281">
        <v>3.4100000858306885</v>
      </c>
      <c r="O211" s="281">
        <v>7.5500001907348633</v>
      </c>
      <c r="P211" s="281">
        <v>7.179999828338623</v>
      </c>
      <c r="Q211" s="281">
        <v>18.140000104904175</v>
      </c>
    </row>
    <row r="212" spans="1:17">
      <c r="A212" s="234"/>
      <c r="B212" s="234"/>
      <c r="C212" s="226"/>
      <c r="D212" s="226"/>
      <c r="E212" s="228"/>
      <c r="F212" s="228"/>
      <c r="G212" s="228"/>
      <c r="H212" s="228"/>
      <c r="I212" s="228"/>
      <c r="J212" s="228"/>
      <c r="K212" s="228"/>
      <c r="L212" s="228"/>
      <c r="M212" s="229"/>
      <c r="N212" s="229"/>
      <c r="O212" s="229"/>
      <c r="P212" s="229"/>
      <c r="Q212" s="229"/>
    </row>
    <row r="213" spans="1:17">
      <c r="A213" s="234"/>
      <c r="B213" s="234" t="s">
        <v>814</v>
      </c>
      <c r="C213" s="276" t="s">
        <v>327</v>
      </c>
      <c r="D213" s="276"/>
      <c r="E213" s="236"/>
      <c r="F213" s="236"/>
      <c r="G213" s="236"/>
      <c r="H213" s="236"/>
      <c r="I213" s="236"/>
      <c r="J213" s="236"/>
      <c r="K213" s="236"/>
      <c r="L213" s="236"/>
      <c r="M213" s="237"/>
      <c r="N213" s="237"/>
      <c r="O213" s="237"/>
      <c r="P213" s="237"/>
      <c r="Q213" s="237"/>
    </row>
    <row r="214" spans="1:17">
      <c r="A214" s="234"/>
      <c r="B214" s="234"/>
      <c r="C214" s="234"/>
      <c r="D214" s="238" t="s">
        <v>1153</v>
      </c>
      <c r="E214" s="240"/>
      <c r="F214" s="240">
        <v>190703</v>
      </c>
      <c r="G214" s="240">
        <v>190703</v>
      </c>
      <c r="H214" s="240"/>
      <c r="I214" s="240">
        <v>2</v>
      </c>
      <c r="J214" s="240">
        <v>1</v>
      </c>
      <c r="K214" s="240">
        <v>65</v>
      </c>
      <c r="L214" s="240">
        <v>68</v>
      </c>
      <c r="M214" s="241">
        <v>67</v>
      </c>
      <c r="N214" s="241">
        <v>0</v>
      </c>
      <c r="O214" s="241">
        <v>9.7799997329711914</v>
      </c>
      <c r="P214" s="241">
        <v>11.479999542236328</v>
      </c>
      <c r="Q214" s="241">
        <v>21.25999927520752</v>
      </c>
    </row>
    <row r="215" spans="1:17">
      <c r="A215" s="234"/>
      <c r="B215" s="234"/>
      <c r="C215" s="234"/>
      <c r="D215" s="234" t="s">
        <v>1154</v>
      </c>
      <c r="E215" s="236">
        <v>45444</v>
      </c>
      <c r="F215" s="236">
        <v>18356</v>
      </c>
      <c r="G215" s="236">
        <v>63800</v>
      </c>
      <c r="H215" s="236">
        <v>6112</v>
      </c>
      <c r="I215" s="236">
        <v>1</v>
      </c>
      <c r="J215" s="236">
        <v>0</v>
      </c>
      <c r="K215" s="236">
        <v>13</v>
      </c>
      <c r="L215" s="236">
        <v>14</v>
      </c>
      <c r="M215" s="237">
        <v>13.5</v>
      </c>
      <c r="N215" s="237">
        <v>0</v>
      </c>
      <c r="O215" s="237">
        <v>4</v>
      </c>
      <c r="P215" s="237">
        <v>2</v>
      </c>
      <c r="Q215" s="237">
        <v>6</v>
      </c>
    </row>
    <row r="216" spans="1:17">
      <c r="A216" s="234"/>
      <c r="B216" s="234"/>
      <c r="C216" s="234"/>
      <c r="D216" s="238" t="s">
        <v>1155</v>
      </c>
      <c r="E216" s="240">
        <v>36619</v>
      </c>
      <c r="F216" s="240">
        <v>14848</v>
      </c>
      <c r="G216" s="240">
        <v>51467</v>
      </c>
      <c r="H216" s="240">
        <v>7316</v>
      </c>
      <c r="I216" s="240">
        <v>1</v>
      </c>
      <c r="J216" s="240">
        <v>4</v>
      </c>
      <c r="K216" s="240">
        <v>11</v>
      </c>
      <c r="L216" s="240">
        <v>16</v>
      </c>
      <c r="M216" s="241">
        <v>14.125</v>
      </c>
      <c r="N216" s="241">
        <v>0</v>
      </c>
      <c r="O216" s="241">
        <v>2.75</v>
      </c>
      <c r="P216" s="241">
        <v>3.7100000381469727</v>
      </c>
      <c r="Q216" s="241">
        <v>6.4600000381469727</v>
      </c>
    </row>
    <row r="217" spans="1:17">
      <c r="A217" s="234"/>
      <c r="B217" s="234"/>
      <c r="C217" s="234"/>
      <c r="D217" s="234" t="s">
        <v>1156</v>
      </c>
      <c r="E217" s="236">
        <v>251663</v>
      </c>
      <c r="F217" s="236">
        <v>69258</v>
      </c>
      <c r="G217" s="236">
        <v>320921</v>
      </c>
      <c r="H217" s="236">
        <v>37729</v>
      </c>
      <c r="I217" s="236">
        <v>2</v>
      </c>
      <c r="J217" s="236">
        <v>3</v>
      </c>
      <c r="K217" s="236">
        <v>99</v>
      </c>
      <c r="L217" s="236">
        <v>104</v>
      </c>
      <c r="M217" s="237">
        <v>103.875</v>
      </c>
      <c r="N217" s="237">
        <v>7.75</v>
      </c>
      <c r="O217" s="237">
        <v>10.689999580383301</v>
      </c>
      <c r="P217" s="237">
        <v>13.720000267028809</v>
      </c>
      <c r="Q217" s="237">
        <v>32.159999847412109</v>
      </c>
    </row>
    <row r="218" spans="1:17">
      <c r="A218" s="234"/>
      <c r="B218" s="234"/>
      <c r="C218" s="234"/>
      <c r="D218" s="238" t="s">
        <v>1157</v>
      </c>
      <c r="E218" s="240">
        <v>48302</v>
      </c>
      <c r="F218" s="240">
        <v>12876</v>
      </c>
      <c r="G218" s="240">
        <v>61178</v>
      </c>
      <c r="H218" s="240">
        <v>7359</v>
      </c>
      <c r="I218" s="240"/>
      <c r="J218" s="240">
        <v>0</v>
      </c>
      <c r="K218" s="240">
        <v>16</v>
      </c>
      <c r="L218" s="240">
        <v>16</v>
      </c>
      <c r="M218" s="241">
        <v>16.125</v>
      </c>
      <c r="N218" s="241">
        <v>2</v>
      </c>
      <c r="O218" s="241">
        <v>2</v>
      </c>
      <c r="P218" s="241">
        <v>2.130000114440918</v>
      </c>
      <c r="Q218" s="241">
        <v>6.130000114440918</v>
      </c>
    </row>
    <row r="219" spans="1:17">
      <c r="A219" s="234"/>
      <c r="B219" s="234"/>
      <c r="C219" s="279" t="s">
        <v>819</v>
      </c>
      <c r="D219" s="279"/>
      <c r="E219" s="280">
        <v>382028</v>
      </c>
      <c r="F219" s="280">
        <v>306041</v>
      </c>
      <c r="G219" s="280">
        <v>688069</v>
      </c>
      <c r="H219" s="280">
        <v>58516</v>
      </c>
      <c r="I219" s="280">
        <v>6</v>
      </c>
      <c r="J219" s="280">
        <v>8</v>
      </c>
      <c r="K219" s="280">
        <v>204</v>
      </c>
      <c r="L219" s="280">
        <v>218</v>
      </c>
      <c r="M219" s="281">
        <v>214.625</v>
      </c>
      <c r="N219" s="281">
        <v>9.75</v>
      </c>
      <c r="O219" s="281">
        <v>29.219999313354492</v>
      </c>
      <c r="P219" s="281">
        <v>33.039999961853027</v>
      </c>
      <c r="Q219" s="281">
        <v>72.00999927520752</v>
      </c>
    </row>
    <row r="220" spans="1:17">
      <c r="A220" s="234"/>
      <c r="B220" s="234"/>
      <c r="C220" s="226"/>
      <c r="D220" s="226"/>
      <c r="E220" s="228"/>
      <c r="F220" s="228"/>
      <c r="G220" s="228"/>
      <c r="H220" s="228"/>
      <c r="I220" s="228"/>
      <c r="J220" s="228"/>
      <c r="K220" s="228"/>
      <c r="L220" s="228"/>
      <c r="M220" s="229"/>
      <c r="N220" s="229"/>
      <c r="O220" s="229"/>
      <c r="P220" s="229"/>
      <c r="Q220" s="229"/>
    </row>
    <row r="221" spans="1:17">
      <c r="A221" s="234"/>
      <c r="B221" s="234" t="s">
        <v>820</v>
      </c>
      <c r="C221" s="276" t="s">
        <v>370</v>
      </c>
      <c r="D221" s="276"/>
      <c r="E221" s="236"/>
      <c r="F221" s="236"/>
      <c r="G221" s="236"/>
      <c r="H221" s="236"/>
      <c r="I221" s="236"/>
      <c r="J221" s="236"/>
      <c r="K221" s="236"/>
      <c r="L221" s="236"/>
      <c r="M221" s="237"/>
      <c r="N221" s="237"/>
      <c r="O221" s="237"/>
      <c r="P221" s="237"/>
      <c r="Q221" s="237"/>
    </row>
    <row r="222" spans="1:17">
      <c r="A222" s="234"/>
      <c r="B222" s="234"/>
      <c r="C222" s="234"/>
      <c r="D222" s="238" t="s">
        <v>1158</v>
      </c>
      <c r="E222" s="240">
        <v>39316</v>
      </c>
      <c r="F222" s="240">
        <v>19737</v>
      </c>
      <c r="G222" s="240">
        <v>59053</v>
      </c>
      <c r="H222" s="240">
        <v>3559</v>
      </c>
      <c r="I222" s="240"/>
      <c r="J222" s="240">
        <v>4</v>
      </c>
      <c r="K222" s="240">
        <v>9</v>
      </c>
      <c r="L222" s="240">
        <v>13</v>
      </c>
      <c r="M222" s="241">
        <v>11.875</v>
      </c>
      <c r="N222" s="241">
        <v>1</v>
      </c>
      <c r="O222" s="241">
        <v>1</v>
      </c>
      <c r="P222" s="241">
        <v>3.1500000953674316</v>
      </c>
      <c r="Q222" s="241">
        <v>5.1500000953674316</v>
      </c>
    </row>
    <row r="223" spans="1:17">
      <c r="A223" s="234"/>
      <c r="B223" s="234"/>
      <c r="C223" s="279" t="s">
        <v>822</v>
      </c>
      <c r="D223" s="279"/>
      <c r="E223" s="280">
        <v>39316</v>
      </c>
      <c r="F223" s="280">
        <v>19737</v>
      </c>
      <c r="G223" s="280">
        <v>59053</v>
      </c>
      <c r="H223" s="280">
        <v>3559</v>
      </c>
      <c r="I223" s="280"/>
      <c r="J223" s="280">
        <v>4</v>
      </c>
      <c r="K223" s="280">
        <v>9</v>
      </c>
      <c r="L223" s="280">
        <v>13</v>
      </c>
      <c r="M223" s="281">
        <v>11.875</v>
      </c>
      <c r="N223" s="281">
        <v>1</v>
      </c>
      <c r="O223" s="281">
        <v>1</v>
      </c>
      <c r="P223" s="281">
        <v>3.1500000953674316</v>
      </c>
      <c r="Q223" s="281">
        <v>5.1500000953674316</v>
      </c>
    </row>
    <row r="224" spans="1:17">
      <c r="A224" s="234"/>
      <c r="B224" s="234"/>
      <c r="C224" s="226"/>
      <c r="D224" s="226"/>
      <c r="E224" s="228"/>
      <c r="F224" s="228"/>
      <c r="G224" s="228"/>
      <c r="H224" s="228"/>
      <c r="I224" s="228"/>
      <c r="J224" s="228"/>
      <c r="K224" s="228"/>
      <c r="L224" s="228"/>
      <c r="M224" s="229"/>
      <c r="N224" s="229"/>
      <c r="O224" s="229"/>
      <c r="P224" s="229"/>
      <c r="Q224" s="229"/>
    </row>
    <row r="225" spans="1:17">
      <c r="A225" s="234"/>
      <c r="B225" s="234" t="s">
        <v>823</v>
      </c>
      <c r="C225" s="276" t="s">
        <v>368</v>
      </c>
      <c r="D225" s="276"/>
      <c r="E225" s="236"/>
      <c r="F225" s="236"/>
      <c r="G225" s="236"/>
      <c r="H225" s="236"/>
      <c r="I225" s="236"/>
      <c r="J225" s="236"/>
      <c r="K225" s="236"/>
      <c r="L225" s="236"/>
      <c r="M225" s="237"/>
      <c r="N225" s="237"/>
      <c r="O225" s="237"/>
      <c r="P225" s="237"/>
      <c r="Q225" s="237"/>
    </row>
    <row r="226" spans="1:17">
      <c r="A226" s="234"/>
      <c r="B226" s="234"/>
      <c r="C226" s="234"/>
      <c r="D226" s="238" t="s">
        <v>1159</v>
      </c>
      <c r="E226" s="240">
        <v>19750</v>
      </c>
      <c r="F226" s="240">
        <v>6578</v>
      </c>
      <c r="G226" s="240">
        <v>26328</v>
      </c>
      <c r="H226" s="240">
        <v>1969</v>
      </c>
      <c r="I226" s="240">
        <v>1</v>
      </c>
      <c r="J226" s="240">
        <v>3</v>
      </c>
      <c r="K226" s="240">
        <v>9</v>
      </c>
      <c r="L226" s="240">
        <v>13</v>
      </c>
      <c r="M226" s="241">
        <v>11.875</v>
      </c>
      <c r="N226" s="241">
        <v>1</v>
      </c>
      <c r="O226" s="241">
        <v>2</v>
      </c>
      <c r="P226" s="241">
        <v>2.6600000858306885</v>
      </c>
      <c r="Q226" s="241">
        <v>5.6600000858306885</v>
      </c>
    </row>
    <row r="227" spans="1:17">
      <c r="A227" s="234"/>
      <c r="B227" s="234"/>
      <c r="C227" s="279" t="s">
        <v>825</v>
      </c>
      <c r="D227" s="279"/>
      <c r="E227" s="280">
        <v>19750</v>
      </c>
      <c r="F227" s="280">
        <v>6578</v>
      </c>
      <c r="G227" s="280">
        <v>26328</v>
      </c>
      <c r="H227" s="280">
        <v>1969</v>
      </c>
      <c r="I227" s="280">
        <v>1</v>
      </c>
      <c r="J227" s="280">
        <v>3</v>
      </c>
      <c r="K227" s="280">
        <v>9</v>
      </c>
      <c r="L227" s="280">
        <v>13</v>
      </c>
      <c r="M227" s="281">
        <v>11.875</v>
      </c>
      <c r="N227" s="281">
        <v>1</v>
      </c>
      <c r="O227" s="281">
        <v>2</v>
      </c>
      <c r="P227" s="281">
        <v>2.6600000858306885</v>
      </c>
      <c r="Q227" s="281">
        <v>5.6600000858306885</v>
      </c>
    </row>
    <row r="228" spans="1:17">
      <c r="A228" s="234"/>
      <c r="B228" s="234"/>
      <c r="C228" s="226"/>
      <c r="D228" s="226"/>
      <c r="E228" s="228"/>
      <c r="F228" s="228"/>
      <c r="G228" s="228"/>
      <c r="H228" s="228"/>
      <c r="I228" s="228"/>
      <c r="J228" s="228"/>
      <c r="K228" s="228"/>
      <c r="L228" s="228"/>
      <c r="M228" s="229"/>
      <c r="N228" s="229"/>
      <c r="O228" s="229"/>
      <c r="P228" s="229"/>
      <c r="Q228" s="229"/>
    </row>
    <row r="229" spans="1:17">
      <c r="A229" s="234"/>
      <c r="B229" s="234" t="s">
        <v>826</v>
      </c>
      <c r="C229" s="276" t="s">
        <v>345</v>
      </c>
      <c r="D229" s="276"/>
      <c r="E229" s="236"/>
      <c r="F229" s="236"/>
      <c r="G229" s="236"/>
      <c r="H229" s="236"/>
      <c r="I229" s="236"/>
      <c r="J229" s="236"/>
      <c r="K229" s="236"/>
      <c r="L229" s="236"/>
      <c r="M229" s="237"/>
      <c r="N229" s="237"/>
      <c r="O229" s="237"/>
      <c r="P229" s="237"/>
      <c r="Q229" s="237"/>
    </row>
    <row r="230" spans="1:17">
      <c r="A230" s="234"/>
      <c r="B230" s="234"/>
      <c r="C230" s="234"/>
      <c r="D230" s="238" t="s">
        <v>1160</v>
      </c>
      <c r="E230" s="240">
        <v>107705</v>
      </c>
      <c r="F230" s="240">
        <v>19126</v>
      </c>
      <c r="G230" s="240">
        <v>126831</v>
      </c>
      <c r="H230" s="240">
        <v>12527</v>
      </c>
      <c r="I230" s="240">
        <v>5</v>
      </c>
      <c r="J230" s="240">
        <v>5</v>
      </c>
      <c r="K230" s="240">
        <v>34</v>
      </c>
      <c r="L230" s="240">
        <v>44</v>
      </c>
      <c r="M230" s="241">
        <v>40.75</v>
      </c>
      <c r="N230" s="241">
        <v>1.7999999523162842</v>
      </c>
      <c r="O230" s="241">
        <v>4</v>
      </c>
      <c r="P230" s="241">
        <v>11.130000114440918</v>
      </c>
      <c r="Q230" s="241">
        <v>16.930000066757202</v>
      </c>
    </row>
    <row r="231" spans="1:17">
      <c r="A231" s="234"/>
      <c r="B231" s="234"/>
      <c r="C231" s="234"/>
      <c r="D231" s="234" t="s">
        <v>1161</v>
      </c>
      <c r="E231" s="236">
        <v>26741</v>
      </c>
      <c r="F231" s="236">
        <v>5266</v>
      </c>
      <c r="G231" s="236">
        <v>32007</v>
      </c>
      <c r="H231" s="236">
        <v>3876</v>
      </c>
      <c r="I231" s="236"/>
      <c r="J231" s="236">
        <v>0</v>
      </c>
      <c r="K231" s="236">
        <v>12</v>
      </c>
      <c r="L231" s="236">
        <v>12</v>
      </c>
      <c r="M231" s="237">
        <v>12</v>
      </c>
      <c r="N231" s="237">
        <v>0</v>
      </c>
      <c r="O231" s="237">
        <v>1.2999999523162842</v>
      </c>
      <c r="P231" s="237">
        <v>2.559999942779541</v>
      </c>
      <c r="Q231" s="237">
        <v>3.8599998950958252</v>
      </c>
    </row>
    <row r="232" spans="1:17">
      <c r="A232" s="234"/>
      <c r="B232" s="234"/>
      <c r="C232" s="279" t="s">
        <v>829</v>
      </c>
      <c r="D232" s="279"/>
      <c r="E232" s="280">
        <v>134446</v>
      </c>
      <c r="F232" s="280">
        <v>24392</v>
      </c>
      <c r="G232" s="280">
        <v>158838</v>
      </c>
      <c r="H232" s="280">
        <v>16403</v>
      </c>
      <c r="I232" s="280">
        <v>5</v>
      </c>
      <c r="J232" s="280">
        <v>5</v>
      </c>
      <c r="K232" s="280">
        <v>46</v>
      </c>
      <c r="L232" s="280">
        <v>56</v>
      </c>
      <c r="M232" s="281">
        <v>52.75</v>
      </c>
      <c r="N232" s="281">
        <v>1.7999999523162842</v>
      </c>
      <c r="O232" s="281">
        <v>5.2999999523162842</v>
      </c>
      <c r="P232" s="281">
        <v>13.690000057220459</v>
      </c>
      <c r="Q232" s="281">
        <v>20.789999961853027</v>
      </c>
    </row>
    <row r="233" spans="1:17">
      <c r="A233" s="234"/>
      <c r="B233" s="234"/>
      <c r="C233" s="226"/>
      <c r="D233" s="226"/>
      <c r="E233" s="228"/>
      <c r="F233" s="228"/>
      <c r="G233" s="228"/>
      <c r="H233" s="228"/>
      <c r="I233" s="228"/>
      <c r="J233" s="228"/>
      <c r="K233" s="228"/>
      <c r="L233" s="228"/>
      <c r="M233" s="229"/>
      <c r="N233" s="229"/>
      <c r="O233" s="229"/>
      <c r="P233" s="229"/>
      <c r="Q233" s="229"/>
    </row>
    <row r="234" spans="1:17">
      <c r="A234" s="234"/>
      <c r="B234" s="234" t="s">
        <v>830</v>
      </c>
      <c r="C234" s="276" t="s">
        <v>372</v>
      </c>
      <c r="D234" s="276"/>
      <c r="E234" s="236"/>
      <c r="F234" s="236"/>
      <c r="G234" s="236"/>
      <c r="H234" s="236"/>
      <c r="I234" s="236"/>
      <c r="J234" s="236"/>
      <c r="K234" s="236"/>
      <c r="L234" s="236"/>
      <c r="M234" s="237"/>
      <c r="N234" s="237"/>
      <c r="O234" s="237"/>
      <c r="P234" s="237"/>
      <c r="Q234" s="237"/>
    </row>
    <row r="235" spans="1:17">
      <c r="A235" s="234"/>
      <c r="B235" s="234"/>
      <c r="C235" s="234"/>
      <c r="D235" s="238" t="s">
        <v>1162</v>
      </c>
      <c r="E235" s="240">
        <v>19986</v>
      </c>
      <c r="F235" s="240">
        <v>4196</v>
      </c>
      <c r="G235" s="240">
        <v>24182</v>
      </c>
      <c r="H235" s="240">
        <v>713</v>
      </c>
      <c r="I235" s="240"/>
      <c r="J235" s="240">
        <v>3</v>
      </c>
      <c r="K235" s="240">
        <v>8</v>
      </c>
      <c r="L235" s="240">
        <v>11</v>
      </c>
      <c r="M235" s="241">
        <v>10.25</v>
      </c>
      <c r="N235" s="241">
        <v>0</v>
      </c>
      <c r="O235" s="241">
        <v>0.25</v>
      </c>
      <c r="P235" s="241">
        <v>2.9500000476837158</v>
      </c>
      <c r="Q235" s="241">
        <v>3.2000000476837158</v>
      </c>
    </row>
    <row r="236" spans="1:17">
      <c r="A236" s="234"/>
      <c r="B236" s="234"/>
      <c r="C236" s="279" t="s">
        <v>832</v>
      </c>
      <c r="D236" s="279"/>
      <c r="E236" s="280">
        <v>19986</v>
      </c>
      <c r="F236" s="280">
        <v>4196</v>
      </c>
      <c r="G236" s="280">
        <v>24182</v>
      </c>
      <c r="H236" s="280">
        <v>713</v>
      </c>
      <c r="I236" s="280"/>
      <c r="J236" s="280">
        <v>3</v>
      </c>
      <c r="K236" s="280">
        <v>8</v>
      </c>
      <c r="L236" s="280">
        <v>11</v>
      </c>
      <c r="M236" s="281">
        <v>10.25</v>
      </c>
      <c r="N236" s="281">
        <v>0</v>
      </c>
      <c r="O236" s="281">
        <v>0.25</v>
      </c>
      <c r="P236" s="281">
        <v>2.9500000476837158</v>
      </c>
      <c r="Q236" s="281">
        <v>3.2000000476837158</v>
      </c>
    </row>
    <row r="237" spans="1:17">
      <c r="A237" s="234"/>
      <c r="B237" s="234"/>
      <c r="C237" s="226"/>
      <c r="D237" s="226"/>
      <c r="E237" s="228"/>
      <c r="F237" s="228"/>
      <c r="G237" s="228"/>
      <c r="H237" s="228"/>
      <c r="I237" s="228"/>
      <c r="J237" s="228"/>
      <c r="K237" s="228"/>
      <c r="L237" s="228"/>
      <c r="M237" s="229"/>
      <c r="N237" s="229"/>
      <c r="O237" s="229"/>
      <c r="P237" s="229"/>
      <c r="Q237" s="229"/>
    </row>
    <row r="238" spans="1:17">
      <c r="A238" s="234"/>
      <c r="B238" s="234" t="s">
        <v>836</v>
      </c>
      <c r="C238" s="276" t="s">
        <v>364</v>
      </c>
      <c r="D238" s="276"/>
      <c r="E238" s="236"/>
      <c r="F238" s="236"/>
      <c r="G238" s="236"/>
      <c r="H238" s="236"/>
      <c r="I238" s="236"/>
      <c r="J238" s="236"/>
      <c r="K238" s="236"/>
      <c r="L238" s="236"/>
      <c r="M238" s="237"/>
      <c r="N238" s="237"/>
      <c r="O238" s="237"/>
      <c r="P238" s="237"/>
      <c r="Q238" s="237"/>
    </row>
    <row r="239" spans="1:17">
      <c r="A239" s="234"/>
      <c r="B239" s="234"/>
      <c r="C239" s="234"/>
      <c r="D239" s="238" t="s">
        <v>1163</v>
      </c>
      <c r="E239" s="240">
        <v>72896</v>
      </c>
      <c r="F239" s="240">
        <v>22797</v>
      </c>
      <c r="G239" s="240">
        <v>95693</v>
      </c>
      <c r="H239" s="240">
        <v>8224</v>
      </c>
      <c r="I239" s="240">
        <v>1</v>
      </c>
      <c r="J239" s="240">
        <v>1</v>
      </c>
      <c r="K239" s="240">
        <v>22</v>
      </c>
      <c r="L239" s="240">
        <v>24</v>
      </c>
      <c r="M239" s="241">
        <v>23.25</v>
      </c>
      <c r="N239" s="241">
        <v>0</v>
      </c>
      <c r="O239" s="241">
        <v>6.5999999046325684</v>
      </c>
      <c r="P239" s="241">
        <v>2.8299999237060547</v>
      </c>
      <c r="Q239" s="241">
        <v>9.429999828338623</v>
      </c>
    </row>
    <row r="240" spans="1:17">
      <c r="A240" s="234"/>
      <c r="B240" s="234"/>
      <c r="C240" s="279" t="s">
        <v>838</v>
      </c>
      <c r="D240" s="279"/>
      <c r="E240" s="280">
        <v>72896</v>
      </c>
      <c r="F240" s="280">
        <v>22797</v>
      </c>
      <c r="G240" s="280">
        <v>95693</v>
      </c>
      <c r="H240" s="280">
        <v>8224</v>
      </c>
      <c r="I240" s="280">
        <v>1</v>
      </c>
      <c r="J240" s="280">
        <v>1</v>
      </c>
      <c r="K240" s="280">
        <v>22</v>
      </c>
      <c r="L240" s="280">
        <v>24</v>
      </c>
      <c r="M240" s="281">
        <v>23.25</v>
      </c>
      <c r="N240" s="281">
        <v>0</v>
      </c>
      <c r="O240" s="281">
        <v>6.5999999046325684</v>
      </c>
      <c r="P240" s="281">
        <v>2.8299999237060547</v>
      </c>
      <c r="Q240" s="281">
        <v>9.429999828338623</v>
      </c>
    </row>
    <row r="241" spans="1:17">
      <c r="A241" s="234"/>
      <c r="B241" s="234"/>
      <c r="C241" s="226"/>
      <c r="D241" s="226"/>
      <c r="E241" s="228"/>
      <c r="F241" s="228"/>
      <c r="G241" s="228"/>
      <c r="H241" s="228"/>
      <c r="I241" s="228"/>
      <c r="J241" s="228"/>
      <c r="K241" s="228"/>
      <c r="L241" s="228"/>
      <c r="M241" s="229"/>
      <c r="N241" s="229"/>
      <c r="O241" s="229"/>
      <c r="P241" s="229"/>
      <c r="Q241" s="229"/>
    </row>
    <row r="242" spans="1:17">
      <c r="A242" s="279" t="s">
        <v>839</v>
      </c>
      <c r="B242" s="279"/>
      <c r="C242" s="279"/>
      <c r="D242" s="279"/>
      <c r="E242" s="280">
        <v>807050</v>
      </c>
      <c r="F242" s="280">
        <v>407368</v>
      </c>
      <c r="G242" s="280">
        <v>1214418</v>
      </c>
      <c r="H242" s="280">
        <v>107152</v>
      </c>
      <c r="I242" s="280">
        <v>13</v>
      </c>
      <c r="J242" s="280">
        <v>25</v>
      </c>
      <c r="K242" s="280">
        <v>348</v>
      </c>
      <c r="L242" s="280">
        <v>386</v>
      </c>
      <c r="M242" s="281">
        <v>377.25</v>
      </c>
      <c r="N242" s="281">
        <v>16.960000038146973</v>
      </c>
      <c r="O242" s="281">
        <v>51.919999361038208</v>
      </c>
      <c r="P242" s="281">
        <v>65.5</v>
      </c>
      <c r="Q242" s="281">
        <v>134.37999939918518</v>
      </c>
    </row>
    <row r="243" spans="1:17" ht="10.95" customHeight="1">
      <c r="A243" s="226"/>
      <c r="B243" s="226"/>
      <c r="C243" s="226"/>
      <c r="D243" s="226"/>
      <c r="E243" s="228"/>
      <c r="F243" s="228"/>
      <c r="G243" s="228"/>
      <c r="H243" s="228"/>
      <c r="I243" s="228"/>
      <c r="J243" s="228"/>
      <c r="K243" s="228"/>
      <c r="L243" s="228"/>
      <c r="M243" s="229"/>
      <c r="N243" s="229"/>
      <c r="O243" s="229"/>
      <c r="P243" s="229"/>
      <c r="Q243" s="229"/>
    </row>
    <row r="244" spans="1:17">
      <c r="A244" s="276" t="s">
        <v>840</v>
      </c>
      <c r="B244" s="276"/>
      <c r="C244" s="276"/>
      <c r="D244" s="276"/>
      <c r="E244" s="236"/>
      <c r="F244" s="236"/>
      <c r="G244" s="236"/>
      <c r="H244" s="236"/>
      <c r="I244" s="236"/>
      <c r="J244" s="236"/>
      <c r="K244" s="236"/>
      <c r="L244" s="236"/>
      <c r="M244" s="237"/>
      <c r="N244" s="237"/>
      <c r="O244" s="237"/>
      <c r="P244" s="237"/>
      <c r="Q244" s="237"/>
    </row>
    <row r="245" spans="1:17">
      <c r="A245" s="234"/>
      <c r="B245" s="234" t="s">
        <v>841</v>
      </c>
      <c r="C245" s="276" t="s">
        <v>326</v>
      </c>
      <c r="D245" s="276"/>
      <c r="E245" s="236"/>
      <c r="F245" s="236"/>
      <c r="G245" s="236"/>
      <c r="H245" s="236"/>
      <c r="I245" s="236"/>
      <c r="J245" s="236"/>
      <c r="K245" s="236"/>
      <c r="L245" s="236"/>
      <c r="M245" s="237"/>
      <c r="N245" s="237"/>
      <c r="O245" s="237"/>
      <c r="P245" s="237"/>
      <c r="Q245" s="237"/>
    </row>
    <row r="246" spans="1:17">
      <c r="A246" s="234"/>
      <c r="B246" s="234"/>
      <c r="C246" s="234"/>
      <c r="D246" s="238" t="s">
        <v>1164</v>
      </c>
      <c r="E246" s="240">
        <v>386635</v>
      </c>
      <c r="F246" s="240">
        <v>105154</v>
      </c>
      <c r="G246" s="240">
        <v>491789</v>
      </c>
      <c r="H246" s="240">
        <v>76329</v>
      </c>
      <c r="I246" s="240"/>
      <c r="J246" s="240">
        <v>6</v>
      </c>
      <c r="K246" s="240">
        <v>165</v>
      </c>
      <c r="L246" s="240">
        <v>171</v>
      </c>
      <c r="M246" s="241">
        <v>174.875</v>
      </c>
      <c r="N246" s="241">
        <v>17.440000534057617</v>
      </c>
      <c r="O246" s="241">
        <v>5.5399999618530273</v>
      </c>
      <c r="P246" s="241">
        <v>33.220001220703125</v>
      </c>
      <c r="Q246" s="241">
        <v>56.20000171661377</v>
      </c>
    </row>
    <row r="247" spans="1:17">
      <c r="A247" s="234"/>
      <c r="B247" s="234"/>
      <c r="C247" s="234"/>
      <c r="D247" s="234" t="s">
        <v>1165</v>
      </c>
      <c r="E247" s="236">
        <v>100905</v>
      </c>
      <c r="F247" s="236">
        <v>16180</v>
      </c>
      <c r="G247" s="236">
        <v>117085</v>
      </c>
      <c r="H247" s="236">
        <v>31082</v>
      </c>
      <c r="I247" s="236"/>
      <c r="J247" s="236">
        <v>4</v>
      </c>
      <c r="K247" s="236">
        <v>32</v>
      </c>
      <c r="L247" s="236">
        <v>36</v>
      </c>
      <c r="M247" s="237">
        <v>34.75</v>
      </c>
      <c r="N247" s="237">
        <v>4.6700000762939453</v>
      </c>
      <c r="O247" s="237">
        <v>5.1700000762939453</v>
      </c>
      <c r="P247" s="237">
        <v>3.619999885559082</v>
      </c>
      <c r="Q247" s="237">
        <v>13.460000038146973</v>
      </c>
    </row>
    <row r="248" spans="1:17">
      <c r="A248" s="234"/>
      <c r="B248" s="234"/>
      <c r="C248" s="234"/>
      <c r="D248" s="238" t="s">
        <v>1166</v>
      </c>
      <c r="E248" s="240">
        <v>88648</v>
      </c>
      <c r="F248" s="240">
        <v>14736</v>
      </c>
      <c r="G248" s="240">
        <v>103384</v>
      </c>
      <c r="H248" s="240">
        <v>11714</v>
      </c>
      <c r="I248" s="240">
        <v>1</v>
      </c>
      <c r="J248" s="240">
        <v>3</v>
      </c>
      <c r="K248" s="240">
        <v>21</v>
      </c>
      <c r="L248" s="240">
        <v>25</v>
      </c>
      <c r="M248" s="241">
        <v>24.125</v>
      </c>
      <c r="N248" s="241">
        <v>5</v>
      </c>
      <c r="O248" s="241">
        <v>0</v>
      </c>
      <c r="P248" s="241">
        <v>5.5900001525878906</v>
      </c>
      <c r="Q248" s="241">
        <v>10.590000152587891</v>
      </c>
    </row>
    <row r="249" spans="1:17">
      <c r="A249" s="234"/>
      <c r="B249" s="234"/>
      <c r="C249" s="279" t="s">
        <v>845</v>
      </c>
      <c r="D249" s="279"/>
      <c r="E249" s="280">
        <v>576188</v>
      </c>
      <c r="F249" s="280">
        <v>136070</v>
      </c>
      <c r="G249" s="280">
        <v>712258</v>
      </c>
      <c r="H249" s="280">
        <v>119125</v>
      </c>
      <c r="I249" s="280">
        <v>1</v>
      </c>
      <c r="J249" s="280">
        <v>13</v>
      </c>
      <c r="K249" s="280">
        <v>218</v>
      </c>
      <c r="L249" s="280">
        <v>232</v>
      </c>
      <c r="M249" s="281">
        <v>233.75</v>
      </c>
      <c r="N249" s="281">
        <v>27.110000610351563</v>
      </c>
      <c r="O249" s="281">
        <v>10.710000038146973</v>
      </c>
      <c r="P249" s="281">
        <v>42.430001258850098</v>
      </c>
      <c r="Q249" s="281">
        <v>80.250001907348633</v>
      </c>
    </row>
    <row r="250" spans="1:17">
      <c r="A250" s="234"/>
      <c r="B250" s="234"/>
      <c r="C250" s="226"/>
      <c r="D250" s="226"/>
      <c r="E250" s="228"/>
      <c r="F250" s="228"/>
      <c r="G250" s="228"/>
      <c r="H250" s="228"/>
      <c r="I250" s="228"/>
      <c r="J250" s="228"/>
      <c r="K250" s="228"/>
      <c r="L250" s="228"/>
      <c r="M250" s="229"/>
      <c r="N250" s="229"/>
      <c r="O250" s="229"/>
      <c r="P250" s="229"/>
      <c r="Q250" s="229"/>
    </row>
    <row r="251" spans="1:17">
      <c r="A251" s="234"/>
      <c r="B251" s="234" t="s">
        <v>846</v>
      </c>
      <c r="C251" s="276" t="s">
        <v>341</v>
      </c>
      <c r="D251" s="276"/>
      <c r="E251" s="236"/>
      <c r="F251" s="236"/>
      <c r="G251" s="236"/>
      <c r="H251" s="236"/>
      <c r="I251" s="236"/>
      <c r="J251" s="236"/>
      <c r="K251" s="236"/>
      <c r="L251" s="236"/>
      <c r="M251" s="237"/>
      <c r="N251" s="237"/>
      <c r="O251" s="237"/>
      <c r="P251" s="237"/>
      <c r="Q251" s="237"/>
    </row>
    <row r="252" spans="1:17">
      <c r="A252" s="234"/>
      <c r="B252" s="234"/>
      <c r="C252" s="234"/>
      <c r="D252" s="238" t="s">
        <v>1167</v>
      </c>
      <c r="E252" s="240">
        <v>102630</v>
      </c>
      <c r="F252" s="240">
        <v>26345</v>
      </c>
      <c r="G252" s="240">
        <v>128975</v>
      </c>
      <c r="H252" s="240">
        <v>18618</v>
      </c>
      <c r="I252" s="240">
        <v>3</v>
      </c>
      <c r="J252" s="240">
        <v>1</v>
      </c>
      <c r="K252" s="240">
        <v>46</v>
      </c>
      <c r="L252" s="240">
        <v>50</v>
      </c>
      <c r="M252" s="241">
        <v>48</v>
      </c>
      <c r="N252" s="241">
        <v>1</v>
      </c>
      <c r="O252" s="241">
        <v>3.0899999141693115</v>
      </c>
      <c r="P252" s="241">
        <v>11.5</v>
      </c>
      <c r="Q252" s="241">
        <v>15.589999914169312</v>
      </c>
    </row>
    <row r="253" spans="1:17">
      <c r="A253" s="234"/>
      <c r="B253" s="234"/>
      <c r="C253" s="279" t="s">
        <v>848</v>
      </c>
      <c r="D253" s="279"/>
      <c r="E253" s="280">
        <v>102630</v>
      </c>
      <c r="F253" s="280">
        <v>26345</v>
      </c>
      <c r="G253" s="280">
        <v>128975</v>
      </c>
      <c r="H253" s="280">
        <v>18618</v>
      </c>
      <c r="I253" s="280">
        <v>3</v>
      </c>
      <c r="J253" s="280">
        <v>1</v>
      </c>
      <c r="K253" s="280">
        <v>46</v>
      </c>
      <c r="L253" s="280">
        <v>50</v>
      </c>
      <c r="M253" s="281">
        <v>48</v>
      </c>
      <c r="N253" s="281">
        <v>1</v>
      </c>
      <c r="O253" s="281">
        <v>3.0899999141693115</v>
      </c>
      <c r="P253" s="281">
        <v>11.5</v>
      </c>
      <c r="Q253" s="281">
        <v>15.589999914169312</v>
      </c>
    </row>
    <row r="254" spans="1:17">
      <c r="A254" s="234"/>
      <c r="B254" s="234"/>
      <c r="C254" s="226"/>
      <c r="D254" s="226"/>
      <c r="E254" s="228"/>
      <c r="F254" s="228"/>
      <c r="G254" s="228"/>
      <c r="H254" s="228"/>
      <c r="I254" s="228"/>
      <c r="J254" s="228"/>
      <c r="K254" s="228"/>
      <c r="L254" s="228"/>
      <c r="M254" s="229"/>
      <c r="N254" s="229"/>
      <c r="O254" s="229"/>
      <c r="P254" s="229"/>
      <c r="Q254" s="229"/>
    </row>
    <row r="255" spans="1:17">
      <c r="A255" s="234"/>
      <c r="B255" s="234" t="s">
        <v>849</v>
      </c>
      <c r="C255" s="276" t="s">
        <v>347</v>
      </c>
      <c r="D255" s="276"/>
      <c r="E255" s="236"/>
      <c r="F255" s="236"/>
      <c r="G255" s="236"/>
      <c r="H255" s="236"/>
      <c r="I255" s="236"/>
      <c r="J255" s="236"/>
      <c r="K255" s="236"/>
      <c r="L255" s="236"/>
      <c r="M255" s="237"/>
      <c r="N255" s="237"/>
      <c r="O255" s="237"/>
      <c r="P255" s="237"/>
      <c r="Q255" s="237"/>
    </row>
    <row r="256" spans="1:17">
      <c r="A256" s="234"/>
      <c r="B256" s="234"/>
      <c r="C256" s="234"/>
      <c r="D256" s="238" t="s">
        <v>1168</v>
      </c>
      <c r="E256" s="240">
        <v>136718</v>
      </c>
      <c r="F256" s="240">
        <v>38124</v>
      </c>
      <c r="G256" s="240">
        <v>174842</v>
      </c>
      <c r="H256" s="240">
        <v>24663</v>
      </c>
      <c r="I256" s="240">
        <v>2</v>
      </c>
      <c r="J256" s="240">
        <v>3</v>
      </c>
      <c r="K256" s="240">
        <v>67</v>
      </c>
      <c r="L256" s="240">
        <v>72</v>
      </c>
      <c r="M256" s="241">
        <v>72.875</v>
      </c>
      <c r="N256" s="241">
        <v>3.7599999904632568</v>
      </c>
      <c r="O256" s="241">
        <v>4.5999999046325684</v>
      </c>
      <c r="P256" s="241">
        <v>11.729999542236328</v>
      </c>
      <c r="Q256" s="241">
        <v>20.089999437332153</v>
      </c>
    </row>
    <row r="257" spans="1:17">
      <c r="A257" s="234"/>
      <c r="B257" s="234"/>
      <c r="C257" s="279" t="s">
        <v>851</v>
      </c>
      <c r="D257" s="279"/>
      <c r="E257" s="280">
        <v>136718</v>
      </c>
      <c r="F257" s="280">
        <v>38124</v>
      </c>
      <c r="G257" s="280">
        <v>174842</v>
      </c>
      <c r="H257" s="280">
        <v>24663</v>
      </c>
      <c r="I257" s="280">
        <v>2</v>
      </c>
      <c r="J257" s="280">
        <v>3</v>
      </c>
      <c r="K257" s="280">
        <v>67</v>
      </c>
      <c r="L257" s="280">
        <v>72</v>
      </c>
      <c r="M257" s="281">
        <v>72.875</v>
      </c>
      <c r="N257" s="281">
        <v>3.7599999904632568</v>
      </c>
      <c r="O257" s="281">
        <v>4.5999999046325684</v>
      </c>
      <c r="P257" s="281">
        <v>11.729999542236328</v>
      </c>
      <c r="Q257" s="281">
        <v>20.089999437332153</v>
      </c>
    </row>
    <row r="258" spans="1:17">
      <c r="A258" s="234"/>
      <c r="B258" s="234"/>
      <c r="C258" s="226"/>
      <c r="D258" s="226"/>
      <c r="E258" s="228"/>
      <c r="F258" s="228"/>
      <c r="G258" s="228"/>
      <c r="H258" s="228"/>
      <c r="I258" s="228"/>
      <c r="J258" s="228"/>
      <c r="K258" s="228"/>
      <c r="L258" s="228"/>
      <c r="M258" s="229"/>
      <c r="N258" s="229"/>
      <c r="O258" s="229"/>
      <c r="P258" s="229"/>
      <c r="Q258" s="229"/>
    </row>
    <row r="259" spans="1:17">
      <c r="A259" s="234"/>
      <c r="B259" s="234" t="s">
        <v>852</v>
      </c>
      <c r="C259" s="276" t="s">
        <v>362</v>
      </c>
      <c r="D259" s="276"/>
      <c r="E259" s="236"/>
      <c r="F259" s="236"/>
      <c r="G259" s="236"/>
      <c r="H259" s="236"/>
      <c r="I259" s="236"/>
      <c r="J259" s="236"/>
      <c r="K259" s="236"/>
      <c r="L259" s="236"/>
      <c r="M259" s="237"/>
      <c r="N259" s="237"/>
      <c r="O259" s="237"/>
      <c r="P259" s="237"/>
      <c r="Q259" s="237"/>
    </row>
    <row r="260" spans="1:17">
      <c r="A260" s="234"/>
      <c r="B260" s="234"/>
      <c r="C260" s="234"/>
      <c r="D260" s="238" t="s">
        <v>1169</v>
      </c>
      <c r="E260" s="240"/>
      <c r="F260" s="240">
        <v>71981</v>
      </c>
      <c r="G260" s="240">
        <v>71981</v>
      </c>
      <c r="H260" s="240">
        <v>17017</v>
      </c>
      <c r="I260" s="240">
        <v>1</v>
      </c>
      <c r="J260" s="240">
        <v>1</v>
      </c>
      <c r="K260" s="240">
        <v>21</v>
      </c>
      <c r="L260" s="240">
        <v>23</v>
      </c>
      <c r="M260" s="241">
        <v>22.375</v>
      </c>
      <c r="N260" s="241">
        <v>2</v>
      </c>
      <c r="O260" s="241">
        <v>4</v>
      </c>
      <c r="P260" s="241">
        <v>1.25</v>
      </c>
      <c r="Q260" s="241">
        <v>7.25</v>
      </c>
    </row>
    <row r="261" spans="1:17">
      <c r="A261" s="234"/>
      <c r="B261" s="234"/>
      <c r="C261" s="279" t="s">
        <v>854</v>
      </c>
      <c r="D261" s="279"/>
      <c r="E261" s="280"/>
      <c r="F261" s="280">
        <v>71981</v>
      </c>
      <c r="G261" s="280">
        <v>71981</v>
      </c>
      <c r="H261" s="280">
        <v>17017</v>
      </c>
      <c r="I261" s="280">
        <v>1</v>
      </c>
      <c r="J261" s="280">
        <v>1</v>
      </c>
      <c r="K261" s="280">
        <v>21</v>
      </c>
      <c r="L261" s="280">
        <v>23</v>
      </c>
      <c r="M261" s="281">
        <v>22.375</v>
      </c>
      <c r="N261" s="281">
        <v>2</v>
      </c>
      <c r="O261" s="281">
        <v>4</v>
      </c>
      <c r="P261" s="281">
        <v>1.25</v>
      </c>
      <c r="Q261" s="281">
        <v>7.25</v>
      </c>
    </row>
    <row r="262" spans="1:17">
      <c r="A262" s="234"/>
      <c r="B262" s="234"/>
      <c r="C262" s="226"/>
      <c r="D262" s="226"/>
      <c r="E262" s="228"/>
      <c r="F262" s="228"/>
      <c r="G262" s="228"/>
      <c r="H262" s="228"/>
      <c r="I262" s="228"/>
      <c r="J262" s="228"/>
      <c r="K262" s="228"/>
      <c r="L262" s="228"/>
      <c r="M262" s="229"/>
      <c r="N262" s="229"/>
      <c r="O262" s="229"/>
      <c r="P262" s="229"/>
      <c r="Q262" s="229"/>
    </row>
    <row r="263" spans="1:17">
      <c r="A263" s="234"/>
      <c r="B263" s="234" t="s">
        <v>855</v>
      </c>
      <c r="C263" s="276" t="s">
        <v>365</v>
      </c>
      <c r="D263" s="276"/>
      <c r="E263" s="236"/>
      <c r="F263" s="236"/>
      <c r="G263" s="236"/>
      <c r="H263" s="236"/>
      <c r="I263" s="236"/>
      <c r="J263" s="236"/>
      <c r="K263" s="236"/>
      <c r="L263" s="236"/>
      <c r="M263" s="237"/>
      <c r="N263" s="237"/>
      <c r="O263" s="237"/>
      <c r="P263" s="237"/>
      <c r="Q263" s="237"/>
    </row>
    <row r="264" spans="1:17">
      <c r="A264" s="234"/>
      <c r="B264" s="234"/>
      <c r="C264" s="234"/>
      <c r="D264" s="238" t="s">
        <v>1170</v>
      </c>
      <c r="E264" s="240">
        <v>31173</v>
      </c>
      <c r="F264" s="240">
        <v>9648</v>
      </c>
      <c r="G264" s="240">
        <v>40821</v>
      </c>
      <c r="H264" s="240">
        <v>3385</v>
      </c>
      <c r="I264" s="240"/>
      <c r="J264" s="240">
        <v>0</v>
      </c>
      <c r="K264" s="240">
        <v>17</v>
      </c>
      <c r="L264" s="240">
        <v>17</v>
      </c>
      <c r="M264" s="241">
        <v>16.875</v>
      </c>
      <c r="N264" s="241">
        <v>2</v>
      </c>
      <c r="O264" s="241">
        <v>0.10000000149011612</v>
      </c>
      <c r="P264" s="241">
        <v>2.7999999523162842</v>
      </c>
      <c r="Q264" s="241">
        <v>4.8999999538064003</v>
      </c>
    </row>
    <row r="265" spans="1:17">
      <c r="A265" s="234"/>
      <c r="B265" s="234"/>
      <c r="C265" s="279" t="s">
        <v>857</v>
      </c>
      <c r="D265" s="279"/>
      <c r="E265" s="280">
        <v>31173</v>
      </c>
      <c r="F265" s="280">
        <v>9648</v>
      </c>
      <c r="G265" s="280">
        <v>40821</v>
      </c>
      <c r="H265" s="280">
        <v>3385</v>
      </c>
      <c r="I265" s="280"/>
      <c r="J265" s="280">
        <v>0</v>
      </c>
      <c r="K265" s="280">
        <v>17</v>
      </c>
      <c r="L265" s="280">
        <v>17</v>
      </c>
      <c r="M265" s="281">
        <v>16.875</v>
      </c>
      <c r="N265" s="281">
        <v>2</v>
      </c>
      <c r="O265" s="281">
        <v>0.10000000149011612</v>
      </c>
      <c r="P265" s="281">
        <v>2.7999999523162842</v>
      </c>
      <c r="Q265" s="281">
        <v>4.8999999538064003</v>
      </c>
    </row>
    <row r="266" spans="1:17">
      <c r="A266" s="234"/>
      <c r="B266" s="234"/>
      <c r="C266" s="226"/>
      <c r="D266" s="226"/>
      <c r="E266" s="228"/>
      <c r="F266" s="228"/>
      <c r="G266" s="228"/>
      <c r="H266" s="228"/>
      <c r="I266" s="228"/>
      <c r="J266" s="228"/>
      <c r="K266" s="228"/>
      <c r="L266" s="228"/>
      <c r="M266" s="229"/>
      <c r="N266" s="229"/>
      <c r="O266" s="229"/>
      <c r="P266" s="229"/>
      <c r="Q266" s="229"/>
    </row>
    <row r="267" spans="1:17">
      <c r="A267" s="279" t="s">
        <v>858</v>
      </c>
      <c r="B267" s="279"/>
      <c r="C267" s="279"/>
      <c r="D267" s="279"/>
      <c r="E267" s="280">
        <v>846709</v>
      </c>
      <c r="F267" s="280">
        <v>282168</v>
      </c>
      <c r="G267" s="280">
        <v>1128877</v>
      </c>
      <c r="H267" s="280">
        <v>182808</v>
      </c>
      <c r="I267" s="280">
        <v>7</v>
      </c>
      <c r="J267" s="280">
        <v>18</v>
      </c>
      <c r="K267" s="280">
        <v>369</v>
      </c>
      <c r="L267" s="280">
        <v>394</v>
      </c>
      <c r="M267" s="281">
        <v>393.875</v>
      </c>
      <c r="N267" s="281">
        <v>35.870000600814819</v>
      </c>
      <c r="O267" s="281">
        <v>22.499999858438969</v>
      </c>
      <c r="P267" s="281">
        <v>69.71000075340271</v>
      </c>
      <c r="Q267" s="281">
        <v>128.0800012126565</v>
      </c>
    </row>
    <row r="268" spans="1:17" ht="10.199999999999999" customHeight="1">
      <c r="A268" s="226"/>
      <c r="B268" s="226"/>
      <c r="C268" s="226"/>
      <c r="D268" s="226"/>
      <c r="E268" s="228"/>
      <c r="F268" s="228"/>
      <c r="G268" s="228"/>
      <c r="H268" s="228"/>
      <c r="I268" s="228"/>
      <c r="J268" s="228"/>
      <c r="K268" s="228"/>
      <c r="L268" s="228"/>
      <c r="M268" s="229"/>
      <c r="N268" s="229"/>
      <c r="O268" s="229"/>
      <c r="P268" s="229"/>
      <c r="Q268" s="229"/>
    </row>
    <row r="269" spans="1:17">
      <c r="A269" s="276" t="s">
        <v>859</v>
      </c>
      <c r="B269" s="276"/>
      <c r="C269" s="276"/>
      <c r="D269" s="276"/>
      <c r="E269" s="236"/>
      <c r="F269" s="236"/>
      <c r="G269" s="236"/>
      <c r="H269" s="236"/>
      <c r="I269" s="236"/>
      <c r="J269" s="236"/>
      <c r="K269" s="236"/>
      <c r="L269" s="236"/>
      <c r="M269" s="237"/>
      <c r="N269" s="237"/>
      <c r="O269" s="237"/>
      <c r="P269" s="237"/>
      <c r="Q269" s="237"/>
    </row>
    <row r="270" spans="1:17">
      <c r="A270" s="234"/>
      <c r="B270" s="234" t="s">
        <v>860</v>
      </c>
      <c r="C270" s="276" t="s">
        <v>317</v>
      </c>
      <c r="D270" s="276"/>
      <c r="E270" s="236"/>
      <c r="F270" s="236"/>
      <c r="G270" s="236"/>
      <c r="H270" s="236"/>
      <c r="I270" s="236"/>
      <c r="J270" s="236"/>
      <c r="K270" s="236"/>
      <c r="L270" s="236"/>
      <c r="M270" s="237"/>
      <c r="N270" s="237"/>
      <c r="O270" s="237"/>
      <c r="P270" s="237"/>
      <c r="Q270" s="237"/>
    </row>
    <row r="271" spans="1:17">
      <c r="A271" s="234"/>
      <c r="B271" s="234"/>
      <c r="C271" s="234"/>
      <c r="D271" s="238" t="s">
        <v>1171</v>
      </c>
      <c r="E271" s="240">
        <v>191520</v>
      </c>
      <c r="F271" s="240">
        <v>41617</v>
      </c>
      <c r="G271" s="240">
        <v>233137</v>
      </c>
      <c r="H271" s="240">
        <v>45793</v>
      </c>
      <c r="I271" s="240"/>
      <c r="J271" s="240">
        <v>2</v>
      </c>
      <c r="K271" s="240">
        <v>91</v>
      </c>
      <c r="L271" s="240">
        <v>93</v>
      </c>
      <c r="M271" s="241">
        <v>94.125</v>
      </c>
      <c r="N271" s="241">
        <v>10.75</v>
      </c>
      <c r="O271" s="241">
        <v>5.7100000381469727</v>
      </c>
      <c r="P271" s="241">
        <v>10.25</v>
      </c>
      <c r="Q271" s="241">
        <v>26.710000038146973</v>
      </c>
    </row>
    <row r="272" spans="1:17">
      <c r="A272" s="234"/>
      <c r="B272" s="234"/>
      <c r="C272" s="234"/>
      <c r="D272" s="234" t="s">
        <v>1172</v>
      </c>
      <c r="E272" s="236">
        <v>181753</v>
      </c>
      <c r="F272" s="236">
        <v>39306</v>
      </c>
      <c r="G272" s="236">
        <v>221059</v>
      </c>
      <c r="H272" s="236">
        <v>34031</v>
      </c>
      <c r="I272" s="236">
        <v>1</v>
      </c>
      <c r="J272" s="236">
        <v>6</v>
      </c>
      <c r="K272" s="236">
        <v>73</v>
      </c>
      <c r="L272" s="236">
        <v>80</v>
      </c>
      <c r="M272" s="237">
        <v>79.375</v>
      </c>
      <c r="N272" s="237">
        <v>11.680000305175781</v>
      </c>
      <c r="O272" s="237">
        <v>5.429999828338623</v>
      </c>
      <c r="P272" s="237">
        <v>8.75</v>
      </c>
      <c r="Q272" s="237">
        <v>25.860000133514404</v>
      </c>
    </row>
    <row r="273" spans="1:17">
      <c r="A273" s="234"/>
      <c r="B273" s="234"/>
      <c r="C273" s="234"/>
      <c r="D273" s="238" t="s">
        <v>1173</v>
      </c>
      <c r="E273" s="240">
        <v>172057</v>
      </c>
      <c r="F273" s="240">
        <v>40390</v>
      </c>
      <c r="G273" s="240">
        <v>212447</v>
      </c>
      <c r="H273" s="240">
        <v>39988</v>
      </c>
      <c r="I273" s="240"/>
      <c r="J273" s="240">
        <v>1</v>
      </c>
      <c r="K273" s="240">
        <v>96</v>
      </c>
      <c r="L273" s="240">
        <v>97</v>
      </c>
      <c r="M273" s="241">
        <v>98.125</v>
      </c>
      <c r="N273" s="241">
        <v>8.5</v>
      </c>
      <c r="O273" s="241">
        <v>5.9099998474121094</v>
      </c>
      <c r="P273" s="241">
        <v>11.010000228881836</v>
      </c>
      <c r="Q273" s="241">
        <v>25.420000076293945</v>
      </c>
    </row>
    <row r="274" spans="1:17">
      <c r="A274" s="234"/>
      <c r="B274" s="234"/>
      <c r="C274" s="234"/>
      <c r="D274" s="234" t="s">
        <v>1174</v>
      </c>
      <c r="E274" s="236">
        <v>205508</v>
      </c>
      <c r="F274" s="236">
        <v>45842</v>
      </c>
      <c r="G274" s="236">
        <v>251350</v>
      </c>
      <c r="H274" s="236">
        <v>41320</v>
      </c>
      <c r="I274" s="236"/>
      <c r="J274" s="236">
        <v>4</v>
      </c>
      <c r="K274" s="236">
        <v>94</v>
      </c>
      <c r="L274" s="236">
        <v>98</v>
      </c>
      <c r="M274" s="237">
        <v>97.375</v>
      </c>
      <c r="N274" s="237">
        <v>14.239999771118164</v>
      </c>
      <c r="O274" s="237">
        <v>3</v>
      </c>
      <c r="P274" s="237">
        <v>9.0100002288818359</v>
      </c>
      <c r="Q274" s="237">
        <v>26.25</v>
      </c>
    </row>
    <row r="275" spans="1:17">
      <c r="A275" s="234"/>
      <c r="B275" s="234"/>
      <c r="C275" s="234"/>
      <c r="D275" s="238" t="s">
        <v>1175</v>
      </c>
      <c r="E275" s="240">
        <v>175454</v>
      </c>
      <c r="F275" s="240">
        <v>40296</v>
      </c>
      <c r="G275" s="240">
        <v>215750</v>
      </c>
      <c r="H275" s="240">
        <v>37874</v>
      </c>
      <c r="I275" s="240"/>
      <c r="J275" s="240">
        <v>0</v>
      </c>
      <c r="K275" s="240">
        <v>86</v>
      </c>
      <c r="L275" s="240">
        <v>86</v>
      </c>
      <c r="M275" s="241">
        <v>87.25</v>
      </c>
      <c r="N275" s="241">
        <v>11</v>
      </c>
      <c r="O275" s="241">
        <v>5.3000001907348633</v>
      </c>
      <c r="P275" s="241">
        <v>6.5500001907348633</v>
      </c>
      <c r="Q275" s="241">
        <v>22.850000381469727</v>
      </c>
    </row>
    <row r="276" spans="1:17">
      <c r="A276" s="234"/>
      <c r="B276" s="234"/>
      <c r="C276" s="234"/>
      <c r="D276" s="234" t="s">
        <v>1176</v>
      </c>
      <c r="E276" s="236">
        <v>245289</v>
      </c>
      <c r="F276" s="236">
        <v>93794</v>
      </c>
      <c r="G276" s="236">
        <v>339083</v>
      </c>
      <c r="H276" s="236">
        <v>73303</v>
      </c>
      <c r="I276" s="236">
        <v>1</v>
      </c>
      <c r="J276" s="236">
        <v>9</v>
      </c>
      <c r="K276" s="236">
        <v>119</v>
      </c>
      <c r="L276" s="236">
        <v>129</v>
      </c>
      <c r="M276" s="237">
        <v>126.5</v>
      </c>
      <c r="N276" s="237">
        <v>13.350000381469727</v>
      </c>
      <c r="O276" s="237">
        <v>7.809999942779541</v>
      </c>
      <c r="P276" s="237">
        <v>13.350000381469727</v>
      </c>
      <c r="Q276" s="237">
        <v>34.510000705718994</v>
      </c>
    </row>
    <row r="277" spans="1:17">
      <c r="A277" s="234"/>
      <c r="B277" s="234"/>
      <c r="C277" s="234"/>
      <c r="D277" s="238" t="s">
        <v>1177</v>
      </c>
      <c r="E277" s="240">
        <v>223586</v>
      </c>
      <c r="F277" s="240">
        <v>57394</v>
      </c>
      <c r="G277" s="240">
        <v>280980</v>
      </c>
      <c r="H277" s="240">
        <v>47140</v>
      </c>
      <c r="I277" s="240"/>
      <c r="J277" s="240">
        <v>6</v>
      </c>
      <c r="K277" s="240">
        <v>102</v>
      </c>
      <c r="L277" s="240">
        <v>108</v>
      </c>
      <c r="M277" s="241">
        <v>107.625</v>
      </c>
      <c r="N277" s="241">
        <v>13.510000228881836</v>
      </c>
      <c r="O277" s="241">
        <v>7.0900001525878906</v>
      </c>
      <c r="P277" s="241">
        <v>12.210000038146973</v>
      </c>
      <c r="Q277" s="241">
        <v>32.810000419616699</v>
      </c>
    </row>
    <row r="278" spans="1:17">
      <c r="A278" s="234"/>
      <c r="B278" s="234"/>
      <c r="C278" s="234"/>
      <c r="D278" s="234" t="s">
        <v>1178</v>
      </c>
      <c r="E278" s="236">
        <v>6924</v>
      </c>
      <c r="F278" s="236">
        <v>2477</v>
      </c>
      <c r="G278" s="236">
        <v>9401</v>
      </c>
      <c r="H278" s="236">
        <v>725</v>
      </c>
      <c r="I278" s="236"/>
      <c r="J278" s="236">
        <v>1</v>
      </c>
      <c r="K278" s="236">
        <v>6</v>
      </c>
      <c r="L278" s="236">
        <v>7</v>
      </c>
      <c r="M278" s="237">
        <v>6.625</v>
      </c>
      <c r="N278" s="237">
        <v>0</v>
      </c>
      <c r="O278" s="237">
        <v>0.10000000149011612</v>
      </c>
      <c r="P278" s="237">
        <v>1.2799999713897705</v>
      </c>
      <c r="Q278" s="237">
        <v>1.3799999728798866</v>
      </c>
    </row>
    <row r="279" spans="1:17">
      <c r="A279" s="234"/>
      <c r="B279" s="234"/>
      <c r="C279" s="234"/>
      <c r="D279" s="238" t="s">
        <v>1179</v>
      </c>
      <c r="E279" s="240">
        <v>225135</v>
      </c>
      <c r="F279" s="240">
        <v>71120</v>
      </c>
      <c r="G279" s="240">
        <v>296255</v>
      </c>
      <c r="H279" s="240">
        <v>41440</v>
      </c>
      <c r="I279" s="240"/>
      <c r="J279" s="240">
        <v>1</v>
      </c>
      <c r="K279" s="240">
        <v>100</v>
      </c>
      <c r="L279" s="240">
        <v>101</v>
      </c>
      <c r="M279" s="241">
        <v>101.5</v>
      </c>
      <c r="N279" s="241">
        <v>15.779999732971191</v>
      </c>
      <c r="O279" s="241">
        <v>2.7200000286102295</v>
      </c>
      <c r="P279" s="241">
        <v>14.989999771118164</v>
      </c>
      <c r="Q279" s="241">
        <v>33.489999532699585</v>
      </c>
    </row>
    <row r="280" spans="1:17">
      <c r="A280" s="234"/>
      <c r="B280" s="234"/>
      <c r="C280" s="279" t="s">
        <v>870</v>
      </c>
      <c r="D280" s="279"/>
      <c r="E280" s="280">
        <v>1627226</v>
      </c>
      <c r="F280" s="280">
        <v>432236</v>
      </c>
      <c r="G280" s="280">
        <v>2059462</v>
      </c>
      <c r="H280" s="280">
        <v>361614</v>
      </c>
      <c r="I280" s="280">
        <v>2</v>
      </c>
      <c r="J280" s="280">
        <v>30</v>
      </c>
      <c r="K280" s="280">
        <v>767</v>
      </c>
      <c r="L280" s="280">
        <v>799</v>
      </c>
      <c r="M280" s="281">
        <v>798.5</v>
      </c>
      <c r="N280" s="281">
        <v>98.810000419616699</v>
      </c>
      <c r="O280" s="281">
        <v>43.070000030100346</v>
      </c>
      <c r="P280" s="281">
        <v>87.400000810623169</v>
      </c>
      <c r="Q280" s="281">
        <v>229.28000126034021</v>
      </c>
    </row>
    <row r="281" spans="1:17">
      <c r="A281" s="234"/>
      <c r="B281" s="234"/>
      <c r="C281" s="226"/>
      <c r="D281" s="226"/>
      <c r="E281" s="228"/>
      <c r="F281" s="228"/>
      <c r="G281" s="228"/>
      <c r="H281" s="228"/>
      <c r="I281" s="228"/>
      <c r="J281" s="228"/>
      <c r="K281" s="228"/>
      <c r="L281" s="228"/>
      <c r="M281" s="229"/>
      <c r="N281" s="229"/>
      <c r="O281" s="229"/>
      <c r="P281" s="229"/>
      <c r="Q281" s="229"/>
    </row>
    <row r="282" spans="1:17">
      <c r="A282" s="234"/>
      <c r="B282" s="234" t="s">
        <v>871</v>
      </c>
      <c r="C282" s="276" t="s">
        <v>331</v>
      </c>
      <c r="D282" s="276"/>
      <c r="E282" s="236"/>
      <c r="F282" s="236"/>
      <c r="G282" s="236"/>
      <c r="H282" s="236"/>
      <c r="I282" s="236"/>
      <c r="J282" s="236"/>
      <c r="K282" s="236"/>
      <c r="L282" s="236"/>
      <c r="M282" s="237"/>
      <c r="N282" s="237"/>
      <c r="O282" s="237"/>
      <c r="P282" s="237"/>
      <c r="Q282" s="237"/>
    </row>
    <row r="283" spans="1:17">
      <c r="A283" s="234"/>
      <c r="B283" s="234"/>
      <c r="C283" s="234"/>
      <c r="D283" s="238" t="s">
        <v>1180</v>
      </c>
      <c r="E283" s="240">
        <v>342593</v>
      </c>
      <c r="F283" s="240">
        <v>83678</v>
      </c>
      <c r="G283" s="240">
        <v>426271</v>
      </c>
      <c r="H283" s="240">
        <v>46373</v>
      </c>
      <c r="I283" s="240">
        <v>2</v>
      </c>
      <c r="J283" s="240">
        <v>13</v>
      </c>
      <c r="K283" s="240">
        <v>119</v>
      </c>
      <c r="L283" s="240">
        <v>134</v>
      </c>
      <c r="M283" s="241">
        <v>129.125</v>
      </c>
      <c r="N283" s="241">
        <v>8.2299995422363281</v>
      </c>
      <c r="O283" s="241">
        <v>8.6400003433227539</v>
      </c>
      <c r="P283" s="241">
        <v>20.770000457763672</v>
      </c>
      <c r="Q283" s="241">
        <v>37.640000343322754</v>
      </c>
    </row>
    <row r="284" spans="1:17">
      <c r="A284" s="234"/>
      <c r="B284" s="234"/>
      <c r="C284" s="234"/>
      <c r="D284" s="234" t="s">
        <v>1181</v>
      </c>
      <c r="E284" s="236"/>
      <c r="F284" s="236"/>
      <c r="G284" s="236"/>
      <c r="H284" s="236"/>
      <c r="I284" s="236"/>
      <c r="J284" s="236">
        <v>2</v>
      </c>
      <c r="K284" s="236">
        <v>11</v>
      </c>
      <c r="L284" s="236">
        <v>13</v>
      </c>
      <c r="M284" s="237">
        <v>12.125</v>
      </c>
      <c r="N284" s="237">
        <v>1</v>
      </c>
      <c r="O284" s="237">
        <v>1.9500000476837158</v>
      </c>
      <c r="P284" s="237">
        <v>0.60000002384185791</v>
      </c>
      <c r="Q284" s="237">
        <v>3.5500000715255737</v>
      </c>
    </row>
    <row r="285" spans="1:17">
      <c r="A285" s="234"/>
      <c r="B285" s="234"/>
      <c r="C285" s="279" t="s">
        <v>875</v>
      </c>
      <c r="D285" s="279"/>
      <c r="E285" s="280">
        <v>342593</v>
      </c>
      <c r="F285" s="280">
        <v>83678</v>
      </c>
      <c r="G285" s="280">
        <v>426271</v>
      </c>
      <c r="H285" s="280">
        <v>46373</v>
      </c>
      <c r="I285" s="280">
        <v>2</v>
      </c>
      <c r="J285" s="280">
        <v>15</v>
      </c>
      <c r="K285" s="280">
        <v>130</v>
      </c>
      <c r="L285" s="280">
        <v>147</v>
      </c>
      <c r="M285" s="281">
        <v>141.25</v>
      </c>
      <c r="N285" s="281">
        <v>9.2299995422363281</v>
      </c>
      <c r="O285" s="281">
        <v>10.59000039100647</v>
      </c>
      <c r="P285" s="281">
        <v>21.37000048160553</v>
      </c>
      <c r="Q285" s="281">
        <v>41.190000414848328</v>
      </c>
    </row>
    <row r="286" spans="1:17">
      <c r="A286" s="234"/>
      <c r="B286" s="234"/>
      <c r="C286" s="226"/>
      <c r="D286" s="226"/>
      <c r="E286" s="228"/>
      <c r="F286" s="228"/>
      <c r="G286" s="228"/>
      <c r="H286" s="228"/>
      <c r="I286" s="228"/>
      <c r="J286" s="228"/>
      <c r="K286" s="228"/>
      <c r="L286" s="228"/>
      <c r="M286" s="229"/>
      <c r="N286" s="229"/>
      <c r="O286" s="229"/>
      <c r="P286" s="229"/>
      <c r="Q286" s="229"/>
    </row>
    <row r="287" spans="1:17">
      <c r="A287" s="234"/>
      <c r="B287" s="234" t="s">
        <v>876</v>
      </c>
      <c r="C287" s="276" t="s">
        <v>335</v>
      </c>
      <c r="D287" s="276"/>
      <c r="E287" s="236"/>
      <c r="F287" s="236"/>
      <c r="G287" s="236"/>
      <c r="H287" s="236"/>
      <c r="I287" s="236"/>
      <c r="J287" s="236"/>
      <c r="K287" s="236"/>
      <c r="L287" s="236"/>
      <c r="M287" s="237"/>
      <c r="N287" s="237"/>
      <c r="O287" s="237"/>
      <c r="P287" s="237"/>
      <c r="Q287" s="237"/>
    </row>
    <row r="288" spans="1:17">
      <c r="A288" s="234"/>
      <c r="B288" s="234"/>
      <c r="C288" s="234"/>
      <c r="D288" s="238" t="s">
        <v>1182</v>
      </c>
      <c r="E288" s="240">
        <v>263029</v>
      </c>
      <c r="F288" s="240">
        <v>86076</v>
      </c>
      <c r="G288" s="240">
        <v>349105</v>
      </c>
      <c r="H288" s="240">
        <v>48761</v>
      </c>
      <c r="I288" s="240">
        <v>3</v>
      </c>
      <c r="J288" s="240">
        <v>7</v>
      </c>
      <c r="K288" s="240">
        <v>96</v>
      </c>
      <c r="L288" s="240">
        <v>106</v>
      </c>
      <c r="M288" s="241">
        <v>103.5</v>
      </c>
      <c r="N288" s="241">
        <v>6.5</v>
      </c>
      <c r="O288" s="241">
        <v>5.3600001335144043</v>
      </c>
      <c r="P288" s="241">
        <v>21.010000228881836</v>
      </c>
      <c r="Q288" s="241">
        <v>32.87000036239624</v>
      </c>
    </row>
    <row r="289" spans="1:17">
      <c r="A289" s="234"/>
      <c r="B289" s="234"/>
      <c r="C289" s="279" t="s">
        <v>878</v>
      </c>
      <c r="D289" s="279"/>
      <c r="E289" s="280">
        <v>263029</v>
      </c>
      <c r="F289" s="280">
        <v>86076</v>
      </c>
      <c r="G289" s="280">
        <v>349105</v>
      </c>
      <c r="H289" s="280">
        <v>48761</v>
      </c>
      <c r="I289" s="280">
        <v>3</v>
      </c>
      <c r="J289" s="280">
        <v>7</v>
      </c>
      <c r="K289" s="280">
        <v>96</v>
      </c>
      <c r="L289" s="280">
        <v>106</v>
      </c>
      <c r="M289" s="281">
        <v>103.5</v>
      </c>
      <c r="N289" s="281">
        <v>6.5</v>
      </c>
      <c r="O289" s="281">
        <v>5.3600001335144043</v>
      </c>
      <c r="P289" s="281">
        <v>21.010000228881836</v>
      </c>
      <c r="Q289" s="281">
        <v>32.87000036239624</v>
      </c>
    </row>
    <row r="290" spans="1:17">
      <c r="A290" s="234"/>
      <c r="B290" s="234"/>
      <c r="C290" s="226"/>
      <c r="D290" s="226"/>
      <c r="E290" s="228"/>
      <c r="F290" s="228"/>
      <c r="G290" s="228"/>
      <c r="H290" s="228"/>
      <c r="I290" s="228"/>
      <c r="J290" s="228"/>
      <c r="K290" s="228"/>
      <c r="L290" s="228"/>
      <c r="M290" s="229"/>
      <c r="N290" s="229"/>
      <c r="O290" s="229"/>
      <c r="P290" s="229"/>
      <c r="Q290" s="229"/>
    </row>
    <row r="291" spans="1:17">
      <c r="A291" s="234"/>
      <c r="B291" s="234" t="s">
        <v>879</v>
      </c>
      <c r="C291" s="276" t="s">
        <v>337</v>
      </c>
      <c r="D291" s="276"/>
      <c r="E291" s="236"/>
      <c r="F291" s="236"/>
      <c r="G291" s="236"/>
      <c r="H291" s="236"/>
      <c r="I291" s="236"/>
      <c r="J291" s="236"/>
      <c r="K291" s="236"/>
      <c r="L291" s="236"/>
      <c r="M291" s="237"/>
      <c r="N291" s="237"/>
      <c r="O291" s="237"/>
      <c r="P291" s="237"/>
      <c r="Q291" s="237"/>
    </row>
    <row r="292" spans="1:17">
      <c r="A292" s="234"/>
      <c r="B292" s="234"/>
      <c r="C292" s="234"/>
      <c r="D292" s="238" t="s">
        <v>1183</v>
      </c>
      <c r="E292" s="240">
        <v>30748</v>
      </c>
      <c r="F292" s="240">
        <v>18226</v>
      </c>
      <c r="G292" s="240">
        <v>48974</v>
      </c>
      <c r="H292" s="240">
        <v>5985</v>
      </c>
      <c r="I292" s="240"/>
      <c r="J292" s="240">
        <v>1</v>
      </c>
      <c r="K292" s="240">
        <v>11</v>
      </c>
      <c r="L292" s="240">
        <v>12</v>
      </c>
      <c r="M292" s="241">
        <v>11.125</v>
      </c>
      <c r="N292" s="241">
        <v>1.9800000190734863</v>
      </c>
      <c r="O292" s="241">
        <v>0.10000000149011612</v>
      </c>
      <c r="P292" s="241">
        <v>1.2699999809265137</v>
      </c>
      <c r="Q292" s="241">
        <v>3.3500000014901161</v>
      </c>
    </row>
    <row r="293" spans="1:17">
      <c r="A293" s="234"/>
      <c r="B293" s="234"/>
      <c r="C293" s="234"/>
      <c r="D293" s="234" t="s">
        <v>1184</v>
      </c>
      <c r="E293" s="236">
        <v>226700</v>
      </c>
      <c r="F293" s="236">
        <v>64813</v>
      </c>
      <c r="G293" s="236">
        <v>291513</v>
      </c>
      <c r="H293" s="236">
        <v>32576</v>
      </c>
      <c r="I293" s="236">
        <v>2</v>
      </c>
      <c r="J293" s="236">
        <v>6</v>
      </c>
      <c r="K293" s="236">
        <v>78</v>
      </c>
      <c r="L293" s="236">
        <v>86</v>
      </c>
      <c r="M293" s="237">
        <v>83.75</v>
      </c>
      <c r="N293" s="237">
        <v>8.0799999237060547</v>
      </c>
      <c r="O293" s="237">
        <v>1.6499999761581421</v>
      </c>
      <c r="P293" s="237">
        <v>17.379999160766602</v>
      </c>
      <c r="Q293" s="237">
        <v>27.109999060630798</v>
      </c>
    </row>
    <row r="294" spans="1:17">
      <c r="A294" s="234"/>
      <c r="B294" s="234"/>
      <c r="C294" s="279" t="s">
        <v>882</v>
      </c>
      <c r="D294" s="279"/>
      <c r="E294" s="280">
        <v>257448</v>
      </c>
      <c r="F294" s="280">
        <v>83039</v>
      </c>
      <c r="G294" s="280">
        <v>340487</v>
      </c>
      <c r="H294" s="280">
        <v>38561</v>
      </c>
      <c r="I294" s="280">
        <v>2</v>
      </c>
      <c r="J294" s="280">
        <v>7</v>
      </c>
      <c r="K294" s="280">
        <v>89</v>
      </c>
      <c r="L294" s="280">
        <v>98</v>
      </c>
      <c r="M294" s="281">
        <v>94.875</v>
      </c>
      <c r="N294" s="281">
        <v>10.059999942779541</v>
      </c>
      <c r="O294" s="281">
        <v>1.7499999776482582</v>
      </c>
      <c r="P294" s="281">
        <v>18.649999141693115</v>
      </c>
      <c r="Q294" s="281">
        <v>30.459999062120914</v>
      </c>
    </row>
    <row r="295" spans="1:17">
      <c r="A295" s="234"/>
      <c r="B295" s="234"/>
      <c r="C295" s="226"/>
      <c r="D295" s="226"/>
      <c r="E295" s="228"/>
      <c r="F295" s="228"/>
      <c r="G295" s="228"/>
      <c r="H295" s="228"/>
      <c r="I295" s="228"/>
      <c r="J295" s="228"/>
      <c r="K295" s="228"/>
      <c r="L295" s="228"/>
      <c r="M295" s="229"/>
      <c r="N295" s="229"/>
      <c r="O295" s="229"/>
      <c r="P295" s="229"/>
      <c r="Q295" s="229"/>
    </row>
    <row r="296" spans="1:17">
      <c r="A296" s="234"/>
      <c r="B296" s="234" t="s">
        <v>883</v>
      </c>
      <c r="C296" s="276" t="s">
        <v>344</v>
      </c>
      <c r="D296" s="276"/>
      <c r="E296" s="236"/>
      <c r="F296" s="236"/>
      <c r="G296" s="236"/>
      <c r="H296" s="236"/>
      <c r="I296" s="236"/>
      <c r="J296" s="236"/>
      <c r="K296" s="236"/>
      <c r="L296" s="236"/>
      <c r="M296" s="237"/>
      <c r="N296" s="237"/>
      <c r="O296" s="237"/>
      <c r="P296" s="237"/>
      <c r="Q296" s="237"/>
    </row>
    <row r="297" spans="1:17">
      <c r="A297" s="234"/>
      <c r="B297" s="234"/>
      <c r="C297" s="234"/>
      <c r="D297" s="238" t="s">
        <v>1185</v>
      </c>
      <c r="E297" s="240">
        <v>127221</v>
      </c>
      <c r="F297" s="240">
        <v>54675</v>
      </c>
      <c r="G297" s="240">
        <v>181896</v>
      </c>
      <c r="H297" s="240">
        <v>18508</v>
      </c>
      <c r="I297" s="240"/>
      <c r="J297" s="240">
        <v>6</v>
      </c>
      <c r="K297" s="240">
        <v>55</v>
      </c>
      <c r="L297" s="240">
        <v>61</v>
      </c>
      <c r="M297" s="241">
        <v>60.75</v>
      </c>
      <c r="N297" s="241">
        <v>2.9100000858306885</v>
      </c>
      <c r="O297" s="241">
        <v>4.8400001525878906</v>
      </c>
      <c r="P297" s="241">
        <v>8.75</v>
      </c>
      <c r="Q297" s="241">
        <v>16.500000238418579</v>
      </c>
    </row>
    <row r="298" spans="1:17">
      <c r="A298" s="234"/>
      <c r="B298" s="234"/>
      <c r="C298" s="279" t="s">
        <v>885</v>
      </c>
      <c r="D298" s="279"/>
      <c r="E298" s="280">
        <v>127221</v>
      </c>
      <c r="F298" s="280">
        <v>54675</v>
      </c>
      <c r="G298" s="280">
        <v>181896</v>
      </c>
      <c r="H298" s="280">
        <v>18508</v>
      </c>
      <c r="I298" s="280"/>
      <c r="J298" s="280">
        <v>6</v>
      </c>
      <c r="K298" s="280">
        <v>55</v>
      </c>
      <c r="L298" s="280">
        <v>61</v>
      </c>
      <c r="M298" s="281">
        <v>60.75</v>
      </c>
      <c r="N298" s="281">
        <v>2.9100000858306885</v>
      </c>
      <c r="O298" s="281">
        <v>4.8400001525878906</v>
      </c>
      <c r="P298" s="281">
        <v>8.75</v>
      </c>
      <c r="Q298" s="281">
        <v>16.500000238418579</v>
      </c>
    </row>
    <row r="299" spans="1:17">
      <c r="A299" s="234"/>
      <c r="B299" s="234"/>
      <c r="C299" s="226"/>
      <c r="D299" s="226"/>
      <c r="E299" s="228"/>
      <c r="F299" s="228"/>
      <c r="G299" s="228"/>
      <c r="H299" s="228"/>
      <c r="I299" s="228"/>
      <c r="J299" s="228"/>
      <c r="K299" s="228"/>
      <c r="L299" s="228"/>
      <c r="M299" s="229"/>
      <c r="N299" s="229"/>
      <c r="O299" s="229"/>
      <c r="P299" s="229"/>
      <c r="Q299" s="229"/>
    </row>
    <row r="300" spans="1:17">
      <c r="A300" s="234"/>
      <c r="B300" s="234" t="s">
        <v>886</v>
      </c>
      <c r="C300" s="276" t="s">
        <v>353</v>
      </c>
      <c r="D300" s="276"/>
      <c r="E300" s="236"/>
      <c r="F300" s="236"/>
      <c r="G300" s="236"/>
      <c r="H300" s="236"/>
      <c r="I300" s="236"/>
      <c r="J300" s="236"/>
      <c r="K300" s="236"/>
      <c r="L300" s="236"/>
      <c r="M300" s="237"/>
      <c r="N300" s="237"/>
      <c r="O300" s="237"/>
      <c r="P300" s="237"/>
      <c r="Q300" s="237"/>
    </row>
    <row r="301" spans="1:17">
      <c r="A301" s="234"/>
      <c r="B301" s="234"/>
      <c r="C301" s="234"/>
      <c r="D301" s="238" t="s">
        <v>1186</v>
      </c>
      <c r="E301" s="240">
        <v>114094</v>
      </c>
      <c r="F301" s="240">
        <v>35466</v>
      </c>
      <c r="G301" s="240">
        <v>149560</v>
      </c>
      <c r="H301" s="240">
        <v>17070</v>
      </c>
      <c r="I301" s="240">
        <v>3</v>
      </c>
      <c r="J301" s="240">
        <v>1</v>
      </c>
      <c r="K301" s="240">
        <v>40</v>
      </c>
      <c r="L301" s="240">
        <v>44</v>
      </c>
      <c r="M301" s="241">
        <v>42.125</v>
      </c>
      <c r="N301" s="241">
        <v>7.1700000762939453</v>
      </c>
      <c r="O301" s="241">
        <v>2</v>
      </c>
      <c r="P301" s="241">
        <v>4.1500000953674316</v>
      </c>
      <c r="Q301" s="241">
        <v>13.320000171661377</v>
      </c>
    </row>
    <row r="302" spans="1:17">
      <c r="A302" s="234"/>
      <c r="B302" s="234"/>
      <c r="C302" s="279" t="s">
        <v>888</v>
      </c>
      <c r="D302" s="279"/>
      <c r="E302" s="280">
        <v>114094</v>
      </c>
      <c r="F302" s="280">
        <v>35466</v>
      </c>
      <c r="G302" s="280">
        <v>149560</v>
      </c>
      <c r="H302" s="280">
        <v>17070</v>
      </c>
      <c r="I302" s="280">
        <v>3</v>
      </c>
      <c r="J302" s="280">
        <v>1</v>
      </c>
      <c r="K302" s="280">
        <v>40</v>
      </c>
      <c r="L302" s="280">
        <v>44</v>
      </c>
      <c r="M302" s="281">
        <v>42.125</v>
      </c>
      <c r="N302" s="281">
        <v>7.1700000762939453</v>
      </c>
      <c r="O302" s="281">
        <v>2</v>
      </c>
      <c r="P302" s="281">
        <v>4.1500000953674316</v>
      </c>
      <c r="Q302" s="281">
        <v>13.320000171661377</v>
      </c>
    </row>
    <row r="303" spans="1:17">
      <c r="A303" s="234"/>
      <c r="B303" s="234"/>
      <c r="C303" s="226"/>
      <c r="D303" s="226"/>
      <c r="E303" s="228"/>
      <c r="F303" s="228"/>
      <c r="G303" s="228"/>
      <c r="H303" s="228"/>
      <c r="I303" s="228"/>
      <c r="J303" s="228"/>
      <c r="K303" s="228"/>
      <c r="L303" s="228"/>
      <c r="M303" s="229"/>
      <c r="N303" s="229"/>
      <c r="O303" s="229"/>
      <c r="P303" s="229"/>
      <c r="Q303" s="229"/>
    </row>
    <row r="304" spans="1:17">
      <c r="A304" s="234"/>
      <c r="B304" s="234" t="s">
        <v>889</v>
      </c>
      <c r="C304" s="276" t="s">
        <v>363</v>
      </c>
      <c r="D304" s="276"/>
      <c r="E304" s="236"/>
      <c r="F304" s="236"/>
      <c r="G304" s="236"/>
      <c r="H304" s="236"/>
      <c r="I304" s="236"/>
      <c r="J304" s="236"/>
      <c r="K304" s="236"/>
      <c r="L304" s="236"/>
      <c r="M304" s="237"/>
      <c r="N304" s="237"/>
      <c r="O304" s="237"/>
      <c r="P304" s="237"/>
      <c r="Q304" s="237"/>
    </row>
    <row r="305" spans="1:17">
      <c r="A305" s="234"/>
      <c r="B305" s="234"/>
      <c r="C305" s="234"/>
      <c r="D305" s="238" t="s">
        <v>1187</v>
      </c>
      <c r="E305" s="240">
        <v>80641</v>
      </c>
      <c r="F305" s="240">
        <v>19205</v>
      </c>
      <c r="G305" s="240">
        <v>99846</v>
      </c>
      <c r="H305" s="240">
        <v>8300</v>
      </c>
      <c r="I305" s="240"/>
      <c r="J305" s="240">
        <v>1</v>
      </c>
      <c r="K305" s="240">
        <v>29</v>
      </c>
      <c r="L305" s="240">
        <v>30</v>
      </c>
      <c r="M305" s="241">
        <v>30</v>
      </c>
      <c r="N305" s="241">
        <v>2.9300000667572021</v>
      </c>
      <c r="O305" s="241">
        <v>1</v>
      </c>
      <c r="P305" s="241">
        <v>5.630000114440918</v>
      </c>
      <c r="Q305" s="241">
        <v>9.5600001811981201</v>
      </c>
    </row>
    <row r="306" spans="1:17">
      <c r="A306" s="234"/>
      <c r="B306" s="234"/>
      <c r="C306" s="279" t="s">
        <v>891</v>
      </c>
      <c r="D306" s="279"/>
      <c r="E306" s="280">
        <v>80641</v>
      </c>
      <c r="F306" s="280">
        <v>19205</v>
      </c>
      <c r="G306" s="280">
        <v>99846</v>
      </c>
      <c r="H306" s="280">
        <v>8300</v>
      </c>
      <c r="I306" s="280"/>
      <c r="J306" s="280">
        <v>1</v>
      </c>
      <c r="K306" s="280">
        <v>29</v>
      </c>
      <c r="L306" s="280">
        <v>30</v>
      </c>
      <c r="M306" s="281">
        <v>30</v>
      </c>
      <c r="N306" s="281">
        <v>2.9300000667572021</v>
      </c>
      <c r="O306" s="281">
        <v>1</v>
      </c>
      <c r="P306" s="281">
        <v>5.630000114440918</v>
      </c>
      <c r="Q306" s="281">
        <v>9.5600001811981201</v>
      </c>
    </row>
    <row r="307" spans="1:17">
      <c r="A307" s="234"/>
      <c r="B307" s="234"/>
      <c r="C307" s="226"/>
      <c r="D307" s="226"/>
      <c r="E307" s="228"/>
      <c r="F307" s="228"/>
      <c r="G307" s="228"/>
      <c r="H307" s="228"/>
      <c r="I307" s="228"/>
      <c r="J307" s="228"/>
      <c r="K307" s="228"/>
      <c r="L307" s="228"/>
      <c r="M307" s="229"/>
      <c r="N307" s="229"/>
      <c r="O307" s="229"/>
      <c r="P307" s="229"/>
      <c r="Q307" s="229"/>
    </row>
    <row r="308" spans="1:17">
      <c r="A308" s="234"/>
      <c r="B308" s="234" t="s">
        <v>892</v>
      </c>
      <c r="C308" s="276" t="s">
        <v>366</v>
      </c>
      <c r="D308" s="276"/>
      <c r="E308" s="236"/>
      <c r="F308" s="236"/>
      <c r="G308" s="236"/>
      <c r="H308" s="236"/>
      <c r="I308" s="236"/>
      <c r="J308" s="236"/>
      <c r="K308" s="236"/>
      <c r="L308" s="236"/>
      <c r="M308" s="237"/>
      <c r="N308" s="237"/>
      <c r="O308" s="237"/>
      <c r="P308" s="237"/>
      <c r="Q308" s="237"/>
    </row>
    <row r="309" spans="1:17">
      <c r="A309" s="234"/>
      <c r="B309" s="234"/>
      <c r="C309" s="234"/>
      <c r="D309" s="238" t="s">
        <v>1188</v>
      </c>
      <c r="E309" s="240">
        <v>49364</v>
      </c>
      <c r="F309" s="240">
        <v>12605</v>
      </c>
      <c r="G309" s="240">
        <v>61969</v>
      </c>
      <c r="H309" s="240">
        <v>6076</v>
      </c>
      <c r="I309" s="240"/>
      <c r="J309" s="240">
        <v>1</v>
      </c>
      <c r="K309" s="240">
        <v>14</v>
      </c>
      <c r="L309" s="240">
        <v>15</v>
      </c>
      <c r="M309" s="241">
        <v>14.25</v>
      </c>
      <c r="N309" s="241">
        <v>2.5</v>
      </c>
      <c r="O309" s="241">
        <v>0.93000000715255737</v>
      </c>
      <c r="P309" s="241">
        <v>1.5299999713897705</v>
      </c>
      <c r="Q309" s="241">
        <v>4.9599999785423279</v>
      </c>
    </row>
    <row r="310" spans="1:17">
      <c r="A310" s="234"/>
      <c r="B310" s="234"/>
      <c r="C310" s="279" t="s">
        <v>894</v>
      </c>
      <c r="D310" s="279"/>
      <c r="E310" s="280">
        <v>49364</v>
      </c>
      <c r="F310" s="280">
        <v>12605</v>
      </c>
      <c r="G310" s="280">
        <v>61969</v>
      </c>
      <c r="H310" s="280">
        <v>6076</v>
      </c>
      <c r="I310" s="280"/>
      <c r="J310" s="280">
        <v>1</v>
      </c>
      <c r="K310" s="280">
        <v>14</v>
      </c>
      <c r="L310" s="280">
        <v>15</v>
      </c>
      <c r="M310" s="281">
        <v>14.25</v>
      </c>
      <c r="N310" s="281">
        <v>2.5</v>
      </c>
      <c r="O310" s="281">
        <v>0.93000000715255737</v>
      </c>
      <c r="P310" s="281">
        <v>1.5299999713897705</v>
      </c>
      <c r="Q310" s="281">
        <v>4.9599999785423279</v>
      </c>
    </row>
    <row r="311" spans="1:17">
      <c r="A311" s="234"/>
      <c r="B311" s="234"/>
      <c r="C311" s="226"/>
      <c r="D311" s="226"/>
      <c r="E311" s="228"/>
      <c r="F311" s="228"/>
      <c r="G311" s="228"/>
      <c r="H311" s="228"/>
      <c r="I311" s="228"/>
      <c r="J311" s="228"/>
      <c r="K311" s="228"/>
      <c r="L311" s="228"/>
      <c r="M311" s="229"/>
      <c r="N311" s="229"/>
      <c r="O311" s="229"/>
      <c r="P311" s="229"/>
      <c r="Q311" s="229"/>
    </row>
    <row r="312" spans="1:17">
      <c r="A312" s="234"/>
      <c r="B312" s="234" t="s">
        <v>895</v>
      </c>
      <c r="C312" s="276" t="s">
        <v>361</v>
      </c>
      <c r="D312" s="276"/>
      <c r="E312" s="236"/>
      <c r="F312" s="236"/>
      <c r="G312" s="236"/>
      <c r="H312" s="236"/>
      <c r="I312" s="236"/>
      <c r="J312" s="236"/>
      <c r="K312" s="236"/>
      <c r="L312" s="236"/>
      <c r="M312" s="237"/>
      <c r="N312" s="237"/>
      <c r="O312" s="237"/>
      <c r="P312" s="237"/>
      <c r="Q312" s="237"/>
    </row>
    <row r="313" spans="1:17">
      <c r="A313" s="234"/>
      <c r="B313" s="234"/>
      <c r="C313" s="234"/>
      <c r="D313" s="238" t="s">
        <v>1189</v>
      </c>
      <c r="E313" s="240">
        <v>67225</v>
      </c>
      <c r="F313" s="240">
        <v>21960</v>
      </c>
      <c r="G313" s="240">
        <v>89185</v>
      </c>
      <c r="H313" s="240">
        <v>5041</v>
      </c>
      <c r="I313" s="240"/>
      <c r="J313" s="240">
        <v>4</v>
      </c>
      <c r="K313" s="240">
        <v>14</v>
      </c>
      <c r="L313" s="240">
        <v>18</v>
      </c>
      <c r="M313" s="241">
        <v>16.625</v>
      </c>
      <c r="N313" s="241">
        <v>1.9700000286102295</v>
      </c>
      <c r="O313" s="241">
        <v>2.9500000476837158</v>
      </c>
      <c r="P313" s="241">
        <v>2.4300000667572021</v>
      </c>
      <c r="Q313" s="241">
        <v>7.3500001430511475</v>
      </c>
    </row>
    <row r="314" spans="1:17">
      <c r="A314" s="234"/>
      <c r="B314" s="234"/>
      <c r="C314" s="279" t="s">
        <v>897</v>
      </c>
      <c r="D314" s="279"/>
      <c r="E314" s="280">
        <v>67225</v>
      </c>
      <c r="F314" s="280">
        <v>21960</v>
      </c>
      <c r="G314" s="280">
        <v>89185</v>
      </c>
      <c r="H314" s="280">
        <v>5041</v>
      </c>
      <c r="I314" s="280"/>
      <c r="J314" s="280">
        <v>4</v>
      </c>
      <c r="K314" s="280">
        <v>14</v>
      </c>
      <c r="L314" s="280">
        <v>18</v>
      </c>
      <c r="M314" s="281">
        <v>16.625</v>
      </c>
      <c r="N314" s="281">
        <v>1.9700000286102295</v>
      </c>
      <c r="O314" s="281">
        <v>2.9500000476837158</v>
      </c>
      <c r="P314" s="281">
        <v>2.4300000667572021</v>
      </c>
      <c r="Q314" s="281">
        <v>7.3500001430511475</v>
      </c>
    </row>
    <row r="315" spans="1:17">
      <c r="A315" s="234"/>
      <c r="B315" s="234"/>
      <c r="C315" s="226"/>
      <c r="D315" s="226"/>
      <c r="E315" s="228"/>
      <c r="F315" s="228"/>
      <c r="G315" s="228"/>
      <c r="H315" s="228"/>
      <c r="I315" s="228"/>
      <c r="J315" s="228"/>
      <c r="K315" s="228"/>
      <c r="L315" s="228"/>
      <c r="M315" s="229"/>
      <c r="N315" s="229"/>
      <c r="O315" s="229"/>
      <c r="P315" s="229"/>
      <c r="Q315" s="229"/>
    </row>
    <row r="316" spans="1:17">
      <c r="A316" s="234"/>
      <c r="B316" s="234" t="s">
        <v>898</v>
      </c>
      <c r="C316" s="276" t="s">
        <v>349</v>
      </c>
      <c r="D316" s="276"/>
      <c r="E316" s="236"/>
      <c r="F316" s="236"/>
      <c r="G316" s="236"/>
      <c r="H316" s="236"/>
      <c r="I316" s="236"/>
      <c r="J316" s="236"/>
      <c r="K316" s="236"/>
      <c r="L316" s="236"/>
      <c r="M316" s="237"/>
      <c r="N316" s="237"/>
      <c r="O316" s="237"/>
      <c r="P316" s="237"/>
      <c r="Q316" s="237"/>
    </row>
    <row r="317" spans="1:17">
      <c r="A317" s="234"/>
      <c r="B317" s="234"/>
      <c r="C317" s="234"/>
      <c r="D317" s="238" t="s">
        <v>1190</v>
      </c>
      <c r="E317" s="240">
        <v>113281</v>
      </c>
      <c r="F317" s="240">
        <v>17015</v>
      </c>
      <c r="G317" s="240">
        <v>130296</v>
      </c>
      <c r="H317" s="240">
        <v>6369</v>
      </c>
      <c r="I317" s="240"/>
      <c r="J317" s="240">
        <v>1</v>
      </c>
      <c r="K317" s="240">
        <v>30</v>
      </c>
      <c r="L317" s="240">
        <v>31</v>
      </c>
      <c r="M317" s="241">
        <v>29.5</v>
      </c>
      <c r="N317" s="241">
        <v>2</v>
      </c>
      <c r="O317" s="241">
        <v>3.4000000953674316</v>
      </c>
      <c r="P317" s="241">
        <v>7</v>
      </c>
      <c r="Q317" s="241">
        <v>12.400000095367432</v>
      </c>
    </row>
    <row r="318" spans="1:17">
      <c r="A318" s="234"/>
      <c r="B318" s="234"/>
      <c r="C318" s="279" t="s">
        <v>900</v>
      </c>
      <c r="D318" s="279"/>
      <c r="E318" s="280">
        <v>113281</v>
      </c>
      <c r="F318" s="280">
        <v>17015</v>
      </c>
      <c r="G318" s="280">
        <v>130296</v>
      </c>
      <c r="H318" s="280">
        <v>6369</v>
      </c>
      <c r="I318" s="280"/>
      <c r="J318" s="280">
        <v>1</v>
      </c>
      <c r="K318" s="280">
        <v>30</v>
      </c>
      <c r="L318" s="280">
        <v>31</v>
      </c>
      <c r="M318" s="281">
        <v>29.5</v>
      </c>
      <c r="N318" s="281">
        <v>2</v>
      </c>
      <c r="O318" s="281">
        <v>3.4000000953674316</v>
      </c>
      <c r="P318" s="281">
        <v>7</v>
      </c>
      <c r="Q318" s="281">
        <v>12.400000095367432</v>
      </c>
    </row>
    <row r="319" spans="1:17">
      <c r="A319" s="234"/>
      <c r="B319" s="234"/>
      <c r="C319" s="226"/>
      <c r="D319" s="226"/>
      <c r="E319" s="228"/>
      <c r="F319" s="228"/>
      <c r="G319" s="228"/>
      <c r="H319" s="228"/>
      <c r="I319" s="228"/>
      <c r="J319" s="228"/>
      <c r="K319" s="228"/>
      <c r="L319" s="228"/>
      <c r="M319" s="229"/>
      <c r="N319" s="229"/>
      <c r="O319" s="229"/>
      <c r="P319" s="229"/>
      <c r="Q319" s="229"/>
    </row>
    <row r="320" spans="1:17">
      <c r="A320" s="234"/>
      <c r="B320" s="234" t="s">
        <v>901</v>
      </c>
      <c r="C320" s="276" t="s">
        <v>359</v>
      </c>
      <c r="D320" s="276"/>
      <c r="E320" s="236"/>
      <c r="F320" s="236"/>
      <c r="G320" s="236"/>
      <c r="H320" s="236"/>
      <c r="I320" s="236"/>
      <c r="J320" s="236"/>
      <c r="K320" s="236"/>
      <c r="L320" s="236"/>
      <c r="M320" s="237"/>
      <c r="N320" s="237"/>
      <c r="O320" s="237"/>
      <c r="P320" s="237"/>
      <c r="Q320" s="237"/>
    </row>
    <row r="321" spans="1:17">
      <c r="A321" s="234"/>
      <c r="B321" s="234"/>
      <c r="C321" s="234"/>
      <c r="D321" s="238" t="s">
        <v>1191</v>
      </c>
      <c r="E321" s="240">
        <v>55458</v>
      </c>
      <c r="F321" s="240">
        <v>37887</v>
      </c>
      <c r="G321" s="240">
        <v>93345</v>
      </c>
      <c r="H321" s="240">
        <v>21466</v>
      </c>
      <c r="I321" s="240"/>
      <c r="J321" s="240">
        <v>1</v>
      </c>
      <c r="K321" s="240">
        <v>20</v>
      </c>
      <c r="L321" s="240">
        <v>21</v>
      </c>
      <c r="M321" s="241">
        <v>20.5</v>
      </c>
      <c r="N321" s="241">
        <v>1.559999942779541</v>
      </c>
      <c r="O321" s="241">
        <v>1</v>
      </c>
      <c r="P321" s="241">
        <v>4.6999998092651367</v>
      </c>
      <c r="Q321" s="241">
        <v>7.2599997520446777</v>
      </c>
    </row>
    <row r="322" spans="1:17">
      <c r="A322" s="234"/>
      <c r="B322" s="234"/>
      <c r="C322" s="279" t="s">
        <v>903</v>
      </c>
      <c r="D322" s="279"/>
      <c r="E322" s="280">
        <v>55458</v>
      </c>
      <c r="F322" s="280">
        <v>37887</v>
      </c>
      <c r="G322" s="280">
        <v>93345</v>
      </c>
      <c r="H322" s="280">
        <v>21466</v>
      </c>
      <c r="I322" s="280"/>
      <c r="J322" s="280">
        <v>1</v>
      </c>
      <c r="K322" s="280">
        <v>20</v>
      </c>
      <c r="L322" s="280">
        <v>21</v>
      </c>
      <c r="M322" s="281">
        <v>20.5</v>
      </c>
      <c r="N322" s="281">
        <v>1.559999942779541</v>
      </c>
      <c r="O322" s="281">
        <v>1</v>
      </c>
      <c r="P322" s="281">
        <v>4.6999998092651367</v>
      </c>
      <c r="Q322" s="281">
        <v>7.2599997520446777</v>
      </c>
    </row>
    <row r="323" spans="1:17">
      <c r="A323" s="234"/>
      <c r="B323" s="234"/>
      <c r="C323" s="226"/>
      <c r="D323" s="226"/>
      <c r="E323" s="228"/>
      <c r="F323" s="228"/>
      <c r="G323" s="228"/>
      <c r="H323" s="228"/>
      <c r="I323" s="228"/>
      <c r="J323" s="228"/>
      <c r="K323" s="228"/>
      <c r="L323" s="228"/>
      <c r="M323" s="229"/>
      <c r="N323" s="229"/>
      <c r="O323" s="229"/>
      <c r="P323" s="229"/>
      <c r="Q323" s="229"/>
    </row>
    <row r="324" spans="1:17">
      <c r="A324" s="279" t="s">
        <v>904</v>
      </c>
      <c r="B324" s="279"/>
      <c r="C324" s="279"/>
      <c r="D324" s="279"/>
      <c r="E324" s="280">
        <v>3097580</v>
      </c>
      <c r="F324" s="280">
        <v>883842</v>
      </c>
      <c r="G324" s="280">
        <v>3981422</v>
      </c>
      <c r="H324" s="280">
        <v>578139</v>
      </c>
      <c r="I324" s="280">
        <v>12</v>
      </c>
      <c r="J324" s="280">
        <v>74</v>
      </c>
      <c r="K324" s="280">
        <v>1284</v>
      </c>
      <c r="L324" s="280">
        <v>1370</v>
      </c>
      <c r="M324" s="281">
        <v>1351.875</v>
      </c>
      <c r="N324" s="281">
        <v>145.64000010490417</v>
      </c>
      <c r="O324" s="281">
        <v>76.890000835061073</v>
      </c>
      <c r="P324" s="281">
        <v>182.62000072002411</v>
      </c>
      <c r="Q324" s="281">
        <v>405.15000165998936</v>
      </c>
    </row>
    <row r="325" spans="1:17" ht="9.6" customHeight="1">
      <c r="A325" s="226"/>
      <c r="B325" s="226"/>
      <c r="C325" s="226"/>
      <c r="D325" s="226"/>
      <c r="E325" s="228"/>
      <c r="F325" s="228"/>
      <c r="G325" s="228"/>
      <c r="H325" s="228"/>
      <c r="I325" s="228"/>
      <c r="J325" s="228"/>
      <c r="K325" s="228"/>
      <c r="L325" s="228"/>
      <c r="M325" s="229"/>
      <c r="N325" s="229"/>
      <c r="O325" s="229"/>
      <c r="P325" s="229"/>
      <c r="Q325" s="229"/>
    </row>
    <row r="326" spans="1:17">
      <c r="A326" s="276" t="s">
        <v>905</v>
      </c>
      <c r="B326" s="276"/>
      <c r="C326" s="276"/>
      <c r="D326" s="276"/>
      <c r="E326" s="236"/>
      <c r="F326" s="236"/>
      <c r="G326" s="236"/>
      <c r="H326" s="236"/>
      <c r="I326" s="236"/>
      <c r="J326" s="236"/>
      <c r="K326" s="236"/>
      <c r="L326" s="236"/>
      <c r="M326" s="237"/>
      <c r="N326" s="237"/>
      <c r="O326" s="237"/>
      <c r="P326" s="237"/>
      <c r="Q326" s="237"/>
    </row>
    <row r="327" spans="1:17">
      <c r="A327" s="234"/>
      <c r="B327" s="234" t="s">
        <v>906</v>
      </c>
      <c r="C327" s="276" t="s">
        <v>322</v>
      </c>
      <c r="D327" s="276"/>
      <c r="E327" s="236"/>
      <c r="F327" s="236"/>
      <c r="G327" s="236"/>
      <c r="H327" s="236"/>
      <c r="I327" s="236"/>
      <c r="J327" s="236"/>
      <c r="K327" s="236"/>
      <c r="L327" s="236"/>
      <c r="M327" s="237"/>
      <c r="N327" s="237"/>
      <c r="O327" s="237"/>
      <c r="P327" s="237"/>
      <c r="Q327" s="237"/>
    </row>
    <row r="328" spans="1:17">
      <c r="A328" s="234"/>
      <c r="B328" s="234"/>
      <c r="C328" s="234"/>
      <c r="D328" s="238" t="s">
        <v>1192</v>
      </c>
      <c r="E328" s="240">
        <v>42828</v>
      </c>
      <c r="F328" s="240">
        <v>11756</v>
      </c>
      <c r="G328" s="240">
        <v>54584</v>
      </c>
      <c r="H328" s="240">
        <v>5237</v>
      </c>
      <c r="I328" s="240"/>
      <c r="J328" s="240">
        <v>0</v>
      </c>
      <c r="K328" s="240">
        <v>17</v>
      </c>
      <c r="L328" s="240">
        <v>17</v>
      </c>
      <c r="M328" s="241">
        <v>16.625</v>
      </c>
      <c r="N328" s="241">
        <v>0</v>
      </c>
      <c r="O328" s="241">
        <v>1.25</v>
      </c>
      <c r="P328" s="241">
        <v>4</v>
      </c>
      <c r="Q328" s="241">
        <v>5.25</v>
      </c>
    </row>
    <row r="329" spans="1:17">
      <c r="A329" s="234"/>
      <c r="B329" s="234"/>
      <c r="C329" s="234"/>
      <c r="D329" s="234" t="s">
        <v>1193</v>
      </c>
      <c r="E329" s="236">
        <v>157604</v>
      </c>
      <c r="F329" s="236">
        <v>46653</v>
      </c>
      <c r="G329" s="236">
        <v>204257</v>
      </c>
      <c r="H329" s="236">
        <v>23170</v>
      </c>
      <c r="I329" s="236">
        <v>3</v>
      </c>
      <c r="J329" s="236">
        <v>2</v>
      </c>
      <c r="K329" s="236">
        <v>70</v>
      </c>
      <c r="L329" s="236">
        <v>75</v>
      </c>
      <c r="M329" s="237">
        <v>75</v>
      </c>
      <c r="N329" s="237">
        <v>2</v>
      </c>
      <c r="O329" s="237">
        <v>5.5500001907348633</v>
      </c>
      <c r="P329" s="237">
        <v>12.229999542236328</v>
      </c>
      <c r="Q329" s="237">
        <v>19.779999732971191</v>
      </c>
    </row>
    <row r="330" spans="1:17">
      <c r="A330" s="234"/>
      <c r="B330" s="234"/>
      <c r="C330" s="234"/>
      <c r="D330" s="238" t="s">
        <v>1194</v>
      </c>
      <c r="E330" s="240">
        <v>211562</v>
      </c>
      <c r="F330" s="240">
        <v>78397</v>
      </c>
      <c r="G330" s="240">
        <v>289959</v>
      </c>
      <c r="H330" s="240">
        <v>31717</v>
      </c>
      <c r="I330" s="240"/>
      <c r="J330" s="240">
        <v>4</v>
      </c>
      <c r="K330" s="240">
        <v>89</v>
      </c>
      <c r="L330" s="240">
        <v>93</v>
      </c>
      <c r="M330" s="241">
        <v>93.875</v>
      </c>
      <c r="N330" s="241">
        <v>5.4000000953674316</v>
      </c>
      <c r="O330" s="241">
        <v>2.7999999523162842</v>
      </c>
      <c r="P330" s="241">
        <v>19.850000381469727</v>
      </c>
      <c r="Q330" s="241">
        <v>28.050000429153442</v>
      </c>
    </row>
    <row r="331" spans="1:17">
      <c r="A331" s="234"/>
      <c r="B331" s="234"/>
      <c r="C331" s="234"/>
      <c r="D331" s="234" t="s">
        <v>1195</v>
      </c>
      <c r="E331" s="236">
        <v>93684</v>
      </c>
      <c r="F331" s="236">
        <v>47863</v>
      </c>
      <c r="G331" s="236">
        <v>141547</v>
      </c>
      <c r="H331" s="236">
        <v>13794</v>
      </c>
      <c r="I331" s="236">
        <v>3</v>
      </c>
      <c r="J331" s="236">
        <v>4</v>
      </c>
      <c r="K331" s="236">
        <v>32</v>
      </c>
      <c r="L331" s="236">
        <v>39</v>
      </c>
      <c r="M331" s="237">
        <v>36.375</v>
      </c>
      <c r="N331" s="237">
        <v>2.8199999332427979</v>
      </c>
      <c r="O331" s="237">
        <v>2</v>
      </c>
      <c r="P331" s="237">
        <v>8.619999885559082</v>
      </c>
      <c r="Q331" s="237">
        <v>13.43999981880188</v>
      </c>
    </row>
    <row r="332" spans="1:17">
      <c r="A332" s="234"/>
      <c r="B332" s="234"/>
      <c r="C332" s="234"/>
      <c r="D332" s="238" t="s">
        <v>1196</v>
      </c>
      <c r="E332" s="240">
        <v>244854</v>
      </c>
      <c r="F332" s="240">
        <v>82227</v>
      </c>
      <c r="G332" s="240">
        <v>327081</v>
      </c>
      <c r="H332" s="240">
        <v>35417</v>
      </c>
      <c r="I332" s="240">
        <v>1</v>
      </c>
      <c r="J332" s="240">
        <v>3</v>
      </c>
      <c r="K332" s="240">
        <v>95</v>
      </c>
      <c r="L332" s="240">
        <v>99</v>
      </c>
      <c r="M332" s="241">
        <v>100.75</v>
      </c>
      <c r="N332" s="241">
        <v>5.880000114440918</v>
      </c>
      <c r="O332" s="241">
        <v>3.880000114440918</v>
      </c>
      <c r="P332" s="241">
        <v>22.319999694824219</v>
      </c>
      <c r="Q332" s="241">
        <v>32.079999923706055</v>
      </c>
    </row>
    <row r="333" spans="1:17">
      <c r="A333" s="234"/>
      <c r="B333" s="234"/>
      <c r="C333" s="279" t="s">
        <v>912</v>
      </c>
      <c r="D333" s="279"/>
      <c r="E333" s="280">
        <v>750532</v>
      </c>
      <c r="F333" s="280">
        <v>266896</v>
      </c>
      <c r="G333" s="280">
        <v>1017428</v>
      </c>
      <c r="H333" s="280">
        <v>109335</v>
      </c>
      <c r="I333" s="280">
        <v>7</v>
      </c>
      <c r="J333" s="280">
        <v>13</v>
      </c>
      <c r="K333" s="280">
        <v>303</v>
      </c>
      <c r="L333" s="280">
        <v>323</v>
      </c>
      <c r="M333" s="281">
        <v>322.625</v>
      </c>
      <c r="N333" s="281">
        <v>16.100000143051147</v>
      </c>
      <c r="O333" s="281">
        <v>15.480000257492065</v>
      </c>
      <c r="P333" s="281">
        <v>67.019999504089355</v>
      </c>
      <c r="Q333" s="281">
        <v>98.599999904632568</v>
      </c>
    </row>
    <row r="334" spans="1:17">
      <c r="A334" s="234"/>
      <c r="B334" s="234"/>
      <c r="C334" s="226"/>
      <c r="D334" s="226"/>
      <c r="E334" s="228"/>
      <c r="F334" s="228"/>
      <c r="G334" s="228"/>
      <c r="H334" s="228"/>
      <c r="I334" s="228"/>
      <c r="J334" s="228"/>
      <c r="K334" s="228"/>
      <c r="L334" s="228"/>
      <c r="M334" s="229"/>
      <c r="N334" s="229"/>
      <c r="O334" s="229"/>
      <c r="P334" s="229"/>
      <c r="Q334" s="229"/>
    </row>
    <row r="335" spans="1:17">
      <c r="A335" s="234"/>
      <c r="B335" s="234" t="s">
        <v>913</v>
      </c>
      <c r="C335" s="276" t="s">
        <v>323</v>
      </c>
      <c r="D335" s="276"/>
      <c r="E335" s="236"/>
      <c r="F335" s="236"/>
      <c r="G335" s="236"/>
      <c r="H335" s="236"/>
      <c r="I335" s="236"/>
      <c r="J335" s="236"/>
      <c r="K335" s="236"/>
      <c r="L335" s="236"/>
      <c r="M335" s="237"/>
      <c r="N335" s="237"/>
      <c r="O335" s="237"/>
      <c r="P335" s="237"/>
      <c r="Q335" s="237"/>
    </row>
    <row r="336" spans="1:17">
      <c r="A336" s="234"/>
      <c r="B336" s="234"/>
      <c r="C336" s="234"/>
      <c r="D336" s="238" t="s">
        <v>1197</v>
      </c>
      <c r="E336" s="240">
        <v>81217</v>
      </c>
      <c r="F336" s="240">
        <v>19890</v>
      </c>
      <c r="G336" s="240">
        <v>101107</v>
      </c>
      <c r="H336" s="240">
        <v>12323</v>
      </c>
      <c r="I336" s="240"/>
      <c r="J336" s="240">
        <v>4</v>
      </c>
      <c r="K336" s="240">
        <v>28</v>
      </c>
      <c r="L336" s="240">
        <v>32</v>
      </c>
      <c r="M336" s="241">
        <v>30.875</v>
      </c>
      <c r="N336" s="241">
        <v>3</v>
      </c>
      <c r="O336" s="241">
        <v>1.2000000476837158</v>
      </c>
      <c r="P336" s="241">
        <v>6.9000000953674316</v>
      </c>
      <c r="Q336" s="241">
        <v>11.100000143051147</v>
      </c>
    </row>
    <row r="337" spans="1:17">
      <c r="A337" s="234"/>
      <c r="B337" s="234"/>
      <c r="C337" s="234"/>
      <c r="D337" s="234" t="s">
        <v>1198</v>
      </c>
      <c r="E337" s="236"/>
      <c r="F337" s="236"/>
      <c r="G337" s="236"/>
      <c r="H337" s="236"/>
      <c r="I337" s="236"/>
      <c r="J337" s="236">
        <v>9</v>
      </c>
      <c r="K337" s="236">
        <v>0</v>
      </c>
      <c r="L337" s="236">
        <v>9</v>
      </c>
      <c r="M337" s="237">
        <v>6.625</v>
      </c>
      <c r="N337" s="237">
        <v>0</v>
      </c>
      <c r="O337" s="237">
        <v>1</v>
      </c>
      <c r="P337" s="237">
        <v>1.7000000476837158</v>
      </c>
      <c r="Q337" s="237">
        <v>2.7000000476837158</v>
      </c>
    </row>
    <row r="338" spans="1:17">
      <c r="A338" s="234"/>
      <c r="B338" s="234"/>
      <c r="C338" s="234"/>
      <c r="D338" s="238" t="s">
        <v>1199</v>
      </c>
      <c r="E338" s="240">
        <v>9381</v>
      </c>
      <c r="F338" s="240">
        <v>32</v>
      </c>
      <c r="G338" s="240">
        <v>9413</v>
      </c>
      <c r="H338" s="240"/>
      <c r="I338" s="240"/>
      <c r="J338" s="240">
        <v>0</v>
      </c>
      <c r="K338" s="240">
        <v>1</v>
      </c>
      <c r="L338" s="240">
        <v>1</v>
      </c>
      <c r="M338" s="241">
        <v>1</v>
      </c>
      <c r="N338" s="241">
        <v>0</v>
      </c>
      <c r="O338" s="241">
        <v>0.20000000298023224</v>
      </c>
      <c r="P338" s="241">
        <v>1</v>
      </c>
      <c r="Q338" s="241">
        <v>1.2000000029802322</v>
      </c>
    </row>
    <row r="339" spans="1:17">
      <c r="A339" s="234"/>
      <c r="B339" s="234"/>
      <c r="C339" s="234"/>
      <c r="D339" s="234" t="s">
        <v>1200</v>
      </c>
      <c r="E339" s="236">
        <v>111215</v>
      </c>
      <c r="F339" s="236">
        <v>20267</v>
      </c>
      <c r="G339" s="236">
        <v>131482</v>
      </c>
      <c r="H339" s="236">
        <v>9811</v>
      </c>
      <c r="I339" s="236"/>
      <c r="J339" s="236">
        <v>9</v>
      </c>
      <c r="K339" s="236">
        <v>28</v>
      </c>
      <c r="L339" s="236">
        <v>37</v>
      </c>
      <c r="M339" s="237">
        <v>32.125</v>
      </c>
      <c r="N339" s="237">
        <v>2.6099998950958252</v>
      </c>
      <c r="O339" s="237">
        <v>4.6599998474121094</v>
      </c>
      <c r="P339" s="237">
        <v>7.6700000762939453</v>
      </c>
      <c r="Q339" s="237">
        <v>14.93999981880188</v>
      </c>
    </row>
    <row r="340" spans="1:17">
      <c r="A340" s="234"/>
      <c r="B340" s="234"/>
      <c r="C340" s="234"/>
      <c r="D340" s="238" t="s">
        <v>1201</v>
      </c>
      <c r="E340" s="240">
        <v>93123</v>
      </c>
      <c r="F340" s="240">
        <v>15024</v>
      </c>
      <c r="G340" s="240">
        <v>108147</v>
      </c>
      <c r="H340" s="240">
        <v>8377</v>
      </c>
      <c r="I340" s="240"/>
      <c r="J340" s="240">
        <v>4</v>
      </c>
      <c r="K340" s="240">
        <v>29</v>
      </c>
      <c r="L340" s="240">
        <v>33</v>
      </c>
      <c r="M340" s="241">
        <v>32</v>
      </c>
      <c r="N340" s="241">
        <v>3.7899999618530273</v>
      </c>
      <c r="O340" s="241">
        <v>1.4800000190734863</v>
      </c>
      <c r="P340" s="241">
        <v>6.8600001335144043</v>
      </c>
      <c r="Q340" s="241">
        <v>12.130000114440918</v>
      </c>
    </row>
    <row r="341" spans="1:17">
      <c r="A341" s="234"/>
      <c r="B341" s="234"/>
      <c r="C341" s="234"/>
      <c r="D341" s="234" t="s">
        <v>1202</v>
      </c>
      <c r="E341" s="236">
        <v>421020</v>
      </c>
      <c r="F341" s="236">
        <v>104957</v>
      </c>
      <c r="G341" s="236">
        <v>525977</v>
      </c>
      <c r="H341" s="236">
        <v>56624</v>
      </c>
      <c r="I341" s="236"/>
      <c r="J341" s="236">
        <v>22</v>
      </c>
      <c r="K341" s="236">
        <v>159</v>
      </c>
      <c r="L341" s="236">
        <v>181</v>
      </c>
      <c r="M341" s="237">
        <v>168.875</v>
      </c>
      <c r="N341" s="237">
        <v>14.020000457763672</v>
      </c>
      <c r="O341" s="237">
        <v>20.430000305175781</v>
      </c>
      <c r="P341" s="237">
        <v>21.809999465942383</v>
      </c>
      <c r="Q341" s="237">
        <v>56.260000228881836</v>
      </c>
    </row>
    <row r="342" spans="1:17">
      <c r="A342" s="234"/>
      <c r="B342" s="234"/>
      <c r="C342" s="279" t="s">
        <v>920</v>
      </c>
      <c r="D342" s="279"/>
      <c r="E342" s="280">
        <v>715956</v>
      </c>
      <c r="F342" s="280">
        <v>160170</v>
      </c>
      <c r="G342" s="280">
        <v>876126</v>
      </c>
      <c r="H342" s="280">
        <v>87135</v>
      </c>
      <c r="I342" s="280"/>
      <c r="J342" s="280">
        <v>48</v>
      </c>
      <c r="K342" s="280">
        <v>245</v>
      </c>
      <c r="L342" s="280">
        <v>293</v>
      </c>
      <c r="M342" s="281">
        <v>271.5</v>
      </c>
      <c r="N342" s="281">
        <v>23.420000314712524</v>
      </c>
      <c r="O342" s="281">
        <v>28.970000222325325</v>
      </c>
      <c r="P342" s="281">
        <v>45.93999981880188</v>
      </c>
      <c r="Q342" s="281">
        <v>98.330000355839729</v>
      </c>
    </row>
    <row r="343" spans="1:17">
      <c r="A343" s="234"/>
      <c r="B343" s="234"/>
      <c r="C343" s="226"/>
      <c r="D343" s="226"/>
      <c r="E343" s="228"/>
      <c r="F343" s="228"/>
      <c r="G343" s="228"/>
      <c r="H343" s="228"/>
      <c r="I343" s="228"/>
      <c r="J343" s="228"/>
      <c r="K343" s="228"/>
      <c r="L343" s="228"/>
      <c r="M343" s="229"/>
      <c r="N343" s="229"/>
      <c r="O343" s="229"/>
      <c r="P343" s="229"/>
      <c r="Q343" s="229"/>
    </row>
    <row r="344" spans="1:17">
      <c r="A344" s="234"/>
      <c r="B344" s="234" t="s">
        <v>921</v>
      </c>
      <c r="C344" s="276" t="s">
        <v>354</v>
      </c>
      <c r="D344" s="276"/>
      <c r="E344" s="236"/>
      <c r="F344" s="236"/>
      <c r="G344" s="236"/>
      <c r="H344" s="236"/>
      <c r="I344" s="236"/>
      <c r="J344" s="236"/>
      <c r="K344" s="236"/>
      <c r="L344" s="236"/>
      <c r="M344" s="237"/>
      <c r="N344" s="237"/>
      <c r="O344" s="237"/>
      <c r="P344" s="237"/>
      <c r="Q344" s="237"/>
    </row>
    <row r="345" spans="1:17">
      <c r="A345" s="234"/>
      <c r="B345" s="234"/>
      <c r="C345" s="234"/>
      <c r="D345" s="238" t="s">
        <v>1203</v>
      </c>
      <c r="E345" s="240">
        <v>111563</v>
      </c>
      <c r="F345" s="240">
        <v>37884</v>
      </c>
      <c r="G345" s="240">
        <v>149447</v>
      </c>
      <c r="H345" s="240">
        <v>13533</v>
      </c>
      <c r="I345" s="240">
        <v>1</v>
      </c>
      <c r="J345" s="240">
        <v>4</v>
      </c>
      <c r="K345" s="240">
        <v>30</v>
      </c>
      <c r="L345" s="240">
        <v>35</v>
      </c>
      <c r="M345" s="241">
        <v>33.125</v>
      </c>
      <c r="N345" s="241">
        <v>5.1500000953674316</v>
      </c>
      <c r="O345" s="241">
        <v>2.4700000286102295</v>
      </c>
      <c r="P345" s="241">
        <v>6.630000114440918</v>
      </c>
      <c r="Q345" s="241">
        <v>14.250000238418579</v>
      </c>
    </row>
    <row r="346" spans="1:17">
      <c r="A346" s="234"/>
      <c r="B346" s="234"/>
      <c r="C346" s="279" t="s">
        <v>923</v>
      </c>
      <c r="D346" s="279"/>
      <c r="E346" s="280">
        <v>111563</v>
      </c>
      <c r="F346" s="280">
        <v>37884</v>
      </c>
      <c r="G346" s="280">
        <v>149447</v>
      </c>
      <c r="H346" s="280">
        <v>13533</v>
      </c>
      <c r="I346" s="280">
        <v>1</v>
      </c>
      <c r="J346" s="280">
        <v>4</v>
      </c>
      <c r="K346" s="280">
        <v>30</v>
      </c>
      <c r="L346" s="280">
        <v>35</v>
      </c>
      <c r="M346" s="281">
        <v>33.125</v>
      </c>
      <c r="N346" s="281">
        <v>5.1500000953674316</v>
      </c>
      <c r="O346" s="281">
        <v>2.4700000286102295</v>
      </c>
      <c r="P346" s="281">
        <v>6.630000114440918</v>
      </c>
      <c r="Q346" s="281">
        <v>14.250000238418579</v>
      </c>
    </row>
    <row r="347" spans="1:17">
      <c r="A347" s="234"/>
      <c r="B347" s="234"/>
      <c r="C347" s="226"/>
      <c r="D347" s="226"/>
      <c r="E347" s="228"/>
      <c r="F347" s="228"/>
      <c r="G347" s="228"/>
      <c r="H347" s="228"/>
      <c r="I347" s="228"/>
      <c r="J347" s="228"/>
      <c r="K347" s="228"/>
      <c r="L347" s="228"/>
      <c r="M347" s="229"/>
      <c r="N347" s="229"/>
      <c r="O347" s="229"/>
      <c r="P347" s="229"/>
      <c r="Q347" s="229"/>
    </row>
    <row r="348" spans="1:17">
      <c r="A348" s="279" t="s">
        <v>924</v>
      </c>
      <c r="B348" s="279"/>
      <c r="C348" s="279"/>
      <c r="D348" s="279"/>
      <c r="E348" s="280">
        <v>1578051</v>
      </c>
      <c r="F348" s="280">
        <v>464950</v>
      </c>
      <c r="G348" s="280">
        <v>2043001</v>
      </c>
      <c r="H348" s="280">
        <v>210003</v>
      </c>
      <c r="I348" s="280">
        <v>8</v>
      </c>
      <c r="J348" s="280">
        <v>65</v>
      </c>
      <c r="K348" s="280">
        <v>578</v>
      </c>
      <c r="L348" s="280">
        <v>651</v>
      </c>
      <c r="M348" s="281">
        <v>627.25</v>
      </c>
      <c r="N348" s="281">
        <v>44.670000553131104</v>
      </c>
      <c r="O348" s="281">
        <v>46.92000050842762</v>
      </c>
      <c r="P348" s="281">
        <v>119.58999943733215</v>
      </c>
      <c r="Q348" s="281">
        <v>211.18000049889088</v>
      </c>
    </row>
    <row r="349" spans="1:17" ht="9" customHeight="1">
      <c r="A349" s="226"/>
      <c r="B349" s="226"/>
      <c r="C349" s="226"/>
      <c r="D349" s="226"/>
      <c r="E349" s="228"/>
      <c r="F349" s="228"/>
      <c r="G349" s="228"/>
      <c r="H349" s="228"/>
      <c r="I349" s="228"/>
      <c r="J349" s="228"/>
      <c r="K349" s="228"/>
      <c r="L349" s="228"/>
      <c r="M349" s="229"/>
      <c r="N349" s="229"/>
      <c r="O349" s="229"/>
      <c r="P349" s="229"/>
      <c r="Q349" s="229"/>
    </row>
    <row r="350" spans="1:17">
      <c r="A350" s="276" t="s">
        <v>925</v>
      </c>
      <c r="B350" s="276"/>
      <c r="C350" s="276"/>
      <c r="D350" s="276"/>
      <c r="E350" s="236"/>
      <c r="F350" s="236"/>
      <c r="G350" s="236"/>
      <c r="H350" s="236"/>
      <c r="I350" s="236"/>
      <c r="J350" s="236"/>
      <c r="K350" s="236"/>
      <c r="L350" s="236"/>
      <c r="M350" s="237"/>
      <c r="N350" s="237"/>
      <c r="O350" s="237"/>
      <c r="P350" s="237"/>
      <c r="Q350" s="237"/>
    </row>
    <row r="351" spans="1:17">
      <c r="A351" s="234"/>
      <c r="B351" s="234" t="s">
        <v>926</v>
      </c>
      <c r="C351" s="276" t="s">
        <v>325</v>
      </c>
      <c r="D351" s="276"/>
      <c r="E351" s="236"/>
      <c r="F351" s="236"/>
      <c r="G351" s="236"/>
      <c r="H351" s="236"/>
      <c r="I351" s="236"/>
      <c r="J351" s="236"/>
      <c r="K351" s="236"/>
      <c r="L351" s="236"/>
      <c r="M351" s="237"/>
      <c r="N351" s="237"/>
      <c r="O351" s="237"/>
      <c r="P351" s="237"/>
      <c r="Q351" s="237"/>
    </row>
    <row r="352" spans="1:17">
      <c r="A352" s="234"/>
      <c r="B352" s="234"/>
      <c r="C352" s="234"/>
      <c r="D352" s="238" t="s">
        <v>1204</v>
      </c>
      <c r="E352" s="240">
        <v>167394</v>
      </c>
      <c r="F352" s="240">
        <v>38138</v>
      </c>
      <c r="G352" s="240">
        <v>205532</v>
      </c>
      <c r="H352" s="240">
        <v>25653</v>
      </c>
      <c r="I352" s="240"/>
      <c r="J352" s="240">
        <v>0</v>
      </c>
      <c r="K352" s="240">
        <v>69</v>
      </c>
      <c r="L352" s="240">
        <v>69</v>
      </c>
      <c r="M352" s="241">
        <v>68.875</v>
      </c>
      <c r="N352" s="241">
        <v>7.2800002098083496</v>
      </c>
      <c r="O352" s="241">
        <v>2.4600000381469727</v>
      </c>
      <c r="P352" s="241">
        <v>12.989999771118164</v>
      </c>
      <c r="Q352" s="241">
        <v>22.730000019073486</v>
      </c>
    </row>
    <row r="353" spans="1:17">
      <c r="A353" s="234"/>
      <c r="B353" s="234"/>
      <c r="C353" s="234"/>
      <c r="D353" s="234" t="s">
        <v>1205</v>
      </c>
      <c r="E353" s="236">
        <v>76913</v>
      </c>
      <c r="F353" s="236">
        <v>19718</v>
      </c>
      <c r="G353" s="236">
        <v>96631</v>
      </c>
      <c r="H353" s="236">
        <v>16193</v>
      </c>
      <c r="I353" s="236"/>
      <c r="J353" s="236">
        <v>0</v>
      </c>
      <c r="K353" s="236">
        <v>49</v>
      </c>
      <c r="L353" s="236">
        <v>49</v>
      </c>
      <c r="M353" s="237">
        <v>49</v>
      </c>
      <c r="N353" s="237">
        <v>2.7200000286102295</v>
      </c>
      <c r="O353" s="237">
        <v>3.5399999618530273</v>
      </c>
      <c r="P353" s="237">
        <v>6.4200000762939453</v>
      </c>
      <c r="Q353" s="237">
        <v>12.680000066757202</v>
      </c>
    </row>
    <row r="354" spans="1:17">
      <c r="A354" s="234"/>
      <c r="B354" s="234"/>
      <c r="C354" s="279" t="s">
        <v>928</v>
      </c>
      <c r="D354" s="279"/>
      <c r="E354" s="280">
        <v>244307</v>
      </c>
      <c r="F354" s="280">
        <v>57856</v>
      </c>
      <c r="G354" s="280">
        <v>302163</v>
      </c>
      <c r="H354" s="280">
        <v>41846</v>
      </c>
      <c r="I354" s="280"/>
      <c r="J354" s="280">
        <v>0</v>
      </c>
      <c r="K354" s="280">
        <v>118</v>
      </c>
      <c r="L354" s="280">
        <v>118</v>
      </c>
      <c r="M354" s="281">
        <v>117.875</v>
      </c>
      <c r="N354" s="281">
        <v>10.000000238418579</v>
      </c>
      <c r="O354" s="281">
        <v>6</v>
      </c>
      <c r="P354" s="281">
        <v>19.409999847412109</v>
      </c>
      <c r="Q354" s="281">
        <v>35.410000085830688</v>
      </c>
    </row>
    <row r="355" spans="1:17">
      <c r="A355" s="234"/>
      <c r="B355" s="234"/>
      <c r="C355" s="226"/>
      <c r="D355" s="226"/>
      <c r="E355" s="228"/>
      <c r="F355" s="228"/>
      <c r="G355" s="228"/>
      <c r="H355" s="228"/>
      <c r="I355" s="228"/>
      <c r="J355" s="228"/>
      <c r="K355" s="228"/>
      <c r="L355" s="228"/>
      <c r="M355" s="229"/>
      <c r="N355" s="229"/>
      <c r="O355" s="229"/>
      <c r="P355" s="229"/>
      <c r="Q355" s="229"/>
    </row>
    <row r="356" spans="1:17">
      <c r="A356" s="234"/>
      <c r="B356" s="234" t="s">
        <v>929</v>
      </c>
      <c r="C356" s="276" t="s">
        <v>320</v>
      </c>
      <c r="D356" s="276"/>
      <c r="E356" s="236"/>
      <c r="F356" s="236"/>
      <c r="G356" s="236"/>
      <c r="H356" s="236"/>
      <c r="I356" s="236"/>
      <c r="J356" s="236"/>
      <c r="K356" s="236"/>
      <c r="L356" s="236"/>
      <c r="M356" s="237"/>
      <c r="N356" s="237"/>
      <c r="O356" s="237"/>
      <c r="P356" s="237"/>
      <c r="Q356" s="237"/>
    </row>
    <row r="357" spans="1:17">
      <c r="A357" s="234"/>
      <c r="B357" s="234"/>
      <c r="C357" s="234"/>
      <c r="D357" s="238" t="s">
        <v>1206</v>
      </c>
      <c r="E357" s="240">
        <v>295837</v>
      </c>
      <c r="F357" s="240">
        <v>66006</v>
      </c>
      <c r="G357" s="240">
        <v>361843</v>
      </c>
      <c r="H357" s="240">
        <v>40818</v>
      </c>
      <c r="I357" s="240">
        <v>1</v>
      </c>
      <c r="J357" s="240">
        <v>5</v>
      </c>
      <c r="K357" s="240">
        <v>114</v>
      </c>
      <c r="L357" s="240">
        <v>120</v>
      </c>
      <c r="M357" s="241">
        <v>122.5</v>
      </c>
      <c r="N357" s="241">
        <v>6.6599998474121094</v>
      </c>
      <c r="O357" s="241">
        <v>7.820000171661377</v>
      </c>
      <c r="P357" s="241">
        <v>32.130001068115234</v>
      </c>
      <c r="Q357" s="241">
        <v>46.610001087188721</v>
      </c>
    </row>
    <row r="358" spans="1:17">
      <c r="A358" s="234"/>
      <c r="B358" s="234"/>
      <c r="C358" s="234"/>
      <c r="D358" s="234" t="s">
        <v>1207</v>
      </c>
      <c r="E358" s="236">
        <v>300114</v>
      </c>
      <c r="F358" s="236">
        <v>77668</v>
      </c>
      <c r="G358" s="236">
        <v>377782</v>
      </c>
      <c r="H358" s="236">
        <v>42588</v>
      </c>
      <c r="I358" s="236">
        <v>5</v>
      </c>
      <c r="J358" s="236">
        <v>7</v>
      </c>
      <c r="K358" s="236">
        <v>121</v>
      </c>
      <c r="L358" s="236">
        <v>133</v>
      </c>
      <c r="M358" s="237">
        <v>132.875</v>
      </c>
      <c r="N358" s="237">
        <v>9.5299997329711914</v>
      </c>
      <c r="O358" s="237">
        <v>10.939999580383301</v>
      </c>
      <c r="P358" s="237">
        <v>22.379999160766602</v>
      </c>
      <c r="Q358" s="237">
        <v>42.849998474121094</v>
      </c>
    </row>
    <row r="359" spans="1:17">
      <c r="A359" s="234"/>
      <c r="B359" s="234"/>
      <c r="C359" s="234"/>
      <c r="D359" s="238" t="s">
        <v>1208</v>
      </c>
      <c r="E359" s="240">
        <v>184962</v>
      </c>
      <c r="F359" s="240">
        <v>65653</v>
      </c>
      <c r="G359" s="240">
        <v>250615</v>
      </c>
      <c r="H359" s="240">
        <v>21857</v>
      </c>
      <c r="I359" s="240">
        <v>1</v>
      </c>
      <c r="J359" s="240">
        <v>3</v>
      </c>
      <c r="K359" s="240">
        <v>59</v>
      </c>
      <c r="L359" s="240">
        <v>63</v>
      </c>
      <c r="M359" s="241">
        <v>60.875</v>
      </c>
      <c r="N359" s="241">
        <v>5</v>
      </c>
      <c r="O359" s="241">
        <v>6.75</v>
      </c>
      <c r="P359" s="241">
        <v>12.079999923706055</v>
      </c>
      <c r="Q359" s="241">
        <v>23.829999923706055</v>
      </c>
    </row>
    <row r="360" spans="1:17">
      <c r="A360" s="234"/>
      <c r="B360" s="234"/>
      <c r="C360" s="234"/>
      <c r="D360" s="234" t="s">
        <v>1209</v>
      </c>
      <c r="E360" s="236">
        <v>273935</v>
      </c>
      <c r="F360" s="236">
        <v>49553</v>
      </c>
      <c r="G360" s="236">
        <v>323488</v>
      </c>
      <c r="H360" s="236">
        <v>43238</v>
      </c>
      <c r="I360" s="236"/>
      <c r="J360" s="236">
        <v>7</v>
      </c>
      <c r="K360" s="236">
        <v>114</v>
      </c>
      <c r="L360" s="236">
        <v>121</v>
      </c>
      <c r="M360" s="237">
        <v>122.25</v>
      </c>
      <c r="N360" s="237">
        <v>8.6099996566772461</v>
      </c>
      <c r="O360" s="237">
        <v>7.7399997711181641</v>
      </c>
      <c r="P360" s="237">
        <v>21.620000839233398</v>
      </c>
      <c r="Q360" s="237">
        <v>37.970000267028809</v>
      </c>
    </row>
    <row r="361" spans="1:17">
      <c r="A361" s="234"/>
      <c r="B361" s="234"/>
      <c r="C361" s="234"/>
      <c r="D361" s="238" t="s">
        <v>1210</v>
      </c>
      <c r="E361" s="240">
        <v>298595</v>
      </c>
      <c r="F361" s="240">
        <v>54785</v>
      </c>
      <c r="G361" s="240">
        <v>353380</v>
      </c>
      <c r="H361" s="240">
        <v>43313</v>
      </c>
      <c r="I361" s="240"/>
      <c r="J361" s="240">
        <v>2</v>
      </c>
      <c r="K361" s="240">
        <v>123</v>
      </c>
      <c r="L361" s="240">
        <v>125</v>
      </c>
      <c r="M361" s="241">
        <v>127.25</v>
      </c>
      <c r="N361" s="241">
        <v>9.5799999237060547</v>
      </c>
      <c r="O361" s="241">
        <v>6.1500000953674316</v>
      </c>
      <c r="P361" s="241">
        <v>24.040000915527344</v>
      </c>
      <c r="Q361" s="241">
        <v>39.77000093460083</v>
      </c>
    </row>
    <row r="362" spans="1:17">
      <c r="A362" s="234"/>
      <c r="B362" s="234"/>
      <c r="C362" s="279" t="s">
        <v>933</v>
      </c>
      <c r="D362" s="279"/>
      <c r="E362" s="280">
        <v>1353443</v>
      </c>
      <c r="F362" s="280">
        <v>313665</v>
      </c>
      <c r="G362" s="280">
        <v>1667108</v>
      </c>
      <c r="H362" s="280">
        <v>191814</v>
      </c>
      <c r="I362" s="280">
        <v>7</v>
      </c>
      <c r="J362" s="280">
        <v>24</v>
      </c>
      <c r="K362" s="280">
        <v>531</v>
      </c>
      <c r="L362" s="280">
        <v>562</v>
      </c>
      <c r="M362" s="281">
        <v>565.75</v>
      </c>
      <c r="N362" s="281">
        <v>39.379999160766602</v>
      </c>
      <c r="O362" s="281">
        <v>39.399999618530273</v>
      </c>
      <c r="P362" s="281">
        <v>112.25000190734863</v>
      </c>
      <c r="Q362" s="281">
        <v>191.03000068664551</v>
      </c>
    </row>
    <row r="363" spans="1:17">
      <c r="A363" s="234"/>
      <c r="B363" s="234"/>
      <c r="C363" s="226"/>
      <c r="D363" s="226"/>
      <c r="E363" s="228"/>
      <c r="F363" s="228"/>
      <c r="G363" s="228"/>
      <c r="H363" s="228"/>
      <c r="I363" s="228"/>
      <c r="J363" s="228"/>
      <c r="K363" s="228"/>
      <c r="L363" s="228"/>
      <c r="M363" s="229"/>
      <c r="N363" s="229"/>
      <c r="O363" s="229"/>
      <c r="P363" s="229"/>
      <c r="Q363" s="229"/>
    </row>
    <row r="364" spans="1:17">
      <c r="A364" s="234"/>
      <c r="B364" s="234" t="s">
        <v>934</v>
      </c>
      <c r="C364" s="276" t="s">
        <v>333</v>
      </c>
      <c r="D364" s="276"/>
      <c r="E364" s="236"/>
      <c r="F364" s="236"/>
      <c r="G364" s="236"/>
      <c r="H364" s="236"/>
      <c r="I364" s="236"/>
      <c r="J364" s="236"/>
      <c r="K364" s="236"/>
      <c r="L364" s="236"/>
      <c r="M364" s="237"/>
      <c r="N364" s="237"/>
      <c r="O364" s="237"/>
      <c r="P364" s="237"/>
      <c r="Q364" s="237"/>
    </row>
    <row r="365" spans="1:17">
      <c r="A365" s="234"/>
      <c r="B365" s="234"/>
      <c r="C365" s="234"/>
      <c r="D365" s="238" t="s">
        <v>1211</v>
      </c>
      <c r="E365" s="240">
        <v>254778</v>
      </c>
      <c r="F365" s="240">
        <v>63855</v>
      </c>
      <c r="G365" s="240">
        <v>318633</v>
      </c>
      <c r="H365" s="240">
        <v>25760</v>
      </c>
      <c r="I365" s="240">
        <v>3</v>
      </c>
      <c r="J365" s="240">
        <v>7</v>
      </c>
      <c r="K365" s="240">
        <v>89</v>
      </c>
      <c r="L365" s="240">
        <v>99</v>
      </c>
      <c r="M365" s="241">
        <v>97</v>
      </c>
      <c r="N365" s="241">
        <v>5.75</v>
      </c>
      <c r="O365" s="241">
        <v>2.630000114440918</v>
      </c>
      <c r="P365" s="241">
        <v>27.290000915527344</v>
      </c>
      <c r="Q365" s="241">
        <v>35.670001029968262</v>
      </c>
    </row>
    <row r="366" spans="1:17">
      <c r="A366" s="234"/>
      <c r="B366" s="234"/>
      <c r="C366" s="279" t="s">
        <v>937</v>
      </c>
      <c r="D366" s="279"/>
      <c r="E366" s="280">
        <v>254778</v>
      </c>
      <c r="F366" s="280">
        <v>63855</v>
      </c>
      <c r="G366" s="280">
        <v>318633</v>
      </c>
      <c r="H366" s="280">
        <v>25760</v>
      </c>
      <c r="I366" s="280">
        <v>3</v>
      </c>
      <c r="J366" s="280">
        <v>7</v>
      </c>
      <c r="K366" s="280">
        <v>89</v>
      </c>
      <c r="L366" s="280">
        <v>99</v>
      </c>
      <c r="M366" s="281">
        <v>97</v>
      </c>
      <c r="N366" s="281">
        <v>5.75</v>
      </c>
      <c r="O366" s="281">
        <v>2.630000114440918</v>
      </c>
      <c r="P366" s="281">
        <v>27.290000915527344</v>
      </c>
      <c r="Q366" s="281">
        <v>35.670001029968262</v>
      </c>
    </row>
    <row r="367" spans="1:17">
      <c r="A367" s="234"/>
      <c r="B367" s="234"/>
      <c r="C367" s="226"/>
      <c r="D367" s="226"/>
      <c r="E367" s="228"/>
      <c r="F367" s="228"/>
      <c r="G367" s="228"/>
      <c r="H367" s="228"/>
      <c r="I367" s="228"/>
      <c r="J367" s="228"/>
      <c r="K367" s="228"/>
      <c r="L367" s="228"/>
      <c r="M367" s="229"/>
      <c r="N367" s="229"/>
      <c r="O367" s="229"/>
      <c r="P367" s="229"/>
      <c r="Q367" s="229"/>
    </row>
    <row r="368" spans="1:17">
      <c r="A368" s="234"/>
      <c r="B368" s="234" t="s">
        <v>938</v>
      </c>
      <c r="C368" s="276" t="s">
        <v>351</v>
      </c>
      <c r="D368" s="276"/>
      <c r="E368" s="236"/>
      <c r="F368" s="236"/>
      <c r="G368" s="236"/>
      <c r="H368" s="236"/>
      <c r="I368" s="236"/>
      <c r="J368" s="236"/>
      <c r="K368" s="236"/>
      <c r="L368" s="236"/>
      <c r="M368" s="237"/>
      <c r="N368" s="237"/>
      <c r="O368" s="237"/>
      <c r="P368" s="237"/>
      <c r="Q368" s="237"/>
    </row>
    <row r="369" spans="1:17">
      <c r="A369" s="234"/>
      <c r="B369" s="234"/>
      <c r="C369" s="234"/>
      <c r="D369" s="238" t="s">
        <v>1212</v>
      </c>
      <c r="E369" s="240">
        <v>60694</v>
      </c>
      <c r="F369" s="240">
        <v>12717</v>
      </c>
      <c r="G369" s="240">
        <v>73411</v>
      </c>
      <c r="H369" s="240">
        <v>7720</v>
      </c>
      <c r="I369" s="240">
        <v>1</v>
      </c>
      <c r="J369" s="240">
        <v>1</v>
      </c>
      <c r="K369" s="240">
        <v>20</v>
      </c>
      <c r="L369" s="240">
        <v>22</v>
      </c>
      <c r="M369" s="241">
        <v>21.25</v>
      </c>
      <c r="N369" s="241">
        <v>1.059999942779541</v>
      </c>
      <c r="O369" s="241">
        <v>4.0300002098083496</v>
      </c>
      <c r="P369" s="241">
        <v>5.25</v>
      </c>
      <c r="Q369" s="241">
        <v>10.340000152587891</v>
      </c>
    </row>
    <row r="370" spans="1:17">
      <c r="A370" s="234"/>
      <c r="B370" s="234"/>
      <c r="C370" s="279" t="s">
        <v>940</v>
      </c>
      <c r="D370" s="279"/>
      <c r="E370" s="280">
        <v>60694</v>
      </c>
      <c r="F370" s="280">
        <v>12717</v>
      </c>
      <c r="G370" s="280">
        <v>73411</v>
      </c>
      <c r="H370" s="280">
        <v>7720</v>
      </c>
      <c r="I370" s="280">
        <v>1</v>
      </c>
      <c r="J370" s="280">
        <v>1</v>
      </c>
      <c r="K370" s="280">
        <v>20</v>
      </c>
      <c r="L370" s="280">
        <v>22</v>
      </c>
      <c r="M370" s="281">
        <v>21.25</v>
      </c>
      <c r="N370" s="281">
        <v>1.059999942779541</v>
      </c>
      <c r="O370" s="281">
        <v>4.0300002098083496</v>
      </c>
      <c r="P370" s="281">
        <v>5.25</v>
      </c>
      <c r="Q370" s="281">
        <v>10.340000152587891</v>
      </c>
    </row>
    <row r="371" spans="1:17">
      <c r="A371" s="234"/>
      <c r="B371" s="234"/>
      <c r="C371" s="226"/>
      <c r="D371" s="226"/>
      <c r="E371" s="228"/>
      <c r="F371" s="228"/>
      <c r="G371" s="228"/>
      <c r="H371" s="228"/>
      <c r="I371" s="228"/>
      <c r="J371" s="228"/>
      <c r="K371" s="228"/>
      <c r="L371" s="228"/>
      <c r="M371" s="229"/>
      <c r="N371" s="229"/>
      <c r="O371" s="229"/>
      <c r="P371" s="229"/>
      <c r="Q371" s="229"/>
    </row>
    <row r="372" spans="1:17">
      <c r="A372" s="234"/>
      <c r="B372" s="234" t="s">
        <v>941</v>
      </c>
      <c r="C372" s="276" t="s">
        <v>356</v>
      </c>
      <c r="D372" s="276"/>
      <c r="E372" s="236"/>
      <c r="F372" s="236"/>
      <c r="G372" s="236"/>
      <c r="H372" s="236"/>
      <c r="I372" s="236"/>
      <c r="J372" s="236"/>
      <c r="K372" s="236"/>
      <c r="L372" s="236"/>
      <c r="M372" s="237"/>
      <c r="N372" s="237"/>
      <c r="O372" s="237"/>
      <c r="P372" s="237"/>
      <c r="Q372" s="237"/>
    </row>
    <row r="373" spans="1:17">
      <c r="A373" s="234"/>
      <c r="B373" s="234"/>
      <c r="C373" s="234"/>
      <c r="D373" s="238" t="s">
        <v>1213</v>
      </c>
      <c r="E373" s="240">
        <v>69315</v>
      </c>
      <c r="F373" s="240">
        <v>16688</v>
      </c>
      <c r="G373" s="240">
        <v>86003</v>
      </c>
      <c r="H373" s="240">
        <v>12019</v>
      </c>
      <c r="I373" s="240"/>
      <c r="J373" s="240">
        <v>10</v>
      </c>
      <c r="K373" s="240">
        <v>26</v>
      </c>
      <c r="L373" s="240">
        <v>36</v>
      </c>
      <c r="M373" s="241">
        <v>31.875</v>
      </c>
      <c r="N373" s="241">
        <v>2</v>
      </c>
      <c r="O373" s="241">
        <v>1</v>
      </c>
      <c r="P373" s="241">
        <v>9.6800003051757813</v>
      </c>
      <c r="Q373" s="241">
        <v>12.680000305175781</v>
      </c>
    </row>
    <row r="374" spans="1:17">
      <c r="A374" s="234"/>
      <c r="B374" s="234"/>
      <c r="C374" s="279" t="s">
        <v>943</v>
      </c>
      <c r="D374" s="279"/>
      <c r="E374" s="280">
        <v>69315</v>
      </c>
      <c r="F374" s="280">
        <v>16688</v>
      </c>
      <c r="G374" s="280">
        <v>86003</v>
      </c>
      <c r="H374" s="280">
        <v>12019</v>
      </c>
      <c r="I374" s="280"/>
      <c r="J374" s="280">
        <v>10</v>
      </c>
      <c r="K374" s="280">
        <v>26</v>
      </c>
      <c r="L374" s="280">
        <v>36</v>
      </c>
      <c r="M374" s="281">
        <v>31.875</v>
      </c>
      <c r="N374" s="281">
        <v>2</v>
      </c>
      <c r="O374" s="281">
        <v>1</v>
      </c>
      <c r="P374" s="281">
        <v>9.6800003051757813</v>
      </c>
      <c r="Q374" s="281">
        <v>12.680000305175781</v>
      </c>
    </row>
    <row r="375" spans="1:17">
      <c r="A375" s="234"/>
      <c r="B375" s="234"/>
      <c r="C375" s="226"/>
      <c r="D375" s="226"/>
      <c r="E375" s="228"/>
      <c r="F375" s="228"/>
      <c r="G375" s="228"/>
      <c r="H375" s="228"/>
      <c r="I375" s="228"/>
      <c r="J375" s="228"/>
      <c r="K375" s="228"/>
      <c r="L375" s="228"/>
      <c r="M375" s="229"/>
      <c r="N375" s="229"/>
      <c r="O375" s="229"/>
      <c r="P375" s="229"/>
      <c r="Q375" s="229"/>
    </row>
    <row r="376" spans="1:17">
      <c r="A376" s="234"/>
      <c r="B376" s="234" t="s">
        <v>944</v>
      </c>
      <c r="C376" s="276" t="s">
        <v>336</v>
      </c>
      <c r="D376" s="276"/>
      <c r="E376" s="236"/>
      <c r="F376" s="236"/>
      <c r="G376" s="236"/>
      <c r="H376" s="236"/>
      <c r="I376" s="236"/>
      <c r="J376" s="236"/>
      <c r="K376" s="236"/>
      <c r="L376" s="236"/>
      <c r="M376" s="237"/>
      <c r="N376" s="237"/>
      <c r="O376" s="237"/>
      <c r="P376" s="237"/>
      <c r="Q376" s="237"/>
    </row>
    <row r="377" spans="1:17">
      <c r="A377" s="234"/>
      <c r="B377" s="234"/>
      <c r="C377" s="234"/>
      <c r="D377" s="238" t="s">
        <v>1214</v>
      </c>
      <c r="E377" s="240">
        <v>248727</v>
      </c>
      <c r="F377" s="240">
        <v>67371</v>
      </c>
      <c r="G377" s="240">
        <v>316098</v>
      </c>
      <c r="H377" s="240">
        <v>33538</v>
      </c>
      <c r="I377" s="240">
        <v>2</v>
      </c>
      <c r="J377" s="240">
        <v>7</v>
      </c>
      <c r="K377" s="240">
        <v>75</v>
      </c>
      <c r="L377" s="240">
        <v>84</v>
      </c>
      <c r="M377" s="241">
        <v>81.375</v>
      </c>
      <c r="N377" s="241">
        <v>9</v>
      </c>
      <c r="O377" s="241">
        <v>6.5300002098083496</v>
      </c>
      <c r="P377" s="241">
        <v>17.959999084472656</v>
      </c>
      <c r="Q377" s="241">
        <v>33.489999294281006</v>
      </c>
    </row>
    <row r="378" spans="1:17">
      <c r="A378" s="234"/>
      <c r="B378" s="234"/>
      <c r="C378" s="279" t="s">
        <v>946</v>
      </c>
      <c r="D378" s="279"/>
      <c r="E378" s="280">
        <v>248727</v>
      </c>
      <c r="F378" s="280">
        <v>67371</v>
      </c>
      <c r="G378" s="280">
        <v>316098</v>
      </c>
      <c r="H378" s="280">
        <v>33538</v>
      </c>
      <c r="I378" s="280">
        <v>2</v>
      </c>
      <c r="J378" s="280">
        <v>7</v>
      </c>
      <c r="K378" s="280">
        <v>75</v>
      </c>
      <c r="L378" s="280">
        <v>84</v>
      </c>
      <c r="M378" s="281">
        <v>81.375</v>
      </c>
      <c r="N378" s="281">
        <v>9</v>
      </c>
      <c r="O378" s="281">
        <v>6.5300002098083496</v>
      </c>
      <c r="P378" s="281">
        <v>17.959999084472656</v>
      </c>
      <c r="Q378" s="281">
        <v>33.489999294281006</v>
      </c>
    </row>
    <row r="379" spans="1:17">
      <c r="A379" s="234"/>
      <c r="B379" s="234"/>
      <c r="C379" s="226"/>
      <c r="D379" s="226"/>
      <c r="E379" s="228"/>
      <c r="F379" s="228"/>
      <c r="G379" s="228"/>
      <c r="H379" s="228"/>
      <c r="I379" s="228"/>
      <c r="J379" s="228"/>
      <c r="K379" s="228"/>
      <c r="L379" s="228"/>
      <c r="M379" s="229"/>
      <c r="N379" s="229"/>
      <c r="O379" s="229"/>
      <c r="P379" s="229"/>
      <c r="Q379" s="229"/>
    </row>
    <row r="380" spans="1:17">
      <c r="A380" s="234"/>
      <c r="B380" s="234" t="s">
        <v>947</v>
      </c>
      <c r="C380" s="276" t="s">
        <v>338</v>
      </c>
      <c r="D380" s="276"/>
      <c r="E380" s="236"/>
      <c r="F380" s="236"/>
      <c r="G380" s="236"/>
      <c r="H380" s="236"/>
      <c r="I380" s="236"/>
      <c r="J380" s="236"/>
      <c r="K380" s="236"/>
      <c r="L380" s="236"/>
      <c r="M380" s="237"/>
      <c r="N380" s="237"/>
      <c r="O380" s="237"/>
      <c r="P380" s="237"/>
      <c r="Q380" s="237"/>
    </row>
    <row r="381" spans="1:17">
      <c r="A381" s="234"/>
      <c r="B381" s="234"/>
      <c r="C381" s="234"/>
      <c r="D381" s="238" t="s">
        <v>1215</v>
      </c>
      <c r="E381" s="240">
        <v>207950</v>
      </c>
      <c r="F381" s="240">
        <v>58371</v>
      </c>
      <c r="G381" s="240">
        <v>266321</v>
      </c>
      <c r="H381" s="240">
        <v>16041</v>
      </c>
      <c r="I381" s="240"/>
      <c r="J381" s="240">
        <v>3</v>
      </c>
      <c r="K381" s="240">
        <v>74</v>
      </c>
      <c r="L381" s="240">
        <v>77</v>
      </c>
      <c r="M381" s="241">
        <v>76.875</v>
      </c>
      <c r="N381" s="241">
        <v>3.630000114440918</v>
      </c>
      <c r="O381" s="241">
        <v>8.2799997329711914</v>
      </c>
      <c r="P381" s="241">
        <v>24.090000152587891</v>
      </c>
      <c r="Q381" s="241">
        <v>36</v>
      </c>
    </row>
    <row r="382" spans="1:17">
      <c r="A382" s="234"/>
      <c r="B382" s="234"/>
      <c r="C382" s="234"/>
      <c r="D382" s="234" t="s">
        <v>1216</v>
      </c>
      <c r="E382" s="236">
        <v>107185</v>
      </c>
      <c r="F382" s="236">
        <v>34931</v>
      </c>
      <c r="G382" s="236">
        <v>142116</v>
      </c>
      <c r="H382" s="236">
        <v>9516</v>
      </c>
      <c r="I382" s="236"/>
      <c r="J382" s="236">
        <v>3</v>
      </c>
      <c r="K382" s="236">
        <v>39</v>
      </c>
      <c r="L382" s="236">
        <v>42</v>
      </c>
      <c r="M382" s="237">
        <v>40.875</v>
      </c>
      <c r="N382" s="237">
        <v>3.5</v>
      </c>
      <c r="O382" s="237">
        <v>2.5999999046325684</v>
      </c>
      <c r="P382" s="237">
        <v>6.570000171661377</v>
      </c>
      <c r="Q382" s="237">
        <v>12.670000076293945</v>
      </c>
    </row>
    <row r="383" spans="1:17">
      <c r="A383" s="234"/>
      <c r="B383" s="234"/>
      <c r="C383" s="279" t="s">
        <v>950</v>
      </c>
      <c r="D383" s="279"/>
      <c r="E383" s="280">
        <v>315135</v>
      </c>
      <c r="F383" s="280">
        <v>93302</v>
      </c>
      <c r="G383" s="280">
        <v>408437</v>
      </c>
      <c r="H383" s="280">
        <v>25557</v>
      </c>
      <c r="I383" s="280"/>
      <c r="J383" s="280">
        <v>6</v>
      </c>
      <c r="K383" s="280">
        <v>113</v>
      </c>
      <c r="L383" s="280">
        <v>119</v>
      </c>
      <c r="M383" s="281">
        <v>117.75</v>
      </c>
      <c r="N383" s="281">
        <v>7.130000114440918</v>
      </c>
      <c r="O383" s="281">
        <v>10.87999963760376</v>
      </c>
      <c r="P383" s="281">
        <v>30.660000324249268</v>
      </c>
      <c r="Q383" s="281">
        <v>48.670000076293945</v>
      </c>
    </row>
    <row r="384" spans="1:17">
      <c r="A384" s="234"/>
      <c r="B384" s="234"/>
      <c r="C384" s="226"/>
      <c r="D384" s="226"/>
      <c r="E384" s="228"/>
      <c r="F384" s="228"/>
      <c r="G384" s="228"/>
      <c r="H384" s="228"/>
      <c r="I384" s="228"/>
      <c r="J384" s="228"/>
      <c r="K384" s="228"/>
      <c r="L384" s="228"/>
      <c r="M384" s="229"/>
      <c r="N384" s="229"/>
      <c r="O384" s="229"/>
      <c r="P384" s="229"/>
      <c r="Q384" s="229"/>
    </row>
    <row r="385" spans="1:17">
      <c r="A385" s="234"/>
      <c r="B385" s="234" t="s">
        <v>951</v>
      </c>
      <c r="C385" s="276" t="s">
        <v>350</v>
      </c>
      <c r="D385" s="276"/>
      <c r="E385" s="236"/>
      <c r="F385" s="236"/>
      <c r="G385" s="236"/>
      <c r="H385" s="236"/>
      <c r="I385" s="236"/>
      <c r="J385" s="236"/>
      <c r="K385" s="236"/>
      <c r="L385" s="236"/>
      <c r="M385" s="237"/>
      <c r="N385" s="237"/>
      <c r="O385" s="237"/>
      <c r="P385" s="237"/>
      <c r="Q385" s="237"/>
    </row>
    <row r="386" spans="1:17">
      <c r="A386" s="234"/>
      <c r="B386" s="234"/>
      <c r="C386" s="234"/>
      <c r="D386" s="238" t="s">
        <v>1217</v>
      </c>
      <c r="E386" s="240">
        <v>125477</v>
      </c>
      <c r="F386" s="240">
        <v>27376</v>
      </c>
      <c r="G386" s="240">
        <v>152853</v>
      </c>
      <c r="H386" s="240">
        <v>14888</v>
      </c>
      <c r="I386" s="240">
        <v>1</v>
      </c>
      <c r="J386" s="240">
        <v>1</v>
      </c>
      <c r="K386" s="240">
        <v>38</v>
      </c>
      <c r="L386" s="240">
        <v>40</v>
      </c>
      <c r="M386" s="241">
        <v>38</v>
      </c>
      <c r="N386" s="241">
        <v>2.4000000953674316</v>
      </c>
      <c r="O386" s="241">
        <v>4.5399999618530273</v>
      </c>
      <c r="P386" s="241">
        <v>8.7100000381469727</v>
      </c>
      <c r="Q386" s="241">
        <v>15.650000095367432</v>
      </c>
    </row>
    <row r="387" spans="1:17">
      <c r="A387" s="234"/>
      <c r="B387" s="234"/>
      <c r="C387" s="279" t="s">
        <v>953</v>
      </c>
      <c r="D387" s="279"/>
      <c r="E387" s="280">
        <v>125477</v>
      </c>
      <c r="F387" s="280">
        <v>27376</v>
      </c>
      <c r="G387" s="280">
        <v>152853</v>
      </c>
      <c r="H387" s="280">
        <v>14888</v>
      </c>
      <c r="I387" s="280">
        <v>1</v>
      </c>
      <c r="J387" s="280">
        <v>1</v>
      </c>
      <c r="K387" s="280">
        <v>38</v>
      </c>
      <c r="L387" s="280">
        <v>40</v>
      </c>
      <c r="M387" s="281">
        <v>38</v>
      </c>
      <c r="N387" s="281">
        <v>2.4000000953674316</v>
      </c>
      <c r="O387" s="281">
        <v>4.5399999618530273</v>
      </c>
      <c r="P387" s="281">
        <v>8.7100000381469727</v>
      </c>
      <c r="Q387" s="281">
        <v>15.650000095367432</v>
      </c>
    </row>
    <row r="388" spans="1:17">
      <c r="A388" s="234"/>
      <c r="B388" s="234"/>
      <c r="C388" s="226"/>
      <c r="D388" s="226"/>
      <c r="E388" s="228"/>
      <c r="F388" s="228"/>
      <c r="G388" s="228"/>
      <c r="H388" s="228"/>
      <c r="I388" s="228"/>
      <c r="J388" s="228"/>
      <c r="K388" s="228"/>
      <c r="L388" s="228"/>
      <c r="M388" s="229"/>
      <c r="N388" s="229"/>
      <c r="O388" s="229"/>
      <c r="P388" s="229"/>
      <c r="Q388" s="229"/>
    </row>
    <row r="389" spans="1:17">
      <c r="A389" s="234"/>
      <c r="B389" s="234" t="s">
        <v>954</v>
      </c>
      <c r="C389" s="276" t="s">
        <v>332</v>
      </c>
      <c r="D389" s="276"/>
      <c r="E389" s="236"/>
      <c r="F389" s="236"/>
      <c r="G389" s="236"/>
      <c r="H389" s="236"/>
      <c r="I389" s="236"/>
      <c r="J389" s="236"/>
      <c r="K389" s="236"/>
      <c r="L389" s="236"/>
      <c r="M389" s="237"/>
      <c r="N389" s="237"/>
      <c r="O389" s="237"/>
      <c r="P389" s="237"/>
      <c r="Q389" s="237"/>
    </row>
    <row r="390" spans="1:17">
      <c r="A390" s="234"/>
      <c r="B390" s="234"/>
      <c r="C390" s="234"/>
      <c r="D390" s="238" t="s">
        <v>1218</v>
      </c>
      <c r="E390" s="240">
        <v>201173</v>
      </c>
      <c r="F390" s="240">
        <v>53333</v>
      </c>
      <c r="G390" s="240">
        <v>254506</v>
      </c>
      <c r="H390" s="240">
        <v>27704</v>
      </c>
      <c r="I390" s="240"/>
      <c r="J390" s="240">
        <v>3</v>
      </c>
      <c r="K390" s="240">
        <v>71</v>
      </c>
      <c r="L390" s="240">
        <v>74</v>
      </c>
      <c r="M390" s="241">
        <v>75.25</v>
      </c>
      <c r="N390" s="241">
        <v>8.619999885559082</v>
      </c>
      <c r="O390" s="241">
        <v>3.440000057220459</v>
      </c>
      <c r="P390" s="241">
        <v>17.370000839233398</v>
      </c>
      <c r="Q390" s="241">
        <v>29.430000782012939</v>
      </c>
    </row>
    <row r="391" spans="1:17">
      <c r="A391" s="234"/>
      <c r="B391" s="234"/>
      <c r="C391" s="234"/>
      <c r="D391" s="234" t="s">
        <v>1219</v>
      </c>
      <c r="E391" s="236">
        <v>238484</v>
      </c>
      <c r="F391" s="236">
        <v>110776</v>
      </c>
      <c r="G391" s="236">
        <v>349260</v>
      </c>
      <c r="H391" s="236">
        <v>64439</v>
      </c>
      <c r="I391" s="236"/>
      <c r="J391" s="236">
        <v>3</v>
      </c>
      <c r="K391" s="236">
        <v>104</v>
      </c>
      <c r="L391" s="236">
        <v>107</v>
      </c>
      <c r="M391" s="237">
        <v>105.375</v>
      </c>
      <c r="N391" s="237">
        <v>3.4600000381469727</v>
      </c>
      <c r="O391" s="237">
        <v>6.5300002098083496</v>
      </c>
      <c r="P391" s="237">
        <v>27.299999237060547</v>
      </c>
      <c r="Q391" s="237">
        <v>37.289999485015869</v>
      </c>
    </row>
    <row r="392" spans="1:17">
      <c r="A392" s="234"/>
      <c r="B392" s="234"/>
      <c r="C392" s="279" t="s">
        <v>956</v>
      </c>
      <c r="D392" s="279"/>
      <c r="E392" s="280">
        <v>439657</v>
      </c>
      <c r="F392" s="280">
        <v>164109</v>
      </c>
      <c r="G392" s="280">
        <v>603766</v>
      </c>
      <c r="H392" s="280">
        <v>92143</v>
      </c>
      <c r="I392" s="280"/>
      <c r="J392" s="280">
        <v>6</v>
      </c>
      <c r="K392" s="280">
        <v>175</v>
      </c>
      <c r="L392" s="280">
        <v>181</v>
      </c>
      <c r="M392" s="281">
        <v>180.625</v>
      </c>
      <c r="N392" s="281">
        <v>12.079999923706055</v>
      </c>
      <c r="O392" s="281">
        <v>9.9700002670288086</v>
      </c>
      <c r="P392" s="281">
        <v>44.670000076293945</v>
      </c>
      <c r="Q392" s="281">
        <v>66.720000267028809</v>
      </c>
    </row>
    <row r="393" spans="1:17">
      <c r="A393" s="234"/>
      <c r="B393" s="234"/>
      <c r="C393" s="226"/>
      <c r="D393" s="226"/>
      <c r="E393" s="228"/>
      <c r="F393" s="228"/>
      <c r="G393" s="228"/>
      <c r="H393" s="228"/>
      <c r="I393" s="228"/>
      <c r="J393" s="228"/>
      <c r="K393" s="228"/>
      <c r="L393" s="228"/>
      <c r="M393" s="229"/>
      <c r="N393" s="229"/>
      <c r="O393" s="229"/>
      <c r="P393" s="229"/>
      <c r="Q393" s="229"/>
    </row>
    <row r="394" spans="1:17">
      <c r="A394" s="234"/>
      <c r="B394" s="234" t="s">
        <v>957</v>
      </c>
      <c r="C394" s="276" t="s">
        <v>334</v>
      </c>
      <c r="D394" s="276"/>
      <c r="E394" s="236"/>
      <c r="F394" s="236"/>
      <c r="G394" s="236"/>
      <c r="H394" s="236"/>
      <c r="I394" s="236"/>
      <c r="J394" s="236"/>
      <c r="K394" s="236"/>
      <c r="L394" s="236"/>
      <c r="M394" s="237"/>
      <c r="N394" s="237"/>
      <c r="O394" s="237"/>
      <c r="P394" s="237"/>
      <c r="Q394" s="237"/>
    </row>
    <row r="395" spans="1:17">
      <c r="A395" s="234"/>
      <c r="B395" s="234"/>
      <c r="C395" s="234"/>
      <c r="D395" s="238" t="s">
        <v>1220</v>
      </c>
      <c r="E395" s="240">
        <v>190597</v>
      </c>
      <c r="F395" s="240">
        <v>140627</v>
      </c>
      <c r="G395" s="240">
        <v>331224</v>
      </c>
      <c r="H395" s="240">
        <v>34649</v>
      </c>
      <c r="I395" s="240"/>
      <c r="J395" s="240">
        <v>3</v>
      </c>
      <c r="K395" s="240">
        <v>96</v>
      </c>
      <c r="L395" s="240">
        <v>99</v>
      </c>
      <c r="M395" s="241">
        <v>101.25</v>
      </c>
      <c r="N395" s="241">
        <v>6</v>
      </c>
      <c r="O395" s="241">
        <v>10</v>
      </c>
      <c r="P395" s="241">
        <v>15.380000114440918</v>
      </c>
      <c r="Q395" s="241">
        <v>31.380000114440918</v>
      </c>
    </row>
    <row r="396" spans="1:17">
      <c r="A396" s="234"/>
      <c r="B396" s="234"/>
      <c r="C396" s="279" t="s">
        <v>959</v>
      </c>
      <c r="D396" s="279"/>
      <c r="E396" s="280">
        <v>190597</v>
      </c>
      <c r="F396" s="280">
        <v>140627</v>
      </c>
      <c r="G396" s="280">
        <v>331224</v>
      </c>
      <c r="H396" s="280">
        <v>34649</v>
      </c>
      <c r="I396" s="280"/>
      <c r="J396" s="280">
        <v>3</v>
      </c>
      <c r="K396" s="280">
        <v>96</v>
      </c>
      <c r="L396" s="280">
        <v>99</v>
      </c>
      <c r="M396" s="281">
        <v>101.25</v>
      </c>
      <c r="N396" s="281">
        <v>6</v>
      </c>
      <c r="O396" s="281">
        <v>10</v>
      </c>
      <c r="P396" s="281">
        <v>15.380000114440918</v>
      </c>
      <c r="Q396" s="281">
        <v>31.380000114440918</v>
      </c>
    </row>
    <row r="397" spans="1:17">
      <c r="A397" s="234"/>
      <c r="B397" s="234"/>
      <c r="C397" s="226"/>
      <c r="D397" s="226"/>
      <c r="E397" s="228"/>
      <c r="F397" s="228"/>
      <c r="G397" s="228"/>
      <c r="H397" s="228"/>
      <c r="I397" s="228"/>
      <c r="J397" s="228"/>
      <c r="K397" s="228"/>
      <c r="L397" s="228"/>
      <c r="M397" s="229"/>
      <c r="N397" s="229"/>
      <c r="O397" s="229"/>
      <c r="P397" s="229"/>
      <c r="Q397" s="229"/>
    </row>
    <row r="398" spans="1:17">
      <c r="A398" s="234"/>
      <c r="B398" s="234" t="s">
        <v>960</v>
      </c>
      <c r="C398" s="276" t="s">
        <v>360</v>
      </c>
      <c r="D398" s="276"/>
      <c r="E398" s="236"/>
      <c r="F398" s="236"/>
      <c r="G398" s="236"/>
      <c r="H398" s="236"/>
      <c r="I398" s="236"/>
      <c r="J398" s="236"/>
      <c r="K398" s="236"/>
      <c r="L398" s="236"/>
      <c r="M398" s="237"/>
      <c r="N398" s="237"/>
      <c r="O398" s="237"/>
      <c r="P398" s="237"/>
      <c r="Q398" s="237"/>
    </row>
    <row r="399" spans="1:17">
      <c r="A399" s="234"/>
      <c r="B399" s="234"/>
      <c r="C399" s="234"/>
      <c r="D399" s="238" t="s">
        <v>1221</v>
      </c>
      <c r="E399" s="240">
        <v>98731</v>
      </c>
      <c r="F399" s="240">
        <v>933</v>
      </c>
      <c r="G399" s="240">
        <v>99664</v>
      </c>
      <c r="H399" s="240">
        <v>9174</v>
      </c>
      <c r="I399" s="240"/>
      <c r="J399" s="240">
        <v>1</v>
      </c>
      <c r="K399" s="240">
        <v>19</v>
      </c>
      <c r="L399" s="240">
        <v>20</v>
      </c>
      <c r="M399" s="241">
        <v>19.5</v>
      </c>
      <c r="N399" s="241">
        <v>2</v>
      </c>
      <c r="O399" s="241">
        <v>0</v>
      </c>
      <c r="P399" s="241">
        <v>4.5199999809265137</v>
      </c>
      <c r="Q399" s="241">
        <v>6.5199999809265137</v>
      </c>
    </row>
    <row r="400" spans="1:17">
      <c r="A400" s="234"/>
      <c r="B400" s="234"/>
      <c r="C400" s="279" t="s">
        <v>962</v>
      </c>
      <c r="D400" s="279"/>
      <c r="E400" s="280">
        <v>98731</v>
      </c>
      <c r="F400" s="280">
        <v>933</v>
      </c>
      <c r="G400" s="280">
        <v>99664</v>
      </c>
      <c r="H400" s="280">
        <v>9174</v>
      </c>
      <c r="I400" s="280"/>
      <c r="J400" s="280">
        <v>1</v>
      </c>
      <c r="K400" s="280">
        <v>19</v>
      </c>
      <c r="L400" s="280">
        <v>20</v>
      </c>
      <c r="M400" s="281">
        <v>19.5</v>
      </c>
      <c r="N400" s="281">
        <v>2</v>
      </c>
      <c r="O400" s="281">
        <v>0</v>
      </c>
      <c r="P400" s="281">
        <v>4.5199999809265137</v>
      </c>
      <c r="Q400" s="281">
        <v>6.5199999809265137</v>
      </c>
    </row>
    <row r="401" spans="1:17">
      <c r="A401" s="234"/>
      <c r="B401" s="234"/>
      <c r="C401" s="226"/>
      <c r="D401" s="226"/>
      <c r="E401" s="228"/>
      <c r="F401" s="228"/>
      <c r="G401" s="228"/>
      <c r="H401" s="228"/>
      <c r="I401" s="228"/>
      <c r="J401" s="228"/>
      <c r="K401" s="228"/>
      <c r="L401" s="228"/>
      <c r="M401" s="229"/>
      <c r="N401" s="229"/>
      <c r="O401" s="229"/>
      <c r="P401" s="229"/>
      <c r="Q401" s="229"/>
    </row>
    <row r="402" spans="1:17">
      <c r="A402" s="234"/>
      <c r="B402" s="234" t="s">
        <v>963</v>
      </c>
      <c r="C402" s="276" t="s">
        <v>358</v>
      </c>
      <c r="D402" s="276"/>
      <c r="E402" s="236"/>
      <c r="F402" s="236"/>
      <c r="G402" s="236"/>
      <c r="H402" s="236"/>
      <c r="I402" s="236"/>
      <c r="J402" s="236"/>
      <c r="K402" s="236"/>
      <c r="L402" s="236"/>
      <c r="M402" s="237"/>
      <c r="N402" s="237"/>
      <c r="O402" s="237"/>
      <c r="P402" s="237"/>
      <c r="Q402" s="237"/>
    </row>
    <row r="403" spans="1:17">
      <c r="A403" s="234"/>
      <c r="B403" s="234"/>
      <c r="C403" s="234"/>
      <c r="D403" s="238" t="s">
        <v>1222</v>
      </c>
      <c r="E403" s="240">
        <v>108018</v>
      </c>
      <c r="F403" s="240">
        <v>22130</v>
      </c>
      <c r="G403" s="240">
        <v>130148</v>
      </c>
      <c r="H403" s="240">
        <v>1240</v>
      </c>
      <c r="I403" s="240">
        <v>1</v>
      </c>
      <c r="J403" s="240">
        <v>1</v>
      </c>
      <c r="K403" s="240">
        <v>32</v>
      </c>
      <c r="L403" s="240">
        <v>34</v>
      </c>
      <c r="M403" s="241">
        <v>33.25</v>
      </c>
      <c r="N403" s="241">
        <v>7.679999828338623</v>
      </c>
      <c r="O403" s="241">
        <v>0.40000000596046448</v>
      </c>
      <c r="P403" s="241">
        <v>4.380000114440918</v>
      </c>
      <c r="Q403" s="241">
        <v>12.459999948740005</v>
      </c>
    </row>
    <row r="404" spans="1:17">
      <c r="A404" s="234"/>
      <c r="B404" s="234"/>
      <c r="C404" s="279" t="s">
        <v>965</v>
      </c>
      <c r="D404" s="279"/>
      <c r="E404" s="280">
        <v>108018</v>
      </c>
      <c r="F404" s="280">
        <v>22130</v>
      </c>
      <c r="G404" s="280">
        <v>130148</v>
      </c>
      <c r="H404" s="280">
        <v>1240</v>
      </c>
      <c r="I404" s="280">
        <v>1</v>
      </c>
      <c r="J404" s="280">
        <v>1</v>
      </c>
      <c r="K404" s="280">
        <v>32</v>
      </c>
      <c r="L404" s="280">
        <v>34</v>
      </c>
      <c r="M404" s="281">
        <v>33.25</v>
      </c>
      <c r="N404" s="281">
        <v>7.679999828338623</v>
      </c>
      <c r="O404" s="281">
        <v>0.40000000596046448</v>
      </c>
      <c r="P404" s="281">
        <v>4.380000114440918</v>
      </c>
      <c r="Q404" s="281">
        <v>12.459999948740005</v>
      </c>
    </row>
    <row r="405" spans="1:17">
      <c r="A405" s="234"/>
      <c r="B405" s="234"/>
      <c r="C405" s="226"/>
      <c r="D405" s="226"/>
      <c r="E405" s="228"/>
      <c r="F405" s="228"/>
      <c r="G405" s="228"/>
      <c r="H405" s="228"/>
      <c r="I405" s="228"/>
      <c r="J405" s="228"/>
      <c r="K405" s="228"/>
      <c r="L405" s="228"/>
      <c r="M405" s="229"/>
      <c r="N405" s="229"/>
      <c r="O405" s="229"/>
      <c r="P405" s="229"/>
      <c r="Q405" s="229"/>
    </row>
    <row r="406" spans="1:17">
      <c r="A406" s="234"/>
      <c r="B406" s="234" t="s">
        <v>966</v>
      </c>
      <c r="C406" s="276" t="s">
        <v>343</v>
      </c>
      <c r="D406" s="276"/>
      <c r="E406" s="236"/>
      <c r="F406" s="236"/>
      <c r="G406" s="236"/>
      <c r="H406" s="236"/>
      <c r="I406" s="236"/>
      <c r="J406" s="236"/>
      <c r="K406" s="236"/>
      <c r="L406" s="236"/>
      <c r="M406" s="237"/>
      <c r="N406" s="237"/>
      <c r="O406" s="237"/>
      <c r="P406" s="237"/>
      <c r="Q406" s="237"/>
    </row>
    <row r="407" spans="1:17">
      <c r="A407" s="234"/>
      <c r="B407" s="234"/>
      <c r="C407" s="234"/>
      <c r="D407" s="238" t="s">
        <v>1223</v>
      </c>
      <c r="E407" s="240">
        <v>108988</v>
      </c>
      <c r="F407" s="240">
        <v>63596</v>
      </c>
      <c r="G407" s="240">
        <v>172584</v>
      </c>
      <c r="H407" s="240">
        <v>12264</v>
      </c>
      <c r="I407" s="240"/>
      <c r="J407" s="240">
        <v>0</v>
      </c>
      <c r="K407" s="240">
        <v>38</v>
      </c>
      <c r="L407" s="240">
        <v>38</v>
      </c>
      <c r="M407" s="241">
        <v>37.875</v>
      </c>
      <c r="N407" s="241">
        <v>2</v>
      </c>
      <c r="O407" s="241">
        <v>5.1599998474121094</v>
      </c>
      <c r="P407" s="241">
        <v>5.6100001335144043</v>
      </c>
      <c r="Q407" s="241">
        <v>12.769999980926514</v>
      </c>
    </row>
    <row r="408" spans="1:17">
      <c r="A408" s="234"/>
      <c r="B408" s="234"/>
      <c r="C408" s="234"/>
      <c r="D408" s="234" t="s">
        <v>1224</v>
      </c>
      <c r="E408" s="236">
        <v>63732</v>
      </c>
      <c r="F408" s="236">
        <v>15238</v>
      </c>
      <c r="G408" s="236">
        <v>78970</v>
      </c>
      <c r="H408" s="236">
        <v>7857</v>
      </c>
      <c r="I408" s="236"/>
      <c r="J408" s="236">
        <v>0</v>
      </c>
      <c r="K408" s="236">
        <v>19</v>
      </c>
      <c r="L408" s="236">
        <v>19</v>
      </c>
      <c r="M408" s="237">
        <v>19</v>
      </c>
      <c r="N408" s="237">
        <v>2.2599999904632568</v>
      </c>
      <c r="O408" s="237">
        <v>2.0999999046325684</v>
      </c>
      <c r="P408" s="237">
        <v>3.5</v>
      </c>
      <c r="Q408" s="237">
        <v>7.8599998950958252</v>
      </c>
    </row>
    <row r="409" spans="1:17">
      <c r="A409" s="234"/>
      <c r="B409" s="234"/>
      <c r="C409" s="279" t="s">
        <v>969</v>
      </c>
      <c r="D409" s="279"/>
      <c r="E409" s="280">
        <v>172720</v>
      </c>
      <c r="F409" s="280">
        <v>78834</v>
      </c>
      <c r="G409" s="280">
        <v>251554</v>
      </c>
      <c r="H409" s="280">
        <v>20121</v>
      </c>
      <c r="I409" s="280"/>
      <c r="J409" s="280">
        <v>0</v>
      </c>
      <c r="K409" s="280">
        <v>57</v>
      </c>
      <c r="L409" s="280">
        <v>57</v>
      </c>
      <c r="M409" s="281">
        <v>56.875</v>
      </c>
      <c r="N409" s="281">
        <v>4.2599999904632568</v>
      </c>
      <c r="O409" s="281">
        <v>7.2599997520446777</v>
      </c>
      <c r="P409" s="281">
        <v>9.1100001335144043</v>
      </c>
      <c r="Q409" s="281">
        <v>20.629999876022339</v>
      </c>
    </row>
    <row r="410" spans="1:17">
      <c r="A410" s="234"/>
      <c r="B410" s="234"/>
      <c r="C410" s="226"/>
      <c r="D410" s="226"/>
      <c r="E410" s="228"/>
      <c r="F410" s="228"/>
      <c r="G410" s="228"/>
      <c r="H410" s="228"/>
      <c r="I410" s="228"/>
      <c r="J410" s="228"/>
      <c r="K410" s="228"/>
      <c r="L410" s="228"/>
      <c r="M410" s="229"/>
      <c r="N410" s="229"/>
      <c r="O410" s="229"/>
      <c r="P410" s="229"/>
      <c r="Q410" s="229"/>
    </row>
    <row r="411" spans="1:17">
      <c r="A411" s="234"/>
      <c r="B411" s="234" t="s">
        <v>970</v>
      </c>
      <c r="C411" s="276" t="s">
        <v>352</v>
      </c>
      <c r="D411" s="276"/>
      <c r="E411" s="236"/>
      <c r="F411" s="236"/>
      <c r="G411" s="236"/>
      <c r="H411" s="236"/>
      <c r="I411" s="236"/>
      <c r="J411" s="236"/>
      <c r="K411" s="236"/>
      <c r="L411" s="236"/>
      <c r="M411" s="237"/>
      <c r="N411" s="237"/>
      <c r="O411" s="237"/>
      <c r="P411" s="237"/>
      <c r="Q411" s="237"/>
    </row>
    <row r="412" spans="1:17">
      <c r="A412" s="234"/>
      <c r="B412" s="234"/>
      <c r="C412" s="234"/>
      <c r="D412" s="238" t="s">
        <v>1225</v>
      </c>
      <c r="E412" s="240">
        <v>125154</v>
      </c>
      <c r="F412" s="240">
        <v>46040</v>
      </c>
      <c r="G412" s="240">
        <v>171194</v>
      </c>
      <c r="H412" s="240">
        <v>20111</v>
      </c>
      <c r="I412" s="240">
        <v>3</v>
      </c>
      <c r="J412" s="240">
        <v>5</v>
      </c>
      <c r="K412" s="240">
        <v>37</v>
      </c>
      <c r="L412" s="240">
        <v>45</v>
      </c>
      <c r="M412" s="241">
        <v>42.125</v>
      </c>
      <c r="N412" s="241">
        <v>4</v>
      </c>
      <c r="O412" s="241">
        <v>2.869999885559082</v>
      </c>
      <c r="P412" s="241">
        <v>7.5300002098083496</v>
      </c>
      <c r="Q412" s="241">
        <v>14.400000095367432</v>
      </c>
    </row>
    <row r="413" spans="1:17">
      <c r="A413" s="234"/>
      <c r="B413" s="234"/>
      <c r="C413" s="279" t="s">
        <v>972</v>
      </c>
      <c r="D413" s="279"/>
      <c r="E413" s="280">
        <v>125154</v>
      </c>
      <c r="F413" s="280">
        <v>46040</v>
      </c>
      <c r="G413" s="280">
        <v>171194</v>
      </c>
      <c r="H413" s="280">
        <v>20111</v>
      </c>
      <c r="I413" s="280">
        <v>3</v>
      </c>
      <c r="J413" s="280">
        <v>5</v>
      </c>
      <c r="K413" s="280">
        <v>37</v>
      </c>
      <c r="L413" s="280">
        <v>45</v>
      </c>
      <c r="M413" s="281">
        <v>42.125</v>
      </c>
      <c r="N413" s="281">
        <v>4</v>
      </c>
      <c r="O413" s="281">
        <v>2.869999885559082</v>
      </c>
      <c r="P413" s="281">
        <v>7.5300002098083496</v>
      </c>
      <c r="Q413" s="281">
        <v>14.400000095367432</v>
      </c>
    </row>
    <row r="414" spans="1:17">
      <c r="A414" s="234"/>
      <c r="B414" s="234"/>
      <c r="C414" s="226"/>
      <c r="D414" s="226"/>
      <c r="E414" s="228"/>
      <c r="F414" s="228"/>
      <c r="G414" s="228"/>
      <c r="H414" s="228"/>
      <c r="I414" s="228"/>
      <c r="J414" s="228"/>
      <c r="K414" s="228"/>
      <c r="L414" s="228"/>
      <c r="M414" s="229"/>
      <c r="N414" s="229"/>
      <c r="O414" s="229"/>
      <c r="P414" s="229"/>
      <c r="Q414" s="229"/>
    </row>
    <row r="415" spans="1:17">
      <c r="A415" s="279" t="s">
        <v>973</v>
      </c>
      <c r="B415" s="279"/>
      <c r="C415" s="279"/>
      <c r="D415" s="279"/>
      <c r="E415" s="280">
        <v>3806753</v>
      </c>
      <c r="F415" s="280">
        <v>1105503</v>
      </c>
      <c r="G415" s="280">
        <v>4912256</v>
      </c>
      <c r="H415" s="280">
        <v>530580</v>
      </c>
      <c r="I415" s="280">
        <v>18</v>
      </c>
      <c r="J415" s="280">
        <v>72</v>
      </c>
      <c r="K415" s="280">
        <v>1426</v>
      </c>
      <c r="L415" s="280">
        <v>1516</v>
      </c>
      <c r="M415" s="281">
        <v>1504.5</v>
      </c>
      <c r="N415" s="281">
        <v>112.73999929428101</v>
      </c>
      <c r="O415" s="281">
        <v>105.50999966263771</v>
      </c>
      <c r="P415" s="281">
        <v>316.80000305175781</v>
      </c>
      <c r="Q415" s="281">
        <v>535.05000200867653</v>
      </c>
    </row>
    <row r="416" spans="1:17">
      <c r="A416" s="226"/>
      <c r="B416" s="226"/>
      <c r="C416" s="226"/>
      <c r="D416" s="226"/>
      <c r="E416" s="228"/>
      <c r="F416" s="228"/>
      <c r="G416" s="228"/>
      <c r="H416" s="228"/>
      <c r="I416" s="228"/>
      <c r="J416" s="228"/>
      <c r="K416" s="228"/>
      <c r="L416" s="228"/>
      <c r="M416" s="229"/>
      <c r="N416" s="229"/>
      <c r="O416" s="229"/>
      <c r="P416" s="229"/>
      <c r="Q416" s="229"/>
    </row>
    <row r="417" spans="1:17">
      <c r="A417" s="282" t="s">
        <v>170</v>
      </c>
      <c r="B417" s="279"/>
      <c r="C417" s="279"/>
      <c r="D417" s="279"/>
      <c r="E417" s="280">
        <v>38082632</v>
      </c>
      <c r="F417" s="280">
        <v>10273042</v>
      </c>
      <c r="G417" s="280">
        <v>48355674</v>
      </c>
      <c r="H417" s="280">
        <v>5112356</v>
      </c>
      <c r="I417" s="280">
        <v>110</v>
      </c>
      <c r="J417" s="280">
        <v>555</v>
      </c>
      <c r="K417" s="280">
        <v>14983</v>
      </c>
      <c r="L417" s="280">
        <v>15648</v>
      </c>
      <c r="M417" s="281">
        <v>15766.25</v>
      </c>
      <c r="N417" s="281">
        <v>1307.2000020742416</v>
      </c>
      <c r="O417" s="281">
        <v>851.36000122129917</v>
      </c>
      <c r="P417" s="281">
        <v>2826.0100039243698</v>
      </c>
      <c r="Q417" s="281">
        <v>4984.5700072199106</v>
      </c>
    </row>
    <row r="418" spans="1:17">
      <c r="A418" s="282"/>
      <c r="B418" s="279"/>
      <c r="C418" s="279"/>
      <c r="D418" s="279"/>
      <c r="E418" s="280"/>
      <c r="F418" s="280"/>
      <c r="G418" s="280"/>
      <c r="H418" s="280"/>
      <c r="I418" s="280"/>
      <c r="J418" s="280"/>
      <c r="K418" s="280"/>
      <c r="L418" s="280"/>
      <c r="M418" s="281"/>
      <c r="N418" s="281"/>
      <c r="O418" s="281"/>
      <c r="P418" s="281"/>
      <c r="Q418" s="281"/>
    </row>
    <row r="419" spans="1:17">
      <c r="A419" s="283" t="s">
        <v>1226</v>
      </c>
      <c r="B419" s="279"/>
      <c r="C419" s="279"/>
      <c r="D419" s="279"/>
      <c r="E419" s="228"/>
      <c r="F419" s="228"/>
      <c r="G419" s="228"/>
      <c r="H419" s="228"/>
      <c r="I419" s="228"/>
      <c r="J419" s="228"/>
      <c r="K419" s="228"/>
      <c r="L419" s="228"/>
      <c r="M419" s="229"/>
      <c r="N419" s="229"/>
      <c r="O419" s="229"/>
      <c r="P419" s="229"/>
      <c r="Q419" s="229"/>
    </row>
    <row r="420" spans="1:17">
      <c r="A420" s="276" t="s">
        <v>678</v>
      </c>
      <c r="B420" s="276"/>
      <c r="C420" s="276"/>
      <c r="D420" s="276"/>
      <c r="E420" s="277"/>
      <c r="F420" s="277"/>
      <c r="G420" s="277"/>
      <c r="H420" s="277"/>
      <c r="I420" s="277"/>
      <c r="J420" s="277"/>
      <c r="K420" s="277"/>
      <c r="L420" s="277"/>
      <c r="M420" s="278"/>
      <c r="N420" s="278"/>
      <c r="O420" s="278"/>
      <c r="P420" s="278"/>
      <c r="Q420" s="278"/>
    </row>
    <row r="421" spans="1:17">
      <c r="A421" s="234"/>
      <c r="B421" s="234" t="s">
        <v>484</v>
      </c>
      <c r="C421" s="276" t="s">
        <v>313</v>
      </c>
      <c r="D421" s="276"/>
      <c r="E421" s="236"/>
      <c r="F421" s="236"/>
      <c r="G421" s="236"/>
      <c r="H421" s="236"/>
      <c r="I421" s="236"/>
      <c r="J421" s="236"/>
      <c r="K421" s="236"/>
      <c r="L421" s="236"/>
      <c r="M421" s="237"/>
      <c r="N421" s="237"/>
      <c r="O421" s="237"/>
      <c r="P421" s="237"/>
      <c r="Q421" s="237"/>
    </row>
    <row r="422" spans="1:17">
      <c r="A422" s="234"/>
      <c r="B422" s="234"/>
      <c r="C422" s="234"/>
      <c r="D422" s="238" t="s">
        <v>1227</v>
      </c>
      <c r="E422" s="240"/>
      <c r="F422" s="240"/>
      <c r="G422" s="240"/>
      <c r="H422" s="240"/>
      <c r="I422" s="240"/>
      <c r="J422" s="240">
        <v>0</v>
      </c>
      <c r="K422" s="240">
        <v>32</v>
      </c>
      <c r="L422" s="240">
        <v>32</v>
      </c>
      <c r="M422" s="241">
        <v>34.5</v>
      </c>
      <c r="N422" s="241">
        <v>1</v>
      </c>
      <c r="O422" s="241">
        <v>1.5</v>
      </c>
      <c r="P422" s="241">
        <v>7.559999942779541</v>
      </c>
      <c r="Q422" s="241">
        <v>10.059999942779541</v>
      </c>
    </row>
    <row r="423" spans="1:17">
      <c r="A423" s="234"/>
      <c r="B423" s="234"/>
      <c r="C423" s="234"/>
      <c r="D423" s="234" t="s">
        <v>1228</v>
      </c>
      <c r="E423" s="236"/>
      <c r="F423" s="236"/>
      <c r="G423" s="236"/>
      <c r="H423" s="236"/>
      <c r="I423" s="236"/>
      <c r="J423" s="236">
        <v>3</v>
      </c>
      <c r="K423" s="236">
        <v>80</v>
      </c>
      <c r="L423" s="236">
        <v>83</v>
      </c>
      <c r="M423" s="237">
        <v>82.625</v>
      </c>
      <c r="N423" s="237">
        <v>4.6999998092651367</v>
      </c>
      <c r="O423" s="237">
        <v>6.4000000953674316</v>
      </c>
      <c r="P423" s="237">
        <v>8.8500003814697266</v>
      </c>
      <c r="Q423" s="237">
        <v>19.950000286102295</v>
      </c>
    </row>
    <row r="424" spans="1:17">
      <c r="A424" s="234"/>
      <c r="B424" s="234"/>
      <c r="C424" s="234"/>
      <c r="D424" s="238" t="s">
        <v>1229</v>
      </c>
      <c r="E424" s="240"/>
      <c r="F424" s="240"/>
      <c r="G424" s="240"/>
      <c r="H424" s="240"/>
      <c r="I424" s="240"/>
      <c r="J424" s="240">
        <v>0</v>
      </c>
      <c r="K424" s="240">
        <v>95</v>
      </c>
      <c r="L424" s="240">
        <v>95</v>
      </c>
      <c r="M424" s="241">
        <v>94.625</v>
      </c>
      <c r="N424" s="241">
        <v>2</v>
      </c>
      <c r="O424" s="241">
        <v>17.879999160766602</v>
      </c>
      <c r="P424" s="241">
        <v>7.7100000381469727</v>
      </c>
      <c r="Q424" s="241">
        <v>27.589999198913574</v>
      </c>
    </row>
    <row r="425" spans="1:17">
      <c r="A425" s="234"/>
      <c r="B425" s="234"/>
      <c r="C425" s="234"/>
      <c r="D425" s="234" t="s">
        <v>1230</v>
      </c>
      <c r="E425" s="236"/>
      <c r="F425" s="236"/>
      <c r="G425" s="236"/>
      <c r="H425" s="236"/>
      <c r="I425" s="236"/>
      <c r="J425" s="236">
        <v>4</v>
      </c>
      <c r="K425" s="236">
        <v>50</v>
      </c>
      <c r="L425" s="236">
        <v>54</v>
      </c>
      <c r="M425" s="237">
        <v>53</v>
      </c>
      <c r="N425" s="237">
        <v>5.880000114440918</v>
      </c>
      <c r="O425" s="237">
        <v>1.25</v>
      </c>
      <c r="P425" s="237">
        <v>10.659999847412109</v>
      </c>
      <c r="Q425" s="237">
        <v>17.789999961853027</v>
      </c>
    </row>
    <row r="426" spans="1:17">
      <c r="A426" s="234"/>
      <c r="B426" s="234"/>
      <c r="C426" s="234"/>
      <c r="D426" s="238" t="s">
        <v>1231</v>
      </c>
      <c r="E426" s="240"/>
      <c r="F426" s="240"/>
      <c r="G426" s="240"/>
      <c r="H426" s="240"/>
      <c r="I426" s="240"/>
      <c r="J426" s="240">
        <v>3</v>
      </c>
      <c r="K426" s="240">
        <v>27</v>
      </c>
      <c r="L426" s="240">
        <v>30</v>
      </c>
      <c r="M426" s="241">
        <v>28.625</v>
      </c>
      <c r="N426" s="241">
        <v>3</v>
      </c>
      <c r="O426" s="241">
        <v>1.1499999761581421</v>
      </c>
      <c r="P426" s="241">
        <v>0.75</v>
      </c>
      <c r="Q426" s="241">
        <v>4.8999999761581421</v>
      </c>
    </row>
    <row r="427" spans="1:17">
      <c r="A427" s="234"/>
      <c r="B427" s="234"/>
      <c r="C427" s="234"/>
      <c r="D427" s="234" t="s">
        <v>1232</v>
      </c>
      <c r="E427" s="236"/>
      <c r="F427" s="236"/>
      <c r="G427" s="236"/>
      <c r="H427" s="236"/>
      <c r="I427" s="236"/>
      <c r="J427" s="236">
        <v>0</v>
      </c>
      <c r="K427" s="236">
        <v>134</v>
      </c>
      <c r="L427" s="236">
        <v>134</v>
      </c>
      <c r="M427" s="237">
        <v>138.875</v>
      </c>
      <c r="N427" s="237">
        <v>3</v>
      </c>
      <c r="O427" s="237">
        <v>6.0100002288818359</v>
      </c>
      <c r="P427" s="237">
        <v>33.770000457763672</v>
      </c>
      <c r="Q427" s="237">
        <v>42.780000686645508</v>
      </c>
    </row>
    <row r="428" spans="1:17">
      <c r="A428" s="234"/>
      <c r="B428" s="234"/>
      <c r="C428" s="234"/>
      <c r="D428" s="238" t="s">
        <v>1233</v>
      </c>
      <c r="E428" s="240"/>
      <c r="F428" s="240"/>
      <c r="G428" s="240"/>
      <c r="H428" s="240"/>
      <c r="I428" s="240"/>
      <c r="J428" s="240">
        <v>0</v>
      </c>
      <c r="K428" s="240">
        <v>79</v>
      </c>
      <c r="L428" s="240">
        <v>79</v>
      </c>
      <c r="M428" s="241">
        <v>80.375</v>
      </c>
      <c r="N428" s="241">
        <v>1.2999999523162842</v>
      </c>
      <c r="O428" s="241">
        <v>2.9000000953674316</v>
      </c>
      <c r="P428" s="241">
        <v>8.8999996185302734</v>
      </c>
      <c r="Q428" s="241">
        <v>13.099999666213989</v>
      </c>
    </row>
    <row r="429" spans="1:17">
      <c r="A429" s="234"/>
      <c r="B429" s="234"/>
      <c r="C429" s="234"/>
      <c r="D429" s="234" t="s">
        <v>1234</v>
      </c>
      <c r="E429" s="236"/>
      <c r="F429" s="236"/>
      <c r="G429" s="236"/>
      <c r="H429" s="236"/>
      <c r="I429" s="236"/>
      <c r="J429" s="236">
        <v>0</v>
      </c>
      <c r="K429" s="236">
        <v>21</v>
      </c>
      <c r="L429" s="236">
        <v>21</v>
      </c>
      <c r="M429" s="237">
        <v>20.375</v>
      </c>
      <c r="N429" s="237">
        <v>1</v>
      </c>
      <c r="O429" s="237">
        <v>0.5</v>
      </c>
      <c r="P429" s="237">
        <v>2.7999999523162842</v>
      </c>
      <c r="Q429" s="237">
        <v>4.2999999523162842</v>
      </c>
    </row>
    <row r="430" spans="1:17">
      <c r="A430" s="234"/>
      <c r="B430" s="234"/>
      <c r="C430" s="234"/>
      <c r="D430" s="238" t="s">
        <v>1235</v>
      </c>
      <c r="E430" s="240"/>
      <c r="F430" s="240"/>
      <c r="G430" s="240"/>
      <c r="H430" s="240"/>
      <c r="I430" s="240"/>
      <c r="J430" s="240">
        <v>0</v>
      </c>
      <c r="K430" s="240">
        <v>23</v>
      </c>
      <c r="L430" s="240">
        <v>23</v>
      </c>
      <c r="M430" s="241">
        <v>23</v>
      </c>
      <c r="N430" s="241">
        <v>0.30000001192092896</v>
      </c>
      <c r="O430" s="241">
        <v>1</v>
      </c>
      <c r="P430" s="241">
        <v>2.2999999523162842</v>
      </c>
      <c r="Q430" s="241">
        <v>3.5999999642372131</v>
      </c>
    </row>
    <row r="431" spans="1:17">
      <c r="A431" s="234"/>
      <c r="B431" s="234"/>
      <c r="C431" s="234"/>
      <c r="D431" s="234" t="s">
        <v>1236</v>
      </c>
      <c r="E431" s="236"/>
      <c r="F431" s="236"/>
      <c r="G431" s="236"/>
      <c r="H431" s="236"/>
      <c r="I431" s="236">
        <v>2</v>
      </c>
      <c r="J431" s="236">
        <v>0</v>
      </c>
      <c r="K431" s="236">
        <v>113</v>
      </c>
      <c r="L431" s="236">
        <v>115</v>
      </c>
      <c r="M431" s="237">
        <v>113.25</v>
      </c>
      <c r="N431" s="237">
        <v>5.0300002098083496</v>
      </c>
      <c r="O431" s="237">
        <v>14.329999923706055</v>
      </c>
      <c r="P431" s="237">
        <v>6.0300002098083496</v>
      </c>
      <c r="Q431" s="237">
        <v>25.390000343322754</v>
      </c>
    </row>
    <row r="432" spans="1:17">
      <c r="A432" s="234"/>
      <c r="B432" s="234"/>
      <c r="C432" s="234"/>
      <c r="D432" s="238" t="s">
        <v>1237</v>
      </c>
      <c r="E432" s="240"/>
      <c r="F432" s="240"/>
      <c r="G432" s="240"/>
      <c r="H432" s="240"/>
      <c r="I432" s="240"/>
      <c r="J432" s="240">
        <v>0</v>
      </c>
      <c r="K432" s="240">
        <v>68</v>
      </c>
      <c r="L432" s="240">
        <v>68</v>
      </c>
      <c r="M432" s="241">
        <v>68</v>
      </c>
      <c r="N432" s="241">
        <v>0.5</v>
      </c>
      <c r="O432" s="241">
        <v>3.5</v>
      </c>
      <c r="P432" s="241">
        <v>18.5</v>
      </c>
      <c r="Q432" s="241">
        <v>22.5</v>
      </c>
    </row>
    <row r="433" spans="1:17">
      <c r="A433" s="234"/>
      <c r="B433" s="234"/>
      <c r="C433" s="234"/>
      <c r="D433" s="234" t="s">
        <v>1238</v>
      </c>
      <c r="E433" s="236"/>
      <c r="F433" s="236"/>
      <c r="G433" s="236"/>
      <c r="H433" s="236"/>
      <c r="I433" s="236"/>
      <c r="J433" s="236">
        <v>1</v>
      </c>
      <c r="K433" s="236">
        <v>36</v>
      </c>
      <c r="L433" s="236">
        <v>37</v>
      </c>
      <c r="M433" s="237">
        <v>36.75</v>
      </c>
      <c r="N433" s="237">
        <v>2.2000000476837158</v>
      </c>
      <c r="O433" s="237">
        <v>2.5</v>
      </c>
      <c r="P433" s="237">
        <v>8</v>
      </c>
      <c r="Q433" s="237">
        <v>12.700000047683716</v>
      </c>
    </row>
    <row r="434" spans="1:17">
      <c r="A434" s="234"/>
      <c r="B434" s="234"/>
      <c r="C434" s="234"/>
      <c r="D434" s="238" t="s">
        <v>1239</v>
      </c>
      <c r="E434" s="240"/>
      <c r="F434" s="240"/>
      <c r="G434" s="240"/>
      <c r="H434" s="240"/>
      <c r="I434" s="240"/>
      <c r="J434" s="240">
        <v>0</v>
      </c>
      <c r="K434" s="240">
        <v>126</v>
      </c>
      <c r="L434" s="240">
        <v>126</v>
      </c>
      <c r="M434" s="241">
        <v>127.5</v>
      </c>
      <c r="N434" s="241">
        <v>3</v>
      </c>
      <c r="O434" s="241">
        <v>9.6899995803833008</v>
      </c>
      <c r="P434" s="241">
        <v>24.959999084472656</v>
      </c>
      <c r="Q434" s="241">
        <v>37.649998664855957</v>
      </c>
    </row>
    <row r="435" spans="1:17">
      <c r="A435" s="234"/>
      <c r="B435" s="234"/>
      <c r="C435" s="234"/>
      <c r="D435" s="234" t="s">
        <v>1240</v>
      </c>
      <c r="E435" s="236"/>
      <c r="F435" s="236"/>
      <c r="G435" s="236"/>
      <c r="H435" s="236"/>
      <c r="I435" s="236"/>
      <c r="J435" s="236">
        <v>0</v>
      </c>
      <c r="K435" s="236">
        <v>75</v>
      </c>
      <c r="L435" s="236">
        <v>75</v>
      </c>
      <c r="M435" s="237">
        <v>75</v>
      </c>
      <c r="N435" s="237">
        <v>4.809999942779541</v>
      </c>
      <c r="O435" s="237">
        <v>3</v>
      </c>
      <c r="P435" s="237">
        <v>13.130000114440918</v>
      </c>
      <c r="Q435" s="237">
        <v>20.940000057220459</v>
      </c>
    </row>
    <row r="436" spans="1:17">
      <c r="A436" s="234"/>
      <c r="B436" s="234"/>
      <c r="C436" s="234"/>
      <c r="D436" s="238" t="s">
        <v>1241</v>
      </c>
      <c r="E436" s="240"/>
      <c r="F436" s="240"/>
      <c r="G436" s="240"/>
      <c r="H436" s="240"/>
      <c r="I436" s="240"/>
      <c r="J436" s="240">
        <v>1</v>
      </c>
      <c r="K436" s="240">
        <v>52</v>
      </c>
      <c r="L436" s="240">
        <v>53</v>
      </c>
      <c r="M436" s="241">
        <v>53.75</v>
      </c>
      <c r="N436" s="241">
        <v>2</v>
      </c>
      <c r="O436" s="241">
        <v>2.7999999523162842</v>
      </c>
      <c r="P436" s="241">
        <v>9.3000001907348633</v>
      </c>
      <c r="Q436" s="241">
        <v>14.100000143051147</v>
      </c>
    </row>
    <row r="437" spans="1:17">
      <c r="A437" s="234"/>
      <c r="B437" s="234"/>
      <c r="C437" s="234"/>
      <c r="D437" s="234" t="s">
        <v>1242</v>
      </c>
      <c r="E437" s="236"/>
      <c r="F437" s="236"/>
      <c r="G437" s="236"/>
      <c r="H437" s="236"/>
      <c r="I437" s="236"/>
      <c r="J437" s="236">
        <v>0</v>
      </c>
      <c r="K437" s="236">
        <v>51</v>
      </c>
      <c r="L437" s="236">
        <v>51</v>
      </c>
      <c r="M437" s="237">
        <v>51</v>
      </c>
      <c r="N437" s="237">
        <v>3.5</v>
      </c>
      <c r="O437" s="237">
        <v>2.0299999713897705</v>
      </c>
      <c r="P437" s="237">
        <v>13</v>
      </c>
      <c r="Q437" s="237">
        <v>18.529999971389771</v>
      </c>
    </row>
    <row r="438" spans="1:17">
      <c r="A438" s="234"/>
      <c r="B438" s="234"/>
      <c r="C438" s="234"/>
      <c r="D438" s="238" t="s">
        <v>1243</v>
      </c>
      <c r="E438" s="240"/>
      <c r="F438" s="240"/>
      <c r="G438" s="240"/>
      <c r="H438" s="240"/>
      <c r="I438" s="240"/>
      <c r="J438" s="240">
        <v>0</v>
      </c>
      <c r="K438" s="240">
        <v>65</v>
      </c>
      <c r="L438" s="240">
        <v>65</v>
      </c>
      <c r="M438" s="241">
        <v>66.125</v>
      </c>
      <c r="N438" s="241">
        <v>0.40000000596046448</v>
      </c>
      <c r="O438" s="241">
        <v>1</v>
      </c>
      <c r="P438" s="241">
        <v>14.699999809265137</v>
      </c>
      <c r="Q438" s="241">
        <v>16.099999815225601</v>
      </c>
    </row>
    <row r="439" spans="1:17">
      <c r="A439" s="234"/>
      <c r="B439" s="234"/>
      <c r="C439" s="234"/>
      <c r="D439" s="234" t="s">
        <v>1244</v>
      </c>
      <c r="E439" s="236"/>
      <c r="F439" s="236"/>
      <c r="G439" s="236"/>
      <c r="H439" s="236"/>
      <c r="I439" s="236"/>
      <c r="J439" s="236">
        <v>0</v>
      </c>
      <c r="K439" s="236">
        <v>86</v>
      </c>
      <c r="L439" s="236">
        <v>86</v>
      </c>
      <c r="M439" s="237">
        <v>88.75</v>
      </c>
      <c r="N439" s="237">
        <v>4.320000171661377</v>
      </c>
      <c r="O439" s="237">
        <v>4.130000114440918</v>
      </c>
      <c r="P439" s="237">
        <v>16.190000534057617</v>
      </c>
      <c r="Q439" s="237">
        <v>24.640000820159912</v>
      </c>
    </row>
    <row r="440" spans="1:17">
      <c r="A440" s="234"/>
      <c r="B440" s="234"/>
      <c r="C440" s="234"/>
      <c r="D440" s="238" t="s">
        <v>1245</v>
      </c>
      <c r="E440" s="240"/>
      <c r="F440" s="240"/>
      <c r="G440" s="240"/>
      <c r="H440" s="240"/>
      <c r="I440" s="240"/>
      <c r="J440" s="240">
        <v>0</v>
      </c>
      <c r="K440" s="240">
        <v>39</v>
      </c>
      <c r="L440" s="240">
        <v>39</v>
      </c>
      <c r="M440" s="241">
        <v>39</v>
      </c>
      <c r="N440" s="241">
        <v>4.7399997711181641</v>
      </c>
      <c r="O440" s="241">
        <v>0</v>
      </c>
      <c r="P440" s="241">
        <v>18.469999313354492</v>
      </c>
      <c r="Q440" s="241">
        <v>23.209999084472656</v>
      </c>
    </row>
    <row r="441" spans="1:17">
      <c r="A441" s="234"/>
      <c r="B441" s="234"/>
      <c r="C441" s="279" t="s">
        <v>719</v>
      </c>
      <c r="D441" s="279"/>
      <c r="E441" s="280"/>
      <c r="F441" s="280"/>
      <c r="G441" s="280"/>
      <c r="H441" s="280"/>
      <c r="I441" s="280">
        <v>2</v>
      </c>
      <c r="J441" s="280">
        <v>12</v>
      </c>
      <c r="K441" s="280">
        <v>1252</v>
      </c>
      <c r="L441" s="280">
        <v>1266</v>
      </c>
      <c r="M441" s="281">
        <v>1275.125</v>
      </c>
      <c r="N441" s="281">
        <v>52.68000003695488</v>
      </c>
      <c r="O441" s="281">
        <v>81.569999098777771</v>
      </c>
      <c r="P441" s="281">
        <v>225.5799994468689</v>
      </c>
      <c r="Q441" s="281">
        <v>359.82999858260155</v>
      </c>
    </row>
    <row r="442" spans="1:17">
      <c r="A442" s="234"/>
      <c r="B442" s="234"/>
      <c r="C442" s="226"/>
      <c r="D442" s="226"/>
      <c r="E442" s="228"/>
      <c r="F442" s="228"/>
      <c r="G442" s="228"/>
      <c r="H442" s="228"/>
      <c r="I442" s="228"/>
      <c r="J442" s="228"/>
      <c r="K442" s="228"/>
      <c r="L442" s="228"/>
      <c r="M442" s="229"/>
      <c r="N442" s="229"/>
      <c r="O442" s="229"/>
      <c r="P442" s="229"/>
      <c r="Q442" s="229"/>
    </row>
    <row r="443" spans="1:17">
      <c r="A443" s="234"/>
      <c r="B443" s="234" t="s">
        <v>720</v>
      </c>
      <c r="C443" s="276" t="s">
        <v>314</v>
      </c>
      <c r="D443" s="276"/>
      <c r="E443" s="236"/>
      <c r="F443" s="236"/>
      <c r="G443" s="236"/>
      <c r="H443" s="236"/>
      <c r="I443" s="236"/>
      <c r="J443" s="236"/>
      <c r="K443" s="236"/>
      <c r="L443" s="236"/>
      <c r="M443" s="237"/>
      <c r="N443" s="237"/>
      <c r="O443" s="237"/>
      <c r="P443" s="237"/>
      <c r="Q443" s="237"/>
    </row>
    <row r="444" spans="1:17">
      <c r="A444" s="234"/>
      <c r="B444" s="234"/>
      <c r="C444" s="234"/>
      <c r="D444" s="238" t="s">
        <v>1246</v>
      </c>
      <c r="E444" s="240"/>
      <c r="F444" s="240"/>
      <c r="G444" s="240"/>
      <c r="H444" s="240"/>
      <c r="I444" s="240"/>
      <c r="J444" s="240">
        <v>4</v>
      </c>
      <c r="K444" s="240">
        <v>112</v>
      </c>
      <c r="L444" s="240">
        <v>116</v>
      </c>
      <c r="M444" s="241">
        <v>115.375</v>
      </c>
      <c r="N444" s="241">
        <v>11.449999809265137</v>
      </c>
      <c r="O444" s="241">
        <v>4</v>
      </c>
      <c r="P444" s="241">
        <v>18.75</v>
      </c>
      <c r="Q444" s="241">
        <v>34.199999809265137</v>
      </c>
    </row>
    <row r="445" spans="1:17">
      <c r="A445" s="234"/>
      <c r="B445" s="234"/>
      <c r="C445" s="234"/>
      <c r="D445" s="234" t="s">
        <v>1247</v>
      </c>
      <c r="E445" s="236"/>
      <c r="F445" s="236"/>
      <c r="G445" s="236"/>
      <c r="H445" s="236"/>
      <c r="I445" s="236">
        <v>1</v>
      </c>
      <c r="J445" s="236">
        <v>0</v>
      </c>
      <c r="K445" s="236">
        <v>107</v>
      </c>
      <c r="L445" s="236">
        <v>108</v>
      </c>
      <c r="M445" s="237">
        <v>108.125</v>
      </c>
      <c r="N445" s="237">
        <v>2.3900001049041748</v>
      </c>
      <c r="O445" s="237">
        <v>6</v>
      </c>
      <c r="P445" s="237">
        <v>21.290000915527344</v>
      </c>
      <c r="Q445" s="237">
        <v>29.680001020431519</v>
      </c>
    </row>
    <row r="446" spans="1:17">
      <c r="A446" s="234"/>
      <c r="B446" s="234"/>
      <c r="C446" s="234"/>
      <c r="D446" s="238" t="s">
        <v>1248</v>
      </c>
      <c r="E446" s="240"/>
      <c r="F446" s="240"/>
      <c r="G446" s="240"/>
      <c r="H446" s="240"/>
      <c r="I446" s="240"/>
      <c r="J446" s="240">
        <v>0</v>
      </c>
      <c r="K446" s="240">
        <v>23</v>
      </c>
      <c r="L446" s="240">
        <v>23</v>
      </c>
      <c r="M446" s="241">
        <v>23.75</v>
      </c>
      <c r="N446" s="241">
        <v>2</v>
      </c>
      <c r="O446" s="241">
        <v>0</v>
      </c>
      <c r="P446" s="241">
        <v>3.5</v>
      </c>
      <c r="Q446" s="241">
        <v>5.5</v>
      </c>
    </row>
    <row r="447" spans="1:17">
      <c r="A447" s="234"/>
      <c r="B447" s="234"/>
      <c r="C447" s="234"/>
      <c r="D447" s="234" t="s">
        <v>1249</v>
      </c>
      <c r="E447" s="236"/>
      <c r="F447" s="236"/>
      <c r="G447" s="236"/>
      <c r="H447" s="236"/>
      <c r="I447" s="236"/>
      <c r="J447" s="236">
        <v>0</v>
      </c>
      <c r="K447" s="236">
        <v>20</v>
      </c>
      <c r="L447" s="236">
        <v>20</v>
      </c>
      <c r="M447" s="237">
        <v>19.5</v>
      </c>
      <c r="N447" s="237">
        <v>0</v>
      </c>
      <c r="O447" s="237">
        <v>1</v>
      </c>
      <c r="P447" s="237">
        <v>3.5999999046325684</v>
      </c>
      <c r="Q447" s="237">
        <v>4.5999999046325684</v>
      </c>
    </row>
    <row r="448" spans="1:17">
      <c r="A448" s="234"/>
      <c r="B448" s="234"/>
      <c r="C448" s="279" t="s">
        <v>730</v>
      </c>
      <c r="D448" s="279"/>
      <c r="E448" s="280"/>
      <c r="F448" s="280"/>
      <c r="G448" s="280"/>
      <c r="H448" s="280"/>
      <c r="I448" s="280">
        <v>1</v>
      </c>
      <c r="J448" s="280">
        <v>4</v>
      </c>
      <c r="K448" s="280">
        <v>262</v>
      </c>
      <c r="L448" s="280">
        <v>267</v>
      </c>
      <c r="M448" s="281">
        <v>266.75</v>
      </c>
      <c r="N448" s="281">
        <v>15.839999914169312</v>
      </c>
      <c r="O448" s="281">
        <v>11</v>
      </c>
      <c r="P448" s="281">
        <v>47.140000820159912</v>
      </c>
      <c r="Q448" s="281">
        <v>73.980000734329224</v>
      </c>
    </row>
    <row r="449" spans="1:17">
      <c r="A449" s="234"/>
      <c r="B449" s="234"/>
      <c r="C449" s="226"/>
      <c r="D449" s="226"/>
      <c r="E449" s="228"/>
      <c r="F449" s="228"/>
      <c r="G449" s="228"/>
      <c r="H449" s="228"/>
      <c r="I449" s="228"/>
      <c r="J449" s="228"/>
      <c r="K449" s="228"/>
      <c r="L449" s="228"/>
      <c r="M449" s="229"/>
      <c r="N449" s="229"/>
      <c r="O449" s="229"/>
      <c r="P449" s="229"/>
      <c r="Q449" s="229"/>
    </row>
    <row r="450" spans="1:17">
      <c r="A450" s="234"/>
      <c r="B450" s="234" t="s">
        <v>734</v>
      </c>
      <c r="C450" s="276" t="s">
        <v>318</v>
      </c>
      <c r="D450" s="276"/>
      <c r="E450" s="236"/>
      <c r="F450" s="236"/>
      <c r="G450" s="236"/>
      <c r="H450" s="236"/>
      <c r="I450" s="236"/>
      <c r="J450" s="236"/>
      <c r="K450" s="236"/>
      <c r="L450" s="236"/>
      <c r="M450" s="237"/>
      <c r="N450" s="237"/>
      <c r="O450" s="237"/>
      <c r="P450" s="237"/>
      <c r="Q450" s="237"/>
    </row>
    <row r="451" spans="1:17">
      <c r="A451" s="234"/>
      <c r="B451" s="234"/>
      <c r="C451" s="234"/>
      <c r="D451" s="238" t="s">
        <v>1250</v>
      </c>
      <c r="E451" s="240"/>
      <c r="F451" s="240"/>
      <c r="G451" s="240"/>
      <c r="H451" s="240"/>
      <c r="I451" s="240"/>
      <c r="J451" s="240">
        <v>1</v>
      </c>
      <c r="K451" s="240">
        <v>37</v>
      </c>
      <c r="L451" s="240">
        <v>38</v>
      </c>
      <c r="M451" s="241">
        <v>37.125</v>
      </c>
      <c r="N451" s="241">
        <v>0.80000001192092896</v>
      </c>
      <c r="O451" s="241">
        <v>3</v>
      </c>
      <c r="P451" s="241">
        <v>2.5999999046325684</v>
      </c>
      <c r="Q451" s="241">
        <v>6.3999999165534973</v>
      </c>
    </row>
    <row r="452" spans="1:17">
      <c r="A452" s="234"/>
      <c r="B452" s="234"/>
      <c r="C452" s="234"/>
      <c r="D452" s="234" t="s">
        <v>1251</v>
      </c>
      <c r="E452" s="236"/>
      <c r="F452" s="236"/>
      <c r="G452" s="236"/>
      <c r="H452" s="236"/>
      <c r="I452" s="236"/>
      <c r="J452" s="236">
        <v>5</v>
      </c>
      <c r="K452" s="236">
        <v>79</v>
      </c>
      <c r="L452" s="236">
        <v>84</v>
      </c>
      <c r="M452" s="237">
        <v>82</v>
      </c>
      <c r="N452" s="237">
        <v>0</v>
      </c>
      <c r="O452" s="237">
        <v>10.550000190734863</v>
      </c>
      <c r="P452" s="237">
        <v>14.119999885559082</v>
      </c>
      <c r="Q452" s="237">
        <v>24.670000076293945</v>
      </c>
    </row>
    <row r="453" spans="1:17">
      <c r="A453" s="234"/>
      <c r="B453" s="234"/>
      <c r="C453" s="234"/>
      <c r="D453" s="238" t="s">
        <v>1252</v>
      </c>
      <c r="E453" s="240"/>
      <c r="F453" s="240"/>
      <c r="G453" s="240"/>
      <c r="H453" s="240"/>
      <c r="I453" s="240"/>
      <c r="J453" s="240">
        <v>3</v>
      </c>
      <c r="K453" s="240">
        <v>91</v>
      </c>
      <c r="L453" s="240">
        <v>94</v>
      </c>
      <c r="M453" s="241">
        <v>93.125</v>
      </c>
      <c r="N453" s="241">
        <v>4.119999885559082</v>
      </c>
      <c r="O453" s="241">
        <v>4.1999998092651367</v>
      </c>
      <c r="P453" s="241">
        <v>18.100000381469727</v>
      </c>
      <c r="Q453" s="241">
        <v>26.420000076293945</v>
      </c>
    </row>
    <row r="454" spans="1:17">
      <c r="A454" s="234"/>
      <c r="B454" s="234"/>
      <c r="C454" s="234"/>
      <c r="D454" s="234" t="s">
        <v>1253</v>
      </c>
      <c r="E454" s="236"/>
      <c r="F454" s="236"/>
      <c r="G454" s="236"/>
      <c r="H454" s="236"/>
      <c r="I454" s="236"/>
      <c r="J454" s="236">
        <v>3</v>
      </c>
      <c r="K454" s="236">
        <v>50</v>
      </c>
      <c r="L454" s="236">
        <v>53</v>
      </c>
      <c r="M454" s="237">
        <v>52.125</v>
      </c>
      <c r="N454" s="237">
        <v>1</v>
      </c>
      <c r="O454" s="237">
        <v>9.4300003051757813</v>
      </c>
      <c r="P454" s="237">
        <v>10.189999580383301</v>
      </c>
      <c r="Q454" s="237">
        <v>20.619999885559082</v>
      </c>
    </row>
    <row r="455" spans="1:17">
      <c r="A455" s="234"/>
      <c r="B455" s="234"/>
      <c r="C455" s="234"/>
      <c r="D455" s="238" t="s">
        <v>1254</v>
      </c>
      <c r="E455" s="240"/>
      <c r="F455" s="240"/>
      <c r="G455" s="240"/>
      <c r="H455" s="240"/>
      <c r="I455" s="240"/>
      <c r="J455" s="240">
        <v>2</v>
      </c>
      <c r="K455" s="240">
        <v>108</v>
      </c>
      <c r="L455" s="240">
        <v>110</v>
      </c>
      <c r="M455" s="241">
        <v>112.375</v>
      </c>
      <c r="N455" s="241">
        <v>3</v>
      </c>
      <c r="O455" s="241">
        <v>8.3500003814697266</v>
      </c>
      <c r="P455" s="241">
        <v>24.5</v>
      </c>
      <c r="Q455" s="241">
        <v>35.850000381469727</v>
      </c>
    </row>
    <row r="456" spans="1:17">
      <c r="A456" s="234"/>
      <c r="B456" s="234"/>
      <c r="C456" s="279" t="s">
        <v>741</v>
      </c>
      <c r="D456" s="279"/>
      <c r="E456" s="280"/>
      <c r="F456" s="280"/>
      <c r="G456" s="280"/>
      <c r="H456" s="280"/>
      <c r="I456" s="280"/>
      <c r="J456" s="280">
        <v>14</v>
      </c>
      <c r="K456" s="280">
        <v>365</v>
      </c>
      <c r="L456" s="280">
        <v>379</v>
      </c>
      <c r="M456" s="281">
        <v>376.75</v>
      </c>
      <c r="N456" s="281">
        <v>8.919999897480011</v>
      </c>
      <c r="O456" s="281">
        <v>35.530000686645508</v>
      </c>
      <c r="P456" s="281">
        <v>69.509999752044678</v>
      </c>
      <c r="Q456" s="281">
        <v>113.9600003361702</v>
      </c>
    </row>
    <row r="457" spans="1:17">
      <c r="A457" s="234"/>
      <c r="B457" s="234"/>
      <c r="C457" s="226"/>
      <c r="D457" s="226"/>
      <c r="E457" s="228"/>
      <c r="F457" s="228"/>
      <c r="G457" s="228"/>
      <c r="H457" s="228"/>
      <c r="I457" s="228"/>
      <c r="J457" s="228"/>
      <c r="K457" s="228"/>
      <c r="L457" s="228"/>
      <c r="M457" s="229"/>
      <c r="N457" s="229"/>
      <c r="O457" s="229"/>
      <c r="P457" s="229"/>
      <c r="Q457" s="229"/>
    </row>
    <row r="458" spans="1:17">
      <c r="A458" s="234"/>
      <c r="B458" s="234" t="s">
        <v>742</v>
      </c>
      <c r="C458" s="276" t="s">
        <v>315</v>
      </c>
      <c r="D458" s="276"/>
      <c r="E458" s="236"/>
      <c r="F458" s="236"/>
      <c r="G458" s="236"/>
      <c r="H458" s="236"/>
      <c r="I458" s="236"/>
      <c r="J458" s="236"/>
      <c r="K458" s="236"/>
      <c r="L458" s="236"/>
      <c r="M458" s="237"/>
      <c r="N458" s="237"/>
      <c r="O458" s="237"/>
      <c r="P458" s="237"/>
      <c r="Q458" s="237"/>
    </row>
    <row r="459" spans="1:17">
      <c r="A459" s="234"/>
      <c r="B459" s="234"/>
      <c r="C459" s="234"/>
      <c r="D459" s="238" t="s">
        <v>1255</v>
      </c>
      <c r="E459" s="240"/>
      <c r="F459" s="240"/>
      <c r="G459" s="240"/>
      <c r="H459" s="240"/>
      <c r="I459" s="240"/>
      <c r="J459" s="240">
        <v>5</v>
      </c>
      <c r="K459" s="240">
        <v>74</v>
      </c>
      <c r="L459" s="240">
        <v>79</v>
      </c>
      <c r="M459" s="241">
        <v>79.125</v>
      </c>
      <c r="N459" s="241">
        <v>8.6800003051757813</v>
      </c>
      <c r="O459" s="241">
        <v>2.9100000858306885</v>
      </c>
      <c r="P459" s="241">
        <v>13.869999885559082</v>
      </c>
      <c r="Q459" s="241">
        <v>25.460000276565552</v>
      </c>
    </row>
    <row r="460" spans="1:17">
      <c r="A460" s="234"/>
      <c r="B460" s="234"/>
      <c r="C460" s="234"/>
      <c r="D460" s="234" t="s">
        <v>1256</v>
      </c>
      <c r="E460" s="236"/>
      <c r="F460" s="236"/>
      <c r="G460" s="236"/>
      <c r="H460" s="236"/>
      <c r="I460" s="236"/>
      <c r="J460" s="236">
        <v>5</v>
      </c>
      <c r="K460" s="236">
        <v>149</v>
      </c>
      <c r="L460" s="236">
        <v>154</v>
      </c>
      <c r="M460" s="237">
        <v>156</v>
      </c>
      <c r="N460" s="237">
        <v>5.8600001335144043</v>
      </c>
      <c r="O460" s="237">
        <v>14.159999847412109</v>
      </c>
      <c r="P460" s="237">
        <v>20.5</v>
      </c>
      <c r="Q460" s="237">
        <v>40.519999980926514</v>
      </c>
    </row>
    <row r="461" spans="1:17">
      <c r="A461" s="234"/>
      <c r="B461" s="234"/>
      <c r="C461" s="279" t="s">
        <v>752</v>
      </c>
      <c r="D461" s="279"/>
      <c r="E461" s="280"/>
      <c r="F461" s="280"/>
      <c r="G461" s="280"/>
      <c r="H461" s="280"/>
      <c r="I461" s="280"/>
      <c r="J461" s="280">
        <v>10</v>
      </c>
      <c r="K461" s="280">
        <v>223</v>
      </c>
      <c r="L461" s="280">
        <v>233</v>
      </c>
      <c r="M461" s="281">
        <v>235.125</v>
      </c>
      <c r="N461" s="281">
        <v>14.540000438690186</v>
      </c>
      <c r="O461" s="281">
        <v>17.069999933242798</v>
      </c>
      <c r="P461" s="281">
        <v>34.369999885559082</v>
      </c>
      <c r="Q461" s="281">
        <v>65.980000257492065</v>
      </c>
    </row>
    <row r="462" spans="1:17">
      <c r="A462" s="234"/>
      <c r="B462" s="234"/>
      <c r="C462" s="226"/>
      <c r="D462" s="226"/>
      <c r="E462" s="228"/>
      <c r="F462" s="228"/>
      <c r="G462" s="228"/>
      <c r="H462" s="228"/>
      <c r="I462" s="228"/>
      <c r="J462" s="228"/>
      <c r="K462" s="228"/>
      <c r="L462" s="228"/>
      <c r="M462" s="229"/>
      <c r="N462" s="229"/>
      <c r="O462" s="229"/>
      <c r="P462" s="229"/>
      <c r="Q462" s="229"/>
    </row>
    <row r="463" spans="1:17">
      <c r="A463" s="279" t="s">
        <v>760</v>
      </c>
      <c r="B463" s="279"/>
      <c r="C463" s="279"/>
      <c r="D463" s="279"/>
      <c r="E463" s="280"/>
      <c r="F463" s="280"/>
      <c r="G463" s="280"/>
      <c r="H463" s="280"/>
      <c r="I463" s="280">
        <v>3</v>
      </c>
      <c r="J463" s="280">
        <v>40</v>
      </c>
      <c r="K463" s="280">
        <v>2102</v>
      </c>
      <c r="L463" s="280">
        <v>2145</v>
      </c>
      <c r="M463" s="281">
        <v>2153.75</v>
      </c>
      <c r="N463" s="281">
        <v>91.980000287294388</v>
      </c>
      <c r="O463" s="281">
        <v>145.16999971866608</v>
      </c>
      <c r="P463" s="281">
        <v>376.59999990463257</v>
      </c>
      <c r="Q463" s="281">
        <v>613.74999991059303</v>
      </c>
    </row>
    <row r="464" spans="1:17" ht="9" customHeight="1">
      <c r="A464" s="226"/>
      <c r="B464" s="226"/>
      <c r="C464" s="226"/>
      <c r="D464" s="226"/>
      <c r="E464" s="228"/>
      <c r="F464" s="228"/>
      <c r="G464" s="228"/>
      <c r="H464" s="228"/>
      <c r="I464" s="228"/>
      <c r="J464" s="228"/>
      <c r="K464" s="228"/>
      <c r="L464" s="228"/>
      <c r="M464" s="229"/>
      <c r="N464" s="229"/>
      <c r="O464" s="229"/>
      <c r="P464" s="229"/>
      <c r="Q464" s="229"/>
    </row>
    <row r="465" spans="1:17">
      <c r="A465" s="276" t="s">
        <v>761</v>
      </c>
      <c r="B465" s="276"/>
      <c r="C465" s="276"/>
      <c r="D465" s="276"/>
      <c r="E465" s="236"/>
      <c r="F465" s="236"/>
      <c r="G465" s="236"/>
      <c r="H465" s="236"/>
      <c r="I465" s="236"/>
      <c r="J465" s="236"/>
      <c r="K465" s="236"/>
      <c r="L465" s="236"/>
      <c r="M465" s="237"/>
      <c r="N465" s="237"/>
      <c r="O465" s="237"/>
      <c r="P465" s="237"/>
      <c r="Q465" s="237"/>
    </row>
    <row r="466" spans="1:17">
      <c r="A466" s="234"/>
      <c r="B466" s="234" t="s">
        <v>762</v>
      </c>
      <c r="C466" s="276" t="s">
        <v>316</v>
      </c>
      <c r="D466" s="276"/>
      <c r="E466" s="236"/>
      <c r="F466" s="236"/>
      <c r="G466" s="236"/>
      <c r="H466" s="236"/>
      <c r="I466" s="236"/>
      <c r="J466" s="236"/>
      <c r="K466" s="236"/>
      <c r="L466" s="236"/>
      <c r="M466" s="237"/>
      <c r="N466" s="237"/>
      <c r="O466" s="237"/>
      <c r="P466" s="237"/>
      <c r="Q466" s="237"/>
    </row>
    <row r="467" spans="1:17">
      <c r="A467" s="234"/>
      <c r="B467" s="234"/>
      <c r="C467" s="234"/>
      <c r="D467" s="238" t="s">
        <v>1257</v>
      </c>
      <c r="E467" s="240"/>
      <c r="F467" s="240"/>
      <c r="G467" s="240"/>
      <c r="H467" s="240"/>
      <c r="I467" s="240">
        <v>1</v>
      </c>
      <c r="J467" s="240">
        <v>6</v>
      </c>
      <c r="K467" s="240">
        <v>108</v>
      </c>
      <c r="L467" s="240">
        <v>115</v>
      </c>
      <c r="M467" s="241">
        <v>115.625</v>
      </c>
      <c r="N467" s="241">
        <v>3</v>
      </c>
      <c r="O467" s="241">
        <v>13.329999923706055</v>
      </c>
      <c r="P467" s="241">
        <v>12.979999542236328</v>
      </c>
      <c r="Q467" s="241">
        <v>29.309999465942383</v>
      </c>
    </row>
    <row r="468" spans="1:17">
      <c r="A468" s="234"/>
      <c r="B468" s="234"/>
      <c r="C468" s="234"/>
      <c r="D468" s="234" t="s">
        <v>1258</v>
      </c>
      <c r="E468" s="236"/>
      <c r="F468" s="236"/>
      <c r="G468" s="236"/>
      <c r="H468" s="236"/>
      <c r="I468" s="236">
        <v>1</v>
      </c>
      <c r="J468" s="236">
        <v>3</v>
      </c>
      <c r="K468" s="236">
        <v>81</v>
      </c>
      <c r="L468" s="236">
        <v>85</v>
      </c>
      <c r="M468" s="237">
        <v>85.625</v>
      </c>
      <c r="N468" s="237">
        <v>8</v>
      </c>
      <c r="O468" s="237">
        <v>4.8400001525878906</v>
      </c>
      <c r="P468" s="237">
        <v>8.9099998474121094</v>
      </c>
      <c r="Q468" s="237">
        <v>21.75</v>
      </c>
    </row>
    <row r="469" spans="1:17">
      <c r="A469" s="234"/>
      <c r="B469" s="234"/>
      <c r="C469" s="234"/>
      <c r="D469" s="238" t="s">
        <v>1259</v>
      </c>
      <c r="E469" s="240"/>
      <c r="F469" s="240"/>
      <c r="G469" s="240"/>
      <c r="H469" s="240"/>
      <c r="I469" s="240">
        <v>4</v>
      </c>
      <c r="J469" s="240">
        <v>7</v>
      </c>
      <c r="K469" s="240">
        <v>68</v>
      </c>
      <c r="L469" s="240">
        <v>79</v>
      </c>
      <c r="M469" s="241">
        <v>76.375</v>
      </c>
      <c r="N469" s="241">
        <v>4.9899997711181641</v>
      </c>
      <c r="O469" s="241">
        <v>7.179999828338623</v>
      </c>
      <c r="P469" s="241">
        <v>10.010000228881836</v>
      </c>
      <c r="Q469" s="241">
        <v>22.179999828338623</v>
      </c>
    </row>
    <row r="470" spans="1:17">
      <c r="A470" s="234"/>
      <c r="B470" s="234"/>
      <c r="C470" s="234"/>
      <c r="D470" s="234" t="s">
        <v>1260</v>
      </c>
      <c r="E470" s="236"/>
      <c r="F470" s="236"/>
      <c r="G470" s="236"/>
      <c r="H470" s="236"/>
      <c r="I470" s="236">
        <v>6</v>
      </c>
      <c r="J470" s="236">
        <v>5</v>
      </c>
      <c r="K470" s="236">
        <v>66</v>
      </c>
      <c r="L470" s="236">
        <v>77</v>
      </c>
      <c r="M470" s="237">
        <v>70.625</v>
      </c>
      <c r="N470" s="237">
        <v>8</v>
      </c>
      <c r="O470" s="237">
        <v>7</v>
      </c>
      <c r="P470" s="237">
        <v>11.25</v>
      </c>
      <c r="Q470" s="237">
        <v>26.25</v>
      </c>
    </row>
    <row r="471" spans="1:17">
      <c r="A471" s="234"/>
      <c r="B471" s="234"/>
      <c r="C471" s="279" t="s">
        <v>770</v>
      </c>
      <c r="D471" s="279"/>
      <c r="E471" s="280"/>
      <c r="F471" s="280"/>
      <c r="G471" s="280"/>
      <c r="H471" s="280"/>
      <c r="I471" s="280">
        <v>12</v>
      </c>
      <c r="J471" s="280">
        <v>21</v>
      </c>
      <c r="K471" s="280">
        <v>323</v>
      </c>
      <c r="L471" s="280">
        <v>356</v>
      </c>
      <c r="M471" s="281">
        <v>348.25</v>
      </c>
      <c r="N471" s="281">
        <v>23.989999771118164</v>
      </c>
      <c r="O471" s="281">
        <v>32.349999904632568</v>
      </c>
      <c r="P471" s="281">
        <v>43.149999618530273</v>
      </c>
      <c r="Q471" s="281">
        <v>99.489999294281006</v>
      </c>
    </row>
    <row r="472" spans="1:17">
      <c r="A472" s="234"/>
      <c r="B472" s="234"/>
      <c r="C472" s="226"/>
      <c r="D472" s="226"/>
      <c r="E472" s="228"/>
      <c r="F472" s="228"/>
      <c r="G472" s="228"/>
      <c r="H472" s="228"/>
      <c r="I472" s="228"/>
      <c r="J472" s="228"/>
      <c r="K472" s="228"/>
      <c r="L472" s="228"/>
      <c r="M472" s="229"/>
      <c r="N472" s="229"/>
      <c r="O472" s="229"/>
      <c r="P472" s="229"/>
      <c r="Q472" s="229"/>
    </row>
    <row r="473" spans="1:17">
      <c r="A473" s="234"/>
      <c r="B473" s="234" t="s">
        <v>771</v>
      </c>
      <c r="C473" s="276" t="s">
        <v>330</v>
      </c>
      <c r="D473" s="276"/>
      <c r="E473" s="236"/>
      <c r="F473" s="236"/>
      <c r="G473" s="236"/>
      <c r="H473" s="236"/>
      <c r="I473" s="236"/>
      <c r="J473" s="236"/>
      <c r="K473" s="236"/>
      <c r="L473" s="236"/>
      <c r="M473" s="237"/>
      <c r="N473" s="237"/>
      <c r="O473" s="237"/>
      <c r="P473" s="237"/>
      <c r="Q473" s="237"/>
    </row>
    <row r="474" spans="1:17">
      <c r="A474" s="234"/>
      <c r="B474" s="234"/>
      <c r="C474" s="234"/>
      <c r="D474" s="238" t="s">
        <v>1261</v>
      </c>
      <c r="E474" s="240"/>
      <c r="F474" s="240"/>
      <c r="G474" s="240"/>
      <c r="H474" s="240"/>
      <c r="I474" s="240">
        <v>1</v>
      </c>
      <c r="J474" s="240">
        <v>6</v>
      </c>
      <c r="K474" s="240">
        <v>101</v>
      </c>
      <c r="L474" s="240">
        <v>108</v>
      </c>
      <c r="M474" s="241">
        <v>106</v>
      </c>
      <c r="N474" s="241">
        <v>7.070000171661377</v>
      </c>
      <c r="O474" s="241">
        <v>4.8899998664855957</v>
      </c>
      <c r="P474" s="241">
        <v>15.680000305175781</v>
      </c>
      <c r="Q474" s="241">
        <v>27.640000343322754</v>
      </c>
    </row>
    <row r="475" spans="1:17">
      <c r="A475" s="234"/>
      <c r="B475" s="234"/>
      <c r="C475" s="279" t="s">
        <v>773</v>
      </c>
      <c r="D475" s="279"/>
      <c r="E475" s="280"/>
      <c r="F475" s="280"/>
      <c r="G475" s="280"/>
      <c r="H475" s="280"/>
      <c r="I475" s="280">
        <v>1</v>
      </c>
      <c r="J475" s="280">
        <v>6</v>
      </c>
      <c r="K475" s="280">
        <v>101</v>
      </c>
      <c r="L475" s="280">
        <v>108</v>
      </c>
      <c r="M475" s="281">
        <v>106</v>
      </c>
      <c r="N475" s="281">
        <v>7.070000171661377</v>
      </c>
      <c r="O475" s="281">
        <v>4.8899998664855957</v>
      </c>
      <c r="P475" s="281">
        <v>15.680000305175781</v>
      </c>
      <c r="Q475" s="281">
        <v>27.640000343322754</v>
      </c>
    </row>
    <row r="476" spans="1:17">
      <c r="A476" s="234"/>
      <c r="B476" s="234"/>
      <c r="C476" s="226"/>
      <c r="D476" s="226"/>
      <c r="E476" s="228"/>
      <c r="F476" s="228"/>
      <c r="G476" s="228"/>
      <c r="H476" s="228"/>
      <c r="I476" s="228"/>
      <c r="J476" s="228"/>
      <c r="K476" s="228"/>
      <c r="L476" s="228"/>
      <c r="M476" s="229"/>
      <c r="N476" s="229"/>
      <c r="O476" s="229"/>
      <c r="P476" s="229"/>
      <c r="Q476" s="229"/>
    </row>
    <row r="477" spans="1:17">
      <c r="A477" s="234"/>
      <c r="B477" s="234" t="s">
        <v>777</v>
      </c>
      <c r="C477" s="276" t="s">
        <v>329</v>
      </c>
      <c r="D477" s="276"/>
      <c r="E477" s="236"/>
      <c r="F477" s="236"/>
      <c r="G477" s="236"/>
      <c r="H477" s="236"/>
      <c r="I477" s="236"/>
      <c r="J477" s="236"/>
      <c r="K477" s="236"/>
      <c r="L477" s="236"/>
      <c r="M477" s="237"/>
      <c r="N477" s="237"/>
      <c r="O477" s="237"/>
      <c r="P477" s="237"/>
      <c r="Q477" s="237"/>
    </row>
    <row r="478" spans="1:17">
      <c r="A478" s="234"/>
      <c r="B478" s="234"/>
      <c r="C478" s="234"/>
      <c r="D478" s="238" t="s">
        <v>1262</v>
      </c>
      <c r="E478" s="240"/>
      <c r="F478" s="240"/>
      <c r="G478" s="240"/>
      <c r="H478" s="240"/>
      <c r="I478" s="240">
        <v>3</v>
      </c>
      <c r="J478" s="240">
        <v>7</v>
      </c>
      <c r="K478" s="240">
        <v>79</v>
      </c>
      <c r="L478" s="240">
        <v>89</v>
      </c>
      <c r="M478" s="241">
        <v>86.125</v>
      </c>
      <c r="N478" s="241">
        <v>6.2300000190734863</v>
      </c>
      <c r="O478" s="241">
        <v>7.4699997901916504</v>
      </c>
      <c r="P478" s="241">
        <v>10.939999580383301</v>
      </c>
      <c r="Q478" s="241">
        <v>24.639999389648438</v>
      </c>
    </row>
    <row r="479" spans="1:17">
      <c r="A479" s="234"/>
      <c r="B479" s="234"/>
      <c r="C479" s="234"/>
      <c r="D479" s="234" t="s">
        <v>1263</v>
      </c>
      <c r="E479" s="236"/>
      <c r="F479" s="236"/>
      <c r="G479" s="236"/>
      <c r="H479" s="236"/>
      <c r="I479" s="236">
        <v>2</v>
      </c>
      <c r="J479" s="236">
        <v>5</v>
      </c>
      <c r="K479" s="236">
        <v>98</v>
      </c>
      <c r="L479" s="236">
        <v>105</v>
      </c>
      <c r="M479" s="237">
        <v>101.125</v>
      </c>
      <c r="N479" s="237">
        <v>0.98000001907348633</v>
      </c>
      <c r="O479" s="237">
        <v>10.760000228881836</v>
      </c>
      <c r="P479" s="237">
        <v>17.579999923706055</v>
      </c>
      <c r="Q479" s="237">
        <v>29.320000171661377</v>
      </c>
    </row>
    <row r="480" spans="1:17">
      <c r="A480" s="234"/>
      <c r="B480" s="234"/>
      <c r="C480" s="279" t="s">
        <v>780</v>
      </c>
      <c r="D480" s="279"/>
      <c r="E480" s="280"/>
      <c r="F480" s="280"/>
      <c r="G480" s="280"/>
      <c r="H480" s="280"/>
      <c r="I480" s="280">
        <v>5</v>
      </c>
      <c r="J480" s="280">
        <v>12</v>
      </c>
      <c r="K480" s="280">
        <v>177</v>
      </c>
      <c r="L480" s="280">
        <v>194</v>
      </c>
      <c r="M480" s="281">
        <v>187.25</v>
      </c>
      <c r="N480" s="281">
        <v>7.2100000381469727</v>
      </c>
      <c r="O480" s="281">
        <v>18.230000019073486</v>
      </c>
      <c r="P480" s="281">
        <v>28.519999504089355</v>
      </c>
      <c r="Q480" s="281">
        <v>53.959999561309814</v>
      </c>
    </row>
    <row r="481" spans="1:17">
      <c r="A481" s="234"/>
      <c r="B481" s="234"/>
      <c r="C481" s="226"/>
      <c r="D481" s="226"/>
      <c r="E481" s="228"/>
      <c r="F481" s="228"/>
      <c r="G481" s="228"/>
      <c r="H481" s="228"/>
      <c r="I481" s="228"/>
      <c r="J481" s="228"/>
      <c r="K481" s="228"/>
      <c r="L481" s="228"/>
      <c r="M481" s="229"/>
      <c r="N481" s="229"/>
      <c r="O481" s="229"/>
      <c r="P481" s="229"/>
      <c r="Q481" s="229"/>
    </row>
    <row r="482" spans="1:17">
      <c r="A482" s="279" t="s">
        <v>781</v>
      </c>
      <c r="B482" s="279"/>
      <c r="C482" s="279"/>
      <c r="D482" s="279"/>
      <c r="E482" s="280"/>
      <c r="F482" s="280"/>
      <c r="G482" s="280"/>
      <c r="H482" s="280"/>
      <c r="I482" s="280">
        <v>18</v>
      </c>
      <c r="J482" s="280">
        <v>39</v>
      </c>
      <c r="K482" s="280">
        <v>601</v>
      </c>
      <c r="L482" s="280">
        <v>658</v>
      </c>
      <c r="M482" s="281">
        <v>641.5</v>
      </c>
      <c r="N482" s="281">
        <v>38.269999980926514</v>
      </c>
      <c r="O482" s="281">
        <v>55.46999979019165</v>
      </c>
      <c r="P482" s="281">
        <v>87.34999942779541</v>
      </c>
      <c r="Q482" s="281">
        <v>181.08999919891357</v>
      </c>
    </row>
    <row r="483" spans="1:17" ht="10.199999999999999" customHeight="1">
      <c r="A483" s="226"/>
      <c r="B483" s="226"/>
      <c r="C483" s="226"/>
      <c r="D483" s="226"/>
      <c r="E483" s="228"/>
      <c r="F483" s="228"/>
      <c r="G483" s="228"/>
      <c r="H483" s="228"/>
      <c r="I483" s="228"/>
      <c r="J483" s="228"/>
      <c r="K483" s="228"/>
      <c r="L483" s="228"/>
      <c r="M483" s="229"/>
      <c r="N483" s="229"/>
      <c r="O483" s="229"/>
      <c r="P483" s="229"/>
      <c r="Q483" s="229"/>
    </row>
    <row r="484" spans="1:17">
      <c r="A484" s="276" t="s">
        <v>782</v>
      </c>
      <c r="B484" s="276"/>
      <c r="C484" s="276"/>
      <c r="D484" s="276"/>
      <c r="E484" s="236"/>
      <c r="F484" s="236"/>
      <c r="G484" s="236"/>
      <c r="H484" s="236"/>
      <c r="I484" s="236"/>
      <c r="J484" s="236"/>
      <c r="K484" s="236"/>
      <c r="L484" s="236"/>
      <c r="M484" s="237"/>
      <c r="N484" s="237"/>
      <c r="O484" s="237"/>
      <c r="P484" s="237"/>
      <c r="Q484" s="237"/>
    </row>
    <row r="485" spans="1:17">
      <c r="A485" s="234"/>
      <c r="B485" s="234" t="s">
        <v>790</v>
      </c>
      <c r="C485" s="276" t="s">
        <v>328</v>
      </c>
      <c r="D485" s="276"/>
      <c r="E485" s="236"/>
      <c r="F485" s="236"/>
      <c r="G485" s="236"/>
      <c r="H485" s="236"/>
      <c r="I485" s="236"/>
      <c r="J485" s="236"/>
      <c r="K485" s="236"/>
      <c r="L485" s="236"/>
      <c r="M485" s="237"/>
      <c r="N485" s="237"/>
      <c r="O485" s="237"/>
      <c r="P485" s="237"/>
      <c r="Q485" s="237"/>
    </row>
    <row r="486" spans="1:17">
      <c r="A486" s="234"/>
      <c r="B486" s="234"/>
      <c r="C486" s="234"/>
      <c r="D486" s="238" t="s">
        <v>1264</v>
      </c>
      <c r="E486" s="240"/>
      <c r="F486" s="240"/>
      <c r="G486" s="240"/>
      <c r="H486" s="240"/>
      <c r="I486" s="240"/>
      <c r="J486" s="240">
        <v>0</v>
      </c>
      <c r="K486" s="240">
        <v>18</v>
      </c>
      <c r="L486" s="240">
        <v>18</v>
      </c>
      <c r="M486" s="241">
        <v>18</v>
      </c>
      <c r="N486" s="241">
        <v>2</v>
      </c>
      <c r="O486" s="241">
        <v>1</v>
      </c>
      <c r="P486" s="241">
        <v>1.6299999952316284</v>
      </c>
      <c r="Q486" s="241">
        <v>4.6299999952316284</v>
      </c>
    </row>
    <row r="487" spans="1:17">
      <c r="A487" s="234"/>
      <c r="B487" s="234"/>
      <c r="C487" s="279" t="s">
        <v>793</v>
      </c>
      <c r="D487" s="279"/>
      <c r="E487" s="280"/>
      <c r="F487" s="280"/>
      <c r="G487" s="280"/>
      <c r="H487" s="280"/>
      <c r="I487" s="280"/>
      <c r="J487" s="280">
        <v>0</v>
      </c>
      <c r="K487" s="280">
        <v>18</v>
      </c>
      <c r="L487" s="280">
        <v>18</v>
      </c>
      <c r="M487" s="281">
        <v>18</v>
      </c>
      <c r="N487" s="281">
        <v>2</v>
      </c>
      <c r="O487" s="281">
        <v>1</v>
      </c>
      <c r="P487" s="281">
        <v>1.6299999952316284</v>
      </c>
      <c r="Q487" s="281">
        <v>4.6299999952316284</v>
      </c>
    </row>
    <row r="488" spans="1:17">
      <c r="A488" s="234"/>
      <c r="B488" s="234"/>
      <c r="C488" s="226"/>
      <c r="D488" s="226"/>
      <c r="E488" s="228"/>
      <c r="F488" s="228"/>
      <c r="G488" s="228"/>
      <c r="H488" s="228"/>
      <c r="I488" s="228"/>
      <c r="J488" s="228"/>
      <c r="K488" s="228"/>
      <c r="L488" s="228"/>
      <c r="M488" s="229"/>
      <c r="N488" s="229"/>
      <c r="O488" s="229"/>
      <c r="P488" s="229"/>
      <c r="Q488" s="229"/>
    </row>
    <row r="489" spans="1:17">
      <c r="A489" s="279" t="s">
        <v>809</v>
      </c>
      <c r="B489" s="279"/>
      <c r="C489" s="279"/>
      <c r="D489" s="279"/>
      <c r="E489" s="280"/>
      <c r="F489" s="280"/>
      <c r="G489" s="280"/>
      <c r="H489" s="280"/>
      <c r="I489" s="280"/>
      <c r="J489" s="280">
        <v>0</v>
      </c>
      <c r="K489" s="280">
        <v>18</v>
      </c>
      <c r="L489" s="280">
        <v>18</v>
      </c>
      <c r="M489" s="281">
        <v>18</v>
      </c>
      <c r="N489" s="281">
        <v>2</v>
      </c>
      <c r="O489" s="281">
        <v>1</v>
      </c>
      <c r="P489" s="281">
        <v>1.6299999952316284</v>
      </c>
      <c r="Q489" s="281">
        <v>4.6299999952316284</v>
      </c>
    </row>
    <row r="490" spans="1:17">
      <c r="A490" s="226"/>
      <c r="B490" s="226"/>
      <c r="C490" s="226"/>
      <c r="D490" s="226"/>
      <c r="E490" s="228"/>
      <c r="F490" s="228"/>
      <c r="G490" s="228"/>
      <c r="H490" s="228"/>
      <c r="I490" s="228"/>
      <c r="J490" s="228"/>
      <c r="K490" s="228"/>
      <c r="L490" s="228"/>
      <c r="M490" s="229"/>
      <c r="N490" s="229"/>
      <c r="O490" s="229"/>
      <c r="P490" s="229"/>
      <c r="Q490" s="229"/>
    </row>
    <row r="491" spans="1:17">
      <c r="A491" s="276" t="s">
        <v>859</v>
      </c>
      <c r="B491" s="276"/>
      <c r="C491" s="276"/>
      <c r="D491" s="276"/>
      <c r="E491" s="236"/>
      <c r="F491" s="236"/>
      <c r="G491" s="236"/>
      <c r="H491" s="236"/>
      <c r="I491" s="236"/>
      <c r="J491" s="236"/>
      <c r="K491" s="236"/>
      <c r="L491" s="236"/>
      <c r="M491" s="237"/>
      <c r="N491" s="237"/>
      <c r="O491" s="237"/>
      <c r="P491" s="237"/>
      <c r="Q491" s="237"/>
    </row>
    <row r="492" spans="1:17">
      <c r="A492" s="234"/>
      <c r="B492" s="234" t="s">
        <v>860</v>
      </c>
      <c r="C492" s="276" t="s">
        <v>317</v>
      </c>
      <c r="D492" s="276"/>
      <c r="E492" s="236"/>
      <c r="F492" s="236"/>
      <c r="G492" s="236"/>
      <c r="H492" s="236"/>
      <c r="I492" s="236"/>
      <c r="J492" s="236"/>
      <c r="K492" s="236"/>
      <c r="L492" s="236"/>
      <c r="M492" s="237"/>
      <c r="N492" s="237"/>
      <c r="O492" s="237"/>
      <c r="P492" s="237"/>
      <c r="Q492" s="237"/>
    </row>
    <row r="493" spans="1:17">
      <c r="A493" s="234"/>
      <c r="B493" s="234"/>
      <c r="C493" s="234"/>
      <c r="D493" s="238" t="s">
        <v>1265</v>
      </c>
      <c r="E493" s="240"/>
      <c r="F493" s="240"/>
      <c r="G493" s="240"/>
      <c r="H493" s="240"/>
      <c r="I493" s="240"/>
      <c r="J493" s="240">
        <v>8</v>
      </c>
      <c r="K493" s="240">
        <v>139</v>
      </c>
      <c r="L493" s="240">
        <v>147</v>
      </c>
      <c r="M493" s="241">
        <v>144</v>
      </c>
      <c r="N493" s="241">
        <v>20.399999618530273</v>
      </c>
      <c r="O493" s="241">
        <v>2</v>
      </c>
      <c r="P493" s="241">
        <v>11.5</v>
      </c>
      <c r="Q493" s="241">
        <v>33.899999618530273</v>
      </c>
    </row>
    <row r="494" spans="1:17">
      <c r="A494" s="234"/>
      <c r="B494" s="234"/>
      <c r="C494" s="279" t="s">
        <v>870</v>
      </c>
      <c r="D494" s="279"/>
      <c r="E494" s="280"/>
      <c r="F494" s="280"/>
      <c r="G494" s="280"/>
      <c r="H494" s="280"/>
      <c r="I494" s="280"/>
      <c r="J494" s="280">
        <v>8</v>
      </c>
      <c r="K494" s="280">
        <v>139</v>
      </c>
      <c r="L494" s="280">
        <v>147</v>
      </c>
      <c r="M494" s="281">
        <v>144</v>
      </c>
      <c r="N494" s="281">
        <v>20.399999618530273</v>
      </c>
      <c r="O494" s="281">
        <v>2</v>
      </c>
      <c r="P494" s="281">
        <v>11.5</v>
      </c>
      <c r="Q494" s="281">
        <v>33.899999618530273</v>
      </c>
    </row>
    <row r="495" spans="1:17">
      <c r="A495" s="234"/>
      <c r="B495" s="234"/>
      <c r="C495" s="226"/>
      <c r="D495" s="226"/>
      <c r="E495" s="228"/>
      <c r="F495" s="228"/>
      <c r="G495" s="228"/>
      <c r="H495" s="228"/>
      <c r="I495" s="228"/>
      <c r="J495" s="228"/>
      <c r="K495" s="228"/>
      <c r="L495" s="228"/>
      <c r="M495" s="229"/>
      <c r="N495" s="229"/>
      <c r="O495" s="229"/>
      <c r="P495" s="229"/>
      <c r="Q495" s="229"/>
    </row>
    <row r="496" spans="1:17">
      <c r="A496" s="279" t="s">
        <v>904</v>
      </c>
      <c r="B496" s="279"/>
      <c r="C496" s="279"/>
      <c r="D496" s="279"/>
      <c r="E496" s="280"/>
      <c r="F496" s="280"/>
      <c r="G496" s="280"/>
      <c r="H496" s="280"/>
      <c r="I496" s="280"/>
      <c r="J496" s="280">
        <v>8</v>
      </c>
      <c r="K496" s="280">
        <v>139</v>
      </c>
      <c r="L496" s="280">
        <v>147</v>
      </c>
      <c r="M496" s="281">
        <v>144</v>
      </c>
      <c r="N496" s="281">
        <v>20.399999618530273</v>
      </c>
      <c r="O496" s="281">
        <v>2</v>
      </c>
      <c r="P496" s="281">
        <v>11.5</v>
      </c>
      <c r="Q496" s="281">
        <v>33.899999618530273</v>
      </c>
    </row>
    <row r="497" spans="1:17" ht="9.6" customHeight="1">
      <c r="A497" s="226"/>
      <c r="B497" s="226"/>
      <c r="C497" s="226"/>
      <c r="D497" s="226"/>
      <c r="E497" s="228"/>
      <c r="F497" s="228"/>
      <c r="G497" s="228"/>
      <c r="H497" s="228"/>
      <c r="I497" s="228"/>
      <c r="J497" s="228"/>
      <c r="K497" s="228"/>
      <c r="L497" s="228"/>
      <c r="M497" s="229"/>
      <c r="N497" s="229"/>
      <c r="O497" s="229"/>
      <c r="P497" s="229"/>
      <c r="Q497" s="229"/>
    </row>
    <row r="498" spans="1:17">
      <c r="A498" s="276" t="s">
        <v>925</v>
      </c>
      <c r="B498" s="276"/>
      <c r="C498" s="276"/>
      <c r="D498" s="276"/>
      <c r="E498" s="236"/>
      <c r="F498" s="236"/>
      <c r="G498" s="236"/>
      <c r="H498" s="236"/>
      <c r="I498" s="236"/>
      <c r="J498" s="236"/>
      <c r="K498" s="236"/>
      <c r="L498" s="236"/>
      <c r="M498" s="237"/>
      <c r="N498" s="237"/>
      <c r="O498" s="237"/>
      <c r="P498" s="237"/>
      <c r="Q498" s="237"/>
    </row>
    <row r="499" spans="1:17">
      <c r="A499" s="234"/>
      <c r="B499" s="234" t="s">
        <v>926</v>
      </c>
      <c r="C499" s="276" t="s">
        <v>325</v>
      </c>
      <c r="D499" s="276"/>
      <c r="E499" s="236"/>
      <c r="F499" s="236"/>
      <c r="G499" s="236"/>
      <c r="H499" s="236"/>
      <c r="I499" s="236"/>
      <c r="J499" s="236"/>
      <c r="K499" s="236"/>
      <c r="L499" s="236"/>
      <c r="M499" s="237"/>
      <c r="N499" s="237"/>
      <c r="O499" s="237"/>
      <c r="P499" s="237"/>
      <c r="Q499" s="237"/>
    </row>
    <row r="500" spans="1:17">
      <c r="A500" s="234"/>
      <c r="B500" s="234"/>
      <c r="C500" s="234"/>
      <c r="D500" s="238" t="s">
        <v>1266</v>
      </c>
      <c r="E500" s="240"/>
      <c r="F500" s="240"/>
      <c r="G500" s="240"/>
      <c r="H500" s="240"/>
      <c r="I500" s="240"/>
      <c r="J500" s="240">
        <v>8</v>
      </c>
      <c r="K500" s="240">
        <v>82</v>
      </c>
      <c r="L500" s="240">
        <v>90</v>
      </c>
      <c r="M500" s="241">
        <v>87.5</v>
      </c>
      <c r="N500" s="241">
        <v>7.7399997711181641</v>
      </c>
      <c r="O500" s="241">
        <v>10.600000381469727</v>
      </c>
      <c r="P500" s="241">
        <v>6.2199997901916504</v>
      </c>
      <c r="Q500" s="241">
        <v>24.559999942779541</v>
      </c>
    </row>
    <row r="501" spans="1:17">
      <c r="A501" s="234"/>
      <c r="B501" s="234"/>
      <c r="C501" s="279" t="s">
        <v>928</v>
      </c>
      <c r="D501" s="279"/>
      <c r="E501" s="280"/>
      <c r="F501" s="280"/>
      <c r="G501" s="280"/>
      <c r="H501" s="280"/>
      <c r="I501" s="280"/>
      <c r="J501" s="280">
        <v>8</v>
      </c>
      <c r="K501" s="280">
        <v>82</v>
      </c>
      <c r="L501" s="280">
        <v>90</v>
      </c>
      <c r="M501" s="281">
        <v>87.5</v>
      </c>
      <c r="N501" s="281">
        <v>7.7399997711181641</v>
      </c>
      <c r="O501" s="281">
        <v>10.600000381469727</v>
      </c>
      <c r="P501" s="281">
        <v>6.2199997901916504</v>
      </c>
      <c r="Q501" s="281">
        <v>24.559999942779541</v>
      </c>
    </row>
    <row r="502" spans="1:17">
      <c r="A502" s="234"/>
      <c r="B502" s="234"/>
      <c r="C502" s="226"/>
      <c r="D502" s="226"/>
      <c r="E502" s="228"/>
      <c r="F502" s="228"/>
      <c r="G502" s="228"/>
      <c r="H502" s="228"/>
      <c r="I502" s="228"/>
      <c r="J502" s="228"/>
      <c r="K502" s="228"/>
      <c r="L502" s="228"/>
      <c r="M502" s="229"/>
      <c r="N502" s="229"/>
      <c r="O502" s="229"/>
      <c r="P502" s="229"/>
      <c r="Q502" s="229"/>
    </row>
    <row r="503" spans="1:17">
      <c r="A503" s="279" t="s">
        <v>973</v>
      </c>
      <c r="B503" s="279"/>
      <c r="C503" s="279"/>
      <c r="D503" s="279"/>
      <c r="E503" s="280"/>
      <c r="F503" s="280"/>
      <c r="G503" s="280"/>
      <c r="H503" s="280"/>
      <c r="I503" s="280"/>
      <c r="J503" s="280">
        <v>8</v>
      </c>
      <c r="K503" s="280">
        <v>82</v>
      </c>
      <c r="L503" s="280">
        <v>90</v>
      </c>
      <c r="M503" s="281">
        <v>87.5</v>
      </c>
      <c r="N503" s="281">
        <v>7.7399997711181641</v>
      </c>
      <c r="O503" s="281">
        <v>10.600000381469727</v>
      </c>
      <c r="P503" s="281">
        <v>6.2199997901916504</v>
      </c>
      <c r="Q503" s="281">
        <v>24.559999942779541</v>
      </c>
    </row>
    <row r="504" spans="1:17">
      <c r="A504" s="226"/>
      <c r="B504" s="226"/>
      <c r="C504" s="226"/>
      <c r="D504" s="226"/>
      <c r="E504" s="228"/>
      <c r="F504" s="228"/>
      <c r="G504" s="228"/>
      <c r="H504" s="228"/>
      <c r="I504" s="228"/>
      <c r="J504" s="228"/>
      <c r="K504" s="228"/>
      <c r="L504" s="228"/>
      <c r="M504" s="229"/>
      <c r="N504" s="229"/>
      <c r="O504" s="229"/>
      <c r="P504" s="229"/>
      <c r="Q504" s="229"/>
    </row>
    <row r="505" spans="1:17">
      <c r="A505" s="58" t="s">
        <v>1267</v>
      </c>
      <c r="B505" s="279"/>
      <c r="C505" s="279"/>
      <c r="D505" s="279"/>
      <c r="E505" s="280"/>
      <c r="F505" s="280"/>
      <c r="G505" s="280"/>
      <c r="H505" s="280"/>
      <c r="I505" s="280">
        <v>21</v>
      </c>
      <c r="J505" s="280">
        <v>95</v>
      </c>
      <c r="K505" s="280">
        <v>2942</v>
      </c>
      <c r="L505" s="280">
        <v>3058</v>
      </c>
      <c r="M505" s="281">
        <v>3044.75</v>
      </c>
      <c r="N505" s="281">
        <v>160.38999965786934</v>
      </c>
      <c r="O505" s="281">
        <v>214.23999989032745</v>
      </c>
      <c r="P505" s="281">
        <v>483.29999911785126</v>
      </c>
      <c r="Q505" s="281">
        <v>857.92999866604805</v>
      </c>
    </row>
    <row r="506" spans="1:17">
      <c r="A506" s="58"/>
      <c r="B506" s="279"/>
      <c r="C506" s="279"/>
      <c r="D506" s="279"/>
      <c r="E506" s="280"/>
      <c r="F506" s="280"/>
      <c r="G506" s="280"/>
      <c r="H506" s="280"/>
      <c r="I506" s="280"/>
      <c r="J506" s="280"/>
      <c r="K506" s="280"/>
      <c r="L506" s="280"/>
      <c r="M506" s="281"/>
      <c r="N506" s="281"/>
      <c r="O506" s="281"/>
      <c r="P506" s="281"/>
      <c r="Q506" s="281"/>
    </row>
    <row r="507" spans="1:17">
      <c r="A507" s="284" t="s">
        <v>18</v>
      </c>
      <c r="B507" s="285"/>
      <c r="C507" s="285"/>
      <c r="D507" s="285"/>
      <c r="E507" s="286">
        <v>38082632</v>
      </c>
      <c r="F507" s="286">
        <v>10273042</v>
      </c>
      <c r="G507" s="286">
        <v>48355674</v>
      </c>
      <c r="H507" s="286">
        <v>5112356</v>
      </c>
      <c r="I507" s="286">
        <v>131</v>
      </c>
      <c r="J507" s="286">
        <v>650</v>
      </c>
      <c r="K507" s="286">
        <v>17925</v>
      </c>
      <c r="L507" s="286">
        <v>18706</v>
      </c>
      <c r="M507" s="287">
        <v>18811</v>
      </c>
      <c r="N507" s="287">
        <v>1467.590001732111</v>
      </c>
      <c r="O507" s="287">
        <v>1065.6000011116266</v>
      </c>
      <c r="P507" s="287">
        <v>3309.3100030422211</v>
      </c>
      <c r="Q507" s="287">
        <v>5842.5000058859587</v>
      </c>
    </row>
    <row r="509" spans="1:17">
      <c r="C509" s="288" t="s">
        <v>1268</v>
      </c>
    </row>
  </sheetData>
  <mergeCells count="2">
    <mergeCell ref="I4:M4"/>
    <mergeCell ref="N4:Q4"/>
  </mergeCells>
  <hyperlinks>
    <hyperlink ref="D1" location="Efnisyfirlit!A1" display="Efnisyfirlit" xr:uid="{949D9D6B-90B8-4E62-B6DD-489C67468DA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29847-D045-4D4B-88D1-22F23A6B50FF}">
  <dimension ref="A1:M36"/>
  <sheetViews>
    <sheetView workbookViewId="0"/>
  </sheetViews>
  <sheetFormatPr defaultRowHeight="14.4"/>
  <cols>
    <col min="1" max="1" width="26.44140625" customWidth="1"/>
    <col min="2" max="2" width="11.6640625" customWidth="1"/>
    <col min="3" max="3" width="0.6640625" customWidth="1"/>
    <col min="4" max="6" width="12.109375" customWidth="1"/>
    <col min="7" max="7" width="10.5546875" customWidth="1"/>
    <col min="8" max="8" width="11.5546875" customWidth="1"/>
    <col min="9" max="9" width="0.6640625" customWidth="1"/>
    <col min="10" max="10" width="13" customWidth="1"/>
    <col min="11" max="11" width="10.6640625" customWidth="1"/>
    <col min="12" max="12" width="0.6640625" customWidth="1"/>
    <col min="13" max="13" width="12" customWidth="1"/>
  </cols>
  <sheetData>
    <row r="1" spans="1:13">
      <c r="A1" s="289" t="s">
        <v>1273</v>
      </c>
    </row>
    <row r="2" spans="1:13" ht="15.6">
      <c r="A2" s="1" t="s">
        <v>63</v>
      </c>
    </row>
    <row r="3" spans="1:1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>
      <c r="A4" s="3"/>
      <c r="B4" s="27" t="s">
        <v>64</v>
      </c>
      <c r="C4" s="28"/>
      <c r="D4" s="29" t="s">
        <v>65</v>
      </c>
      <c r="E4" s="29" t="s">
        <v>66</v>
      </c>
      <c r="F4" s="29" t="s">
        <v>67</v>
      </c>
      <c r="G4" s="30"/>
      <c r="H4" s="27" t="s">
        <v>35</v>
      </c>
      <c r="I4" s="31"/>
      <c r="J4" s="32" t="s">
        <v>68</v>
      </c>
      <c r="K4" s="29" t="s">
        <v>69</v>
      </c>
      <c r="L4" s="33"/>
      <c r="M4" s="27"/>
    </row>
    <row r="5" spans="1:13">
      <c r="A5" s="3"/>
      <c r="B5" s="34" t="s">
        <v>70</v>
      </c>
      <c r="C5" s="28"/>
      <c r="D5" s="35" t="s">
        <v>71</v>
      </c>
      <c r="E5" s="35" t="s">
        <v>72</v>
      </c>
      <c r="F5" s="35" t="s">
        <v>73</v>
      </c>
      <c r="G5" s="36" t="s">
        <v>34</v>
      </c>
      <c r="H5" s="34" t="s">
        <v>74</v>
      </c>
      <c r="I5" s="31"/>
      <c r="J5" s="37" t="s">
        <v>75</v>
      </c>
      <c r="K5" s="35" t="s">
        <v>76</v>
      </c>
      <c r="L5" s="33"/>
      <c r="M5" s="34" t="s">
        <v>77</v>
      </c>
    </row>
    <row r="6" spans="1:13">
      <c r="A6" s="38" t="s">
        <v>78</v>
      </c>
      <c r="B6" s="39"/>
      <c r="C6" s="40"/>
      <c r="D6" s="40"/>
      <c r="E6" s="40"/>
      <c r="F6" s="40"/>
      <c r="G6" s="40"/>
      <c r="H6" s="39"/>
      <c r="I6" s="40"/>
      <c r="J6" s="3"/>
      <c r="K6" s="3"/>
      <c r="L6" s="3"/>
      <c r="M6" s="41"/>
    </row>
    <row r="7" spans="1:13">
      <c r="A7" s="42" t="s">
        <v>79</v>
      </c>
      <c r="B7" s="43">
        <v>219756023.72562498</v>
      </c>
      <c r="C7" s="44"/>
      <c r="D7" s="44"/>
      <c r="E7" s="44"/>
      <c r="F7" s="44"/>
      <c r="G7" s="44"/>
      <c r="H7" s="43"/>
      <c r="I7" s="44"/>
      <c r="J7" s="45"/>
      <c r="K7" s="45"/>
      <c r="L7" s="45"/>
      <c r="M7" s="43">
        <f>B7</f>
        <v>219756023.72562498</v>
      </c>
    </row>
    <row r="8" spans="1:13">
      <c r="A8" s="46" t="s">
        <v>80</v>
      </c>
      <c r="B8" s="47">
        <v>50982135.39106641</v>
      </c>
      <c r="C8" s="40"/>
      <c r="D8" s="40"/>
      <c r="E8" s="40"/>
      <c r="F8" s="40"/>
      <c r="G8" s="40"/>
      <c r="H8" s="47"/>
      <c r="I8" s="40"/>
      <c r="J8" s="3"/>
      <c r="K8" s="3"/>
      <c r="L8" s="3"/>
      <c r="M8" s="47">
        <f t="shared" ref="M8:M10" si="0">B8</f>
        <v>50982135.39106641</v>
      </c>
    </row>
    <row r="9" spans="1:13">
      <c r="A9" s="42" t="s">
        <v>81</v>
      </c>
      <c r="B9" s="43">
        <v>46380617.947781242</v>
      </c>
      <c r="C9" s="44"/>
      <c r="D9" s="44"/>
      <c r="E9" s="44"/>
      <c r="F9" s="44"/>
      <c r="G9" s="44"/>
      <c r="H9" s="43"/>
      <c r="I9" s="44"/>
      <c r="J9" s="45"/>
      <c r="K9" s="45"/>
      <c r="L9" s="45"/>
      <c r="M9" s="43">
        <f t="shared" si="0"/>
        <v>46380617.947781242</v>
      </c>
    </row>
    <row r="10" spans="1:13">
      <c r="A10" s="48" t="s">
        <v>82</v>
      </c>
      <c r="B10" s="49">
        <v>5867693.2519999994</v>
      </c>
      <c r="C10" s="50"/>
      <c r="D10" s="50"/>
      <c r="E10" s="50"/>
      <c r="F10" s="50"/>
      <c r="G10" s="50"/>
      <c r="H10" s="49"/>
      <c r="I10" s="50"/>
      <c r="J10" s="17"/>
      <c r="K10" s="17"/>
      <c r="L10" s="17"/>
      <c r="M10" s="49">
        <f t="shared" si="0"/>
        <v>5867693.2519999994</v>
      </c>
    </row>
    <row r="11" spans="1:13">
      <c r="A11" s="51" t="s">
        <v>83</v>
      </c>
      <c r="B11" s="52">
        <f>SUM(B7:B10)</f>
        <v>322986470.31647265</v>
      </c>
      <c r="C11" s="53"/>
      <c r="D11" s="53"/>
      <c r="E11" s="53"/>
      <c r="F11" s="53"/>
      <c r="G11" s="53"/>
      <c r="H11" s="52"/>
      <c r="I11" s="53"/>
      <c r="J11" s="22"/>
      <c r="K11" s="22"/>
      <c r="L11" s="22"/>
      <c r="M11" s="52">
        <f>B11</f>
        <v>322986470.31647265</v>
      </c>
    </row>
    <row r="12" spans="1:13">
      <c r="A12" s="3"/>
      <c r="B12" s="47"/>
      <c r="C12" s="40"/>
      <c r="D12" s="40"/>
      <c r="E12" s="40"/>
      <c r="F12" s="40"/>
      <c r="G12" s="40"/>
      <c r="H12" s="47"/>
      <c r="I12" s="40"/>
      <c r="J12" s="3"/>
      <c r="K12" s="3"/>
      <c r="L12" s="3"/>
      <c r="M12" s="54"/>
    </row>
    <row r="13" spans="1:13">
      <c r="A13" s="42" t="s">
        <v>84</v>
      </c>
      <c r="B13" s="43">
        <v>13539306.797000002</v>
      </c>
      <c r="C13" s="45"/>
      <c r="D13" s="44">
        <v>41046982.103058599</v>
      </c>
      <c r="E13" s="44"/>
      <c r="F13" s="44">
        <v>37979777.804005735</v>
      </c>
      <c r="G13" s="45"/>
      <c r="H13" s="43">
        <f>SUM(D13:G13)</f>
        <v>79026759.907064334</v>
      </c>
      <c r="I13" s="44"/>
      <c r="J13" s="44"/>
      <c r="K13" s="44"/>
      <c r="L13" s="44"/>
      <c r="M13" s="43">
        <f>B13-H13</f>
        <v>-65487453.110064328</v>
      </c>
    </row>
    <row r="14" spans="1:13">
      <c r="A14" s="46" t="s">
        <v>85</v>
      </c>
      <c r="B14" s="47">
        <v>1855704.2250000001</v>
      </c>
      <c r="C14" s="3"/>
      <c r="D14" s="40">
        <v>826776.08999999985</v>
      </c>
      <c r="E14" s="40"/>
      <c r="F14" s="40">
        <v>541783.17699462897</v>
      </c>
      <c r="G14" s="3"/>
      <c r="H14" s="47">
        <f t="shared" ref="H14:H26" si="1">SUM(D14:G14)</f>
        <v>1368559.2669946288</v>
      </c>
      <c r="I14" s="40"/>
      <c r="J14" s="40"/>
      <c r="K14" s="40"/>
      <c r="L14" s="40"/>
      <c r="M14" s="47">
        <f t="shared" ref="M14:M26" si="2">B14-H14</f>
        <v>487144.95800537127</v>
      </c>
    </row>
    <row r="15" spans="1:13">
      <c r="A15" s="42" t="s">
        <v>86</v>
      </c>
      <c r="B15" s="43">
        <v>13353728.548999999</v>
      </c>
      <c r="C15" s="45"/>
      <c r="D15" s="44">
        <v>119315461.95500004</v>
      </c>
      <c r="E15" s="44"/>
      <c r="F15" s="44">
        <v>63157157.092882559</v>
      </c>
      <c r="G15" s="45"/>
      <c r="H15" s="43">
        <f t="shared" si="1"/>
        <v>182472619.04788262</v>
      </c>
      <c r="I15" s="44"/>
      <c r="J15" s="44"/>
      <c r="K15" s="44"/>
      <c r="L15" s="44"/>
      <c r="M15" s="43">
        <f t="shared" si="2"/>
        <v>-169118890.49888262</v>
      </c>
    </row>
    <row r="16" spans="1:13">
      <c r="A16" s="46" t="s">
        <v>87</v>
      </c>
      <c r="B16" s="47">
        <v>1281644.5690025634</v>
      </c>
      <c r="C16" s="3"/>
      <c r="D16" s="40">
        <v>4055590.6430249028</v>
      </c>
      <c r="E16" s="40"/>
      <c r="F16" s="40">
        <v>9555355.5569201726</v>
      </c>
      <c r="G16" s="3"/>
      <c r="H16" s="47">
        <f t="shared" si="1"/>
        <v>13610946.199945075</v>
      </c>
      <c r="I16" s="40"/>
      <c r="J16" s="40"/>
      <c r="K16" s="40"/>
      <c r="L16" s="40"/>
      <c r="M16" s="47">
        <f t="shared" si="2"/>
        <v>-12329301.630942512</v>
      </c>
    </row>
    <row r="17" spans="1:13">
      <c r="A17" s="42" t="s">
        <v>88</v>
      </c>
      <c r="B17" s="43">
        <v>9824198.7089999989</v>
      </c>
      <c r="C17" s="45"/>
      <c r="D17" s="44">
        <v>14689046.675000003</v>
      </c>
      <c r="E17" s="44"/>
      <c r="F17" s="44">
        <v>30728825.896012943</v>
      </c>
      <c r="G17" s="45"/>
      <c r="H17" s="43">
        <f t="shared" si="1"/>
        <v>45417872.571012944</v>
      </c>
      <c r="I17" s="44"/>
      <c r="J17" s="44"/>
      <c r="K17" s="44"/>
      <c r="L17" s="44"/>
      <c r="M17" s="43">
        <f t="shared" si="2"/>
        <v>-35593673.862012945</v>
      </c>
    </row>
    <row r="18" spans="1:13">
      <c r="A18" s="46" t="s">
        <v>89</v>
      </c>
      <c r="B18" s="47">
        <v>824688.7159999999</v>
      </c>
      <c r="C18" s="3"/>
      <c r="D18" s="40">
        <v>1535565.186</v>
      </c>
      <c r="E18" s="40"/>
      <c r="F18" s="40">
        <v>3773314.8139580064</v>
      </c>
      <c r="G18" s="3"/>
      <c r="H18" s="47">
        <f t="shared" si="1"/>
        <v>5308879.9999580067</v>
      </c>
      <c r="I18" s="40"/>
      <c r="J18" s="40"/>
      <c r="K18" s="40"/>
      <c r="L18" s="40"/>
      <c r="M18" s="47">
        <f t="shared" si="2"/>
        <v>-4484191.2839580067</v>
      </c>
    </row>
    <row r="19" spans="1:13">
      <c r="A19" s="42" t="s">
        <v>90</v>
      </c>
      <c r="B19" s="43">
        <v>6096786.010999999</v>
      </c>
      <c r="C19" s="45"/>
      <c r="D19" s="44">
        <v>890202.41500000004</v>
      </c>
      <c r="E19" s="44"/>
      <c r="F19" s="44">
        <v>6640393.2048242185</v>
      </c>
      <c r="G19" s="45"/>
      <c r="H19" s="43">
        <f t="shared" si="1"/>
        <v>7530595.6198242186</v>
      </c>
      <c r="I19" s="44"/>
      <c r="J19" s="44"/>
      <c r="K19" s="44"/>
      <c r="L19" s="44"/>
      <c r="M19" s="43">
        <f t="shared" si="2"/>
        <v>-1433809.6088242196</v>
      </c>
    </row>
    <row r="20" spans="1:13">
      <c r="A20" s="46" t="s">
        <v>91</v>
      </c>
      <c r="B20" s="47">
        <v>1732313.4540000001</v>
      </c>
      <c r="C20" s="3"/>
      <c r="D20" s="40">
        <v>2933107.6179999989</v>
      </c>
      <c r="E20" s="40"/>
      <c r="F20" s="40">
        <v>2973112.5959575195</v>
      </c>
      <c r="G20" s="3"/>
      <c r="H20" s="47">
        <f t="shared" si="1"/>
        <v>5906220.2139575183</v>
      </c>
      <c r="I20" s="40"/>
      <c r="J20" s="40"/>
      <c r="K20" s="40"/>
      <c r="L20" s="40"/>
      <c r="M20" s="47">
        <f t="shared" si="2"/>
        <v>-4173906.7599575184</v>
      </c>
    </row>
    <row r="21" spans="1:13">
      <c r="A21" s="42" t="s">
        <v>92</v>
      </c>
      <c r="B21" s="43">
        <v>800945.0909999999</v>
      </c>
      <c r="C21" s="45"/>
      <c r="D21" s="44">
        <v>630465.08200000005</v>
      </c>
      <c r="E21" s="44"/>
      <c r="F21" s="44">
        <v>18005357.597952269</v>
      </c>
      <c r="G21" s="45"/>
      <c r="H21" s="43">
        <f t="shared" si="1"/>
        <v>18635822.679952268</v>
      </c>
      <c r="I21" s="44"/>
      <c r="J21" s="44"/>
      <c r="K21" s="44"/>
      <c r="L21" s="44"/>
      <c r="M21" s="43">
        <f t="shared" si="2"/>
        <v>-17834877.588952269</v>
      </c>
    </row>
    <row r="22" spans="1:13">
      <c r="A22" s="46" t="s">
        <v>93</v>
      </c>
      <c r="B22" s="47">
        <v>689715.07399999991</v>
      </c>
      <c r="C22" s="3"/>
      <c r="D22" s="40">
        <v>1853096.1359999997</v>
      </c>
      <c r="E22" s="40"/>
      <c r="F22" s="40">
        <v>5660858.8889833968</v>
      </c>
      <c r="G22" s="3"/>
      <c r="H22" s="47">
        <f t="shared" si="1"/>
        <v>7513955.0249833968</v>
      </c>
      <c r="I22" s="40"/>
      <c r="J22" s="40"/>
      <c r="K22" s="40"/>
      <c r="L22" s="40"/>
      <c r="M22" s="47">
        <f t="shared" si="2"/>
        <v>-6824239.9509833967</v>
      </c>
    </row>
    <row r="23" spans="1:13">
      <c r="A23" s="42" t="s">
        <v>94</v>
      </c>
      <c r="B23" s="43">
        <v>544292.89599999995</v>
      </c>
      <c r="C23" s="45"/>
      <c r="D23" s="44">
        <v>1106704.622</v>
      </c>
      <c r="E23" s="44"/>
      <c r="F23" s="44">
        <v>1811889.1340001682</v>
      </c>
      <c r="G23" s="45"/>
      <c r="H23" s="43">
        <f t="shared" si="1"/>
        <v>2918593.7560001682</v>
      </c>
      <c r="I23" s="44"/>
      <c r="J23" s="44"/>
      <c r="K23" s="44"/>
      <c r="L23" s="44"/>
      <c r="M23" s="43">
        <f t="shared" si="2"/>
        <v>-2374300.860000168</v>
      </c>
    </row>
    <row r="24" spans="1:13">
      <c r="A24" s="46" t="s">
        <v>95</v>
      </c>
      <c r="B24" s="47">
        <v>1649.46</v>
      </c>
      <c r="C24" s="3"/>
      <c r="D24" s="40">
        <v>225.41800000000001</v>
      </c>
      <c r="E24" s="40"/>
      <c r="F24" s="40">
        <v>637028.91899999988</v>
      </c>
      <c r="G24" s="3"/>
      <c r="H24" s="47">
        <f t="shared" si="1"/>
        <v>637254.33699999982</v>
      </c>
      <c r="I24" s="40"/>
      <c r="J24" s="40"/>
      <c r="K24" s="40"/>
      <c r="L24" s="40"/>
      <c r="M24" s="47">
        <f t="shared" si="2"/>
        <v>-635604.87699999986</v>
      </c>
    </row>
    <row r="25" spans="1:13">
      <c r="A25" s="42" t="s">
        <v>96</v>
      </c>
      <c r="B25" s="43">
        <v>5188051.3440000014</v>
      </c>
      <c r="C25" s="45"/>
      <c r="D25" s="44">
        <v>15169657.65180078</v>
      </c>
      <c r="E25" s="44"/>
      <c r="F25" s="44">
        <v>12299902.595105134</v>
      </c>
      <c r="G25" s="45"/>
      <c r="H25" s="43">
        <f t="shared" si="1"/>
        <v>27469560.246905915</v>
      </c>
      <c r="I25" s="44"/>
      <c r="J25" s="44"/>
      <c r="K25" s="44"/>
      <c r="L25" s="44"/>
      <c r="M25" s="43">
        <f t="shared" si="2"/>
        <v>-22281508.902905915</v>
      </c>
    </row>
    <row r="26" spans="1:13">
      <c r="A26" s="46" t="s">
        <v>97</v>
      </c>
      <c r="B26" s="47"/>
      <c r="C26" s="3"/>
      <c r="D26" s="40">
        <v>956551.44</v>
      </c>
      <c r="E26" s="40">
        <v>10728133.210000001</v>
      </c>
      <c r="F26" s="40"/>
      <c r="G26" s="3"/>
      <c r="H26" s="47">
        <f t="shared" si="1"/>
        <v>11684684.65</v>
      </c>
      <c r="I26" s="40"/>
      <c r="J26" s="40"/>
      <c r="K26" s="40"/>
      <c r="L26" s="40"/>
      <c r="M26" s="47">
        <f t="shared" si="2"/>
        <v>-11684684.65</v>
      </c>
    </row>
    <row r="27" spans="1:13">
      <c r="A27" s="42" t="s">
        <v>98</v>
      </c>
      <c r="B27" s="43"/>
      <c r="C27" s="45"/>
      <c r="D27" s="44"/>
      <c r="E27" s="44"/>
      <c r="F27" s="44"/>
      <c r="G27" s="45"/>
      <c r="H27" s="43"/>
      <c r="I27" s="44"/>
      <c r="J27" s="44"/>
      <c r="K27" s="44">
        <v>-98032.08</v>
      </c>
      <c r="L27" s="44"/>
      <c r="M27" s="43">
        <f>K27</f>
        <v>-98032.08</v>
      </c>
    </row>
    <row r="28" spans="1:13">
      <c r="A28" s="48" t="s">
        <v>99</v>
      </c>
      <c r="B28" s="49"/>
      <c r="C28" s="17"/>
      <c r="D28" s="50"/>
      <c r="E28" s="50"/>
      <c r="F28" s="50"/>
      <c r="G28" s="17"/>
      <c r="H28" s="49"/>
      <c r="I28" s="50"/>
      <c r="J28" s="50">
        <v>14981765.15</v>
      </c>
      <c r="K28" s="50"/>
      <c r="L28" s="50"/>
      <c r="M28" s="49">
        <f>J28</f>
        <v>14981765.15</v>
      </c>
    </row>
    <row r="29" spans="1:13">
      <c r="A29" s="14" t="s">
        <v>100</v>
      </c>
      <c r="B29" s="52">
        <f>B11+SUM(B13:B28)</f>
        <v>378719495.21147525</v>
      </c>
      <c r="C29" s="53"/>
      <c r="D29" s="53">
        <f t="shared" ref="D29:K29" si="3">D11+SUM(D13:D28)</f>
        <v>205009433.03488433</v>
      </c>
      <c r="E29" s="53">
        <f t="shared" si="3"/>
        <v>10728133.210000001</v>
      </c>
      <c r="F29" s="53">
        <f t="shared" si="3"/>
        <v>193764757.27659678</v>
      </c>
      <c r="G29" s="53"/>
      <c r="H29" s="52">
        <f t="shared" si="3"/>
        <v>409502323.52148116</v>
      </c>
      <c r="I29" s="53"/>
      <c r="J29" s="53">
        <f t="shared" si="3"/>
        <v>14981765.15</v>
      </c>
      <c r="K29" s="53">
        <f t="shared" si="3"/>
        <v>-98032.08</v>
      </c>
      <c r="L29" s="53"/>
      <c r="M29" s="52">
        <f>M11+SUM(M13:M28)</f>
        <v>-15899095.240005851</v>
      </c>
    </row>
    <row r="30" spans="1:13">
      <c r="A30" s="55"/>
      <c r="B30" s="47"/>
      <c r="C30" s="40"/>
      <c r="D30" s="40"/>
      <c r="E30" s="40"/>
      <c r="F30" s="40"/>
      <c r="G30" s="40"/>
      <c r="H30" s="47"/>
      <c r="I30" s="40"/>
      <c r="J30" s="40"/>
      <c r="K30" s="40"/>
      <c r="L30" s="40"/>
      <c r="M30" s="47"/>
    </row>
    <row r="31" spans="1:13">
      <c r="A31" s="56" t="s">
        <v>101</v>
      </c>
      <c r="B31" s="43">
        <f>B33-B29</f>
        <v>-10079374.870475173</v>
      </c>
      <c r="C31" s="44"/>
      <c r="D31" s="44">
        <f t="shared" ref="D31:M31" si="4">D33-D29</f>
        <v>5887694.7141156495</v>
      </c>
      <c r="E31" s="44">
        <f t="shared" si="4"/>
        <v>364690.78999999911</v>
      </c>
      <c r="F31" s="44">
        <f t="shared" si="4"/>
        <v>-58094731.797596782</v>
      </c>
      <c r="G31" s="44">
        <f t="shared" si="4"/>
        <v>15046855.107999999</v>
      </c>
      <c r="H31" s="43">
        <f t="shared" si="4"/>
        <v>-36795491.185481191</v>
      </c>
      <c r="I31" s="44"/>
      <c r="J31" s="44">
        <f t="shared" si="4"/>
        <v>-23757762.122000001</v>
      </c>
      <c r="K31" s="44">
        <f t="shared" si="4"/>
        <v>4151575.58</v>
      </c>
      <c r="L31" s="44"/>
      <c r="M31" s="43">
        <f t="shared" si="4"/>
        <v>7109929.7730059642</v>
      </c>
    </row>
    <row r="32" spans="1:13">
      <c r="A32" s="55"/>
      <c r="B32" s="47"/>
      <c r="C32" s="40"/>
      <c r="D32" s="40"/>
      <c r="E32" s="40"/>
      <c r="F32" s="40"/>
      <c r="G32" s="40"/>
      <c r="H32" s="47"/>
      <c r="I32" s="40"/>
      <c r="J32" s="40"/>
      <c r="K32" s="40"/>
      <c r="L32" s="40"/>
      <c r="M32" s="47"/>
    </row>
    <row r="33" spans="1:13">
      <c r="A33" s="14" t="s">
        <v>102</v>
      </c>
      <c r="B33" s="57">
        <v>368640120.34100008</v>
      </c>
      <c r="C33" s="53"/>
      <c r="D33" s="53">
        <v>210897127.74899998</v>
      </c>
      <c r="E33" s="53">
        <v>11092824</v>
      </c>
      <c r="F33" s="53">
        <v>135670025.479</v>
      </c>
      <c r="G33" s="53">
        <v>15046855.107999999</v>
      </c>
      <c r="H33" s="57">
        <v>372706832.33599997</v>
      </c>
      <c r="I33" s="53"/>
      <c r="J33" s="53">
        <v>-8775996.972000001</v>
      </c>
      <c r="K33" s="53">
        <v>4053543.5</v>
      </c>
      <c r="L33" s="53"/>
      <c r="M33" s="57">
        <v>-8789165.4669998866</v>
      </c>
    </row>
    <row r="34" spans="1:13">
      <c r="B34" s="16"/>
      <c r="C34" s="16"/>
      <c r="D34" s="16"/>
      <c r="E34" s="16"/>
      <c r="F34" s="16"/>
      <c r="G34" s="16"/>
      <c r="H34" s="16"/>
      <c r="I34" s="16"/>
      <c r="J34" s="16"/>
    </row>
    <row r="35" spans="1:13">
      <c r="B35" s="16"/>
      <c r="C35" s="16"/>
      <c r="D35" s="16"/>
      <c r="E35" s="16"/>
      <c r="F35" s="16"/>
      <c r="G35" s="16"/>
      <c r="H35" s="16"/>
      <c r="I35" s="16"/>
      <c r="J35" s="16"/>
      <c r="M35" s="16"/>
    </row>
    <row r="36" spans="1:13">
      <c r="B36" s="16"/>
      <c r="C36" s="16"/>
      <c r="D36" s="16"/>
      <c r="E36" s="16"/>
      <c r="F36" s="16"/>
      <c r="G36" s="16"/>
      <c r="H36" s="16"/>
      <c r="I36" s="16"/>
      <c r="J36" s="16"/>
    </row>
  </sheetData>
  <hyperlinks>
    <hyperlink ref="A1" location="Efnisyfirlit!A1" display="Efnisyfirlit" xr:uid="{1736D4C8-0622-479B-8FF8-C928394EC3D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4AC8-7685-42BC-976C-40FBCDB0AC2B}">
  <dimension ref="A1:T151"/>
  <sheetViews>
    <sheetView workbookViewId="0"/>
  </sheetViews>
  <sheetFormatPr defaultRowHeight="14.4"/>
  <cols>
    <col min="1" max="1" width="31.5546875" customWidth="1"/>
    <col min="2" max="13" width="12.44140625" hidden="1" customWidth="1"/>
    <col min="14" max="15" width="12.44140625" customWidth="1"/>
    <col min="16" max="20" width="13.33203125" customWidth="1"/>
  </cols>
  <sheetData>
    <row r="1" spans="1:20">
      <c r="A1" s="289" t="s">
        <v>1273</v>
      </c>
    </row>
    <row r="2" spans="1:20" ht="15.6">
      <c r="A2" s="1" t="s">
        <v>103</v>
      </c>
    </row>
    <row r="4" spans="1:20">
      <c r="A4" s="58" t="s">
        <v>104</v>
      </c>
      <c r="B4" s="3"/>
      <c r="C4" s="3"/>
      <c r="D4" s="3"/>
      <c r="E4" s="3"/>
      <c r="F4" s="3"/>
      <c r="G4" s="3"/>
      <c r="H4" s="3"/>
    </row>
    <row r="5" spans="1:20">
      <c r="B5" s="59">
        <v>2002</v>
      </c>
      <c r="C5" s="60">
        <v>2003</v>
      </c>
      <c r="D5" s="59">
        <v>2004</v>
      </c>
      <c r="E5" s="60">
        <v>2005</v>
      </c>
      <c r="F5" s="59">
        <v>2006</v>
      </c>
      <c r="G5" s="60">
        <v>2007</v>
      </c>
      <c r="H5" s="59">
        <v>2008</v>
      </c>
      <c r="I5" s="60">
        <v>2009</v>
      </c>
      <c r="J5" s="59">
        <v>2010</v>
      </c>
      <c r="K5" s="60">
        <v>2011</v>
      </c>
      <c r="L5" s="59">
        <v>2012</v>
      </c>
      <c r="M5" s="60">
        <v>2013</v>
      </c>
      <c r="N5" s="59">
        <v>2014</v>
      </c>
      <c r="O5" s="60">
        <v>2015</v>
      </c>
      <c r="P5" s="59">
        <v>2016</v>
      </c>
      <c r="Q5" s="60">
        <v>2017</v>
      </c>
      <c r="R5" s="59">
        <v>2018</v>
      </c>
      <c r="S5" s="60">
        <v>2019</v>
      </c>
      <c r="T5" s="59">
        <v>2020</v>
      </c>
    </row>
    <row r="6" spans="1:20">
      <c r="A6" s="61" t="s">
        <v>105</v>
      </c>
      <c r="C6" s="62"/>
      <c r="E6" s="62"/>
      <c r="G6" s="62"/>
      <c r="I6" s="62"/>
      <c r="K6" s="62"/>
      <c r="M6" s="62"/>
      <c r="O6" s="62"/>
      <c r="Q6" s="62"/>
      <c r="S6" s="62"/>
    </row>
    <row r="7" spans="1:20">
      <c r="A7" s="3" t="s">
        <v>27</v>
      </c>
      <c r="B7" s="16">
        <v>64738805</v>
      </c>
      <c r="C7" s="63">
        <v>68494678</v>
      </c>
      <c r="D7" s="16">
        <v>74141010.365700006</v>
      </c>
      <c r="E7" s="63">
        <v>83787089.555000007</v>
      </c>
      <c r="F7" s="16">
        <v>96665641.859999999</v>
      </c>
      <c r="G7" s="63">
        <v>111918365.81999999</v>
      </c>
      <c r="H7" s="16">
        <v>124494602.76000001</v>
      </c>
      <c r="I7" s="63">
        <v>127468440.41</v>
      </c>
      <c r="J7" s="16">
        <v>126325560</v>
      </c>
      <c r="K7" s="63">
        <v>138368570</v>
      </c>
      <c r="L7" s="16">
        <v>147688802.14199999</v>
      </c>
      <c r="M7" s="63">
        <v>158247103</v>
      </c>
      <c r="N7" s="16">
        <v>167199855</v>
      </c>
      <c r="O7" s="63">
        <v>180215769</v>
      </c>
      <c r="P7" s="16">
        <v>200864226.31199998</v>
      </c>
      <c r="Q7" s="63">
        <v>222439669.69999999</v>
      </c>
      <c r="R7" s="16">
        <v>242134067.70000002</v>
      </c>
      <c r="S7" s="63">
        <v>259830413.303</v>
      </c>
      <c r="T7" s="16">
        <v>270743049.78600007</v>
      </c>
    </row>
    <row r="8" spans="1:20">
      <c r="A8" s="3" t="s">
        <v>28</v>
      </c>
      <c r="B8" s="16">
        <v>7805037</v>
      </c>
      <c r="C8" s="63">
        <v>8152793</v>
      </c>
      <c r="D8" s="16">
        <v>8796265.5710000005</v>
      </c>
      <c r="E8" s="63">
        <v>10550246.119000001</v>
      </c>
      <c r="F8" s="16">
        <v>12880197.210000001</v>
      </c>
      <c r="G8" s="63">
        <v>15868986.859999999</v>
      </c>
      <c r="H8" s="16">
        <v>16129234.359999999</v>
      </c>
      <c r="I8" s="63">
        <v>14954799.66</v>
      </c>
      <c r="J8" s="16">
        <v>16328584</v>
      </c>
      <c r="K8" s="63">
        <v>24092252</v>
      </c>
      <c r="L8" s="16">
        <v>25622056.897</v>
      </c>
      <c r="M8" s="63">
        <v>27609296</v>
      </c>
      <c r="N8" s="16">
        <v>29686233</v>
      </c>
      <c r="O8" s="63">
        <v>33286598</v>
      </c>
      <c r="P8" s="16">
        <v>37301582.971000001</v>
      </c>
      <c r="Q8" s="63">
        <v>40908266.700000003</v>
      </c>
      <c r="R8" s="16">
        <v>43138836.699999996</v>
      </c>
      <c r="S8" s="63">
        <v>45544717.883000001</v>
      </c>
      <c r="T8" s="16">
        <v>46455629.311000012</v>
      </c>
    </row>
    <row r="9" spans="1:20">
      <c r="A9" s="17" t="s">
        <v>29</v>
      </c>
      <c r="B9" s="19">
        <v>14595031</v>
      </c>
      <c r="C9" s="64">
        <v>16169360</v>
      </c>
      <c r="D9" s="19">
        <v>18695538.712899998</v>
      </c>
      <c r="E9" s="64">
        <v>23072084.386</v>
      </c>
      <c r="F9" s="19">
        <v>29445543.609999999</v>
      </c>
      <c r="G9" s="64">
        <v>35172283.07</v>
      </c>
      <c r="H9" s="19">
        <v>26329317.780000001</v>
      </c>
      <c r="I9" s="64">
        <v>28475592.699999999</v>
      </c>
      <c r="J9" s="19">
        <v>30548098</v>
      </c>
      <c r="K9" s="64">
        <v>29940217</v>
      </c>
      <c r="L9" s="19">
        <v>33251713.421</v>
      </c>
      <c r="M9" s="64">
        <v>37364632</v>
      </c>
      <c r="N9" s="19">
        <v>38182455</v>
      </c>
      <c r="O9" s="64">
        <v>41620622</v>
      </c>
      <c r="P9" s="19">
        <v>46853468.787</v>
      </c>
      <c r="Q9" s="64">
        <v>52291527.700000003</v>
      </c>
      <c r="R9" s="19">
        <v>49806811.800000004</v>
      </c>
      <c r="S9" s="64">
        <v>48626169.828999996</v>
      </c>
      <c r="T9" s="19">
        <v>51441441.244000003</v>
      </c>
    </row>
    <row r="10" spans="1:20">
      <c r="A10" s="14" t="s">
        <v>30</v>
      </c>
      <c r="B10" s="65">
        <v>87138873</v>
      </c>
      <c r="C10" s="66">
        <v>92816831</v>
      </c>
      <c r="D10" s="65">
        <v>101632814.64960001</v>
      </c>
      <c r="E10" s="66">
        <v>117409420.06</v>
      </c>
      <c r="F10" s="65">
        <v>138991382.68000001</v>
      </c>
      <c r="G10" s="66">
        <v>162959635.75</v>
      </c>
      <c r="H10" s="65">
        <v>166953154.90000001</v>
      </c>
      <c r="I10" s="66">
        <v>170898832.77000001</v>
      </c>
      <c r="J10" s="65">
        <v>173202242</v>
      </c>
      <c r="K10" s="66">
        <v>192401039</v>
      </c>
      <c r="L10" s="65">
        <v>206562572.45999998</v>
      </c>
      <c r="M10" s="66">
        <v>223221031</v>
      </c>
      <c r="N10" s="65">
        <v>235068543</v>
      </c>
      <c r="O10" s="66">
        <v>255122989</v>
      </c>
      <c r="P10" s="65">
        <v>285019278.06999999</v>
      </c>
      <c r="Q10" s="66">
        <v>315639464.09999996</v>
      </c>
      <c r="R10" s="65">
        <v>335079716.20000005</v>
      </c>
      <c r="S10" s="66">
        <v>354001301.01499999</v>
      </c>
      <c r="T10" s="65">
        <v>368640120.34100008</v>
      </c>
    </row>
    <row r="11" spans="1:20">
      <c r="B11" s="65"/>
      <c r="C11" s="66"/>
      <c r="D11" s="65"/>
      <c r="E11" s="66"/>
      <c r="F11" s="65"/>
      <c r="G11" s="66"/>
      <c r="H11" s="65"/>
      <c r="I11" s="66"/>
      <c r="J11" s="65"/>
      <c r="K11" s="66"/>
      <c r="L11" s="65"/>
      <c r="M11" s="66"/>
      <c r="N11" s="65"/>
      <c r="O11" s="66"/>
      <c r="P11" s="65"/>
      <c r="Q11" s="66"/>
      <c r="R11" s="65"/>
      <c r="S11" s="66"/>
      <c r="T11" s="65"/>
    </row>
    <row r="12" spans="1:20">
      <c r="A12" s="3" t="s">
        <v>31</v>
      </c>
      <c r="B12" s="16">
        <v>45255365</v>
      </c>
      <c r="C12" s="63">
        <v>49296961</v>
      </c>
      <c r="D12" s="16">
        <v>51452630</v>
      </c>
      <c r="E12" s="63">
        <v>58743738.313000001</v>
      </c>
      <c r="F12" s="16">
        <v>66949597.630000003</v>
      </c>
      <c r="G12" s="63">
        <v>72493932.439999998</v>
      </c>
      <c r="H12" s="16">
        <v>81438913.829999998</v>
      </c>
      <c r="I12" s="63">
        <v>88297475.790000007</v>
      </c>
      <c r="J12" s="16">
        <v>90350673</v>
      </c>
      <c r="K12" s="63">
        <v>98341257</v>
      </c>
      <c r="L12" s="16">
        <v>104042586.87199999</v>
      </c>
      <c r="M12" s="63">
        <v>110663069</v>
      </c>
      <c r="N12" s="16">
        <v>122214954</v>
      </c>
      <c r="O12" s="63">
        <v>136622529</v>
      </c>
      <c r="P12" s="16">
        <v>145239379.43700001</v>
      </c>
      <c r="Q12" s="63">
        <v>166944384.89999998</v>
      </c>
      <c r="R12" s="16">
        <v>173655671.19999999</v>
      </c>
      <c r="S12" s="63">
        <v>188709547.29400006</v>
      </c>
      <c r="T12" s="16">
        <v>210897127.74899998</v>
      </c>
    </row>
    <row r="13" spans="1:20">
      <c r="A13" s="3" t="s">
        <v>32</v>
      </c>
      <c r="B13" s="16">
        <v>5857905</v>
      </c>
      <c r="C13" s="63">
        <v>3556041</v>
      </c>
      <c r="D13" s="16">
        <v>5796830</v>
      </c>
      <c r="E13" s="63">
        <v>6454022.2300000004</v>
      </c>
      <c r="F13" s="16">
        <v>10184705.17</v>
      </c>
      <c r="G13" s="63">
        <v>3535927.84</v>
      </c>
      <c r="H13" s="16">
        <v>3444201.97</v>
      </c>
      <c r="I13" s="63">
        <v>409978.61</v>
      </c>
      <c r="J13" s="16">
        <v>1482887</v>
      </c>
      <c r="K13" s="63">
        <v>7400557</v>
      </c>
      <c r="L13" s="16">
        <v>6172447</v>
      </c>
      <c r="M13" s="63">
        <v>2317443</v>
      </c>
      <c r="N13" s="16">
        <v>7880249</v>
      </c>
      <c r="O13" s="63">
        <v>19957285</v>
      </c>
      <c r="P13" s="16">
        <v>13797230</v>
      </c>
      <c r="Q13" s="63">
        <v>14431905</v>
      </c>
      <c r="R13" s="16">
        <v>11059634.199999999</v>
      </c>
      <c r="S13" s="63">
        <v>7272114.9000000004</v>
      </c>
      <c r="T13" s="16">
        <v>11092824</v>
      </c>
    </row>
    <row r="14" spans="1:20">
      <c r="A14" s="3" t="s">
        <v>33</v>
      </c>
      <c r="B14" s="16">
        <v>37033331</v>
      </c>
      <c r="C14" s="63">
        <v>40153136</v>
      </c>
      <c r="D14" s="16">
        <v>42080120.92970001</v>
      </c>
      <c r="E14" s="63">
        <v>45018156.473999999</v>
      </c>
      <c r="F14" s="16">
        <v>52203093.149999999</v>
      </c>
      <c r="G14" s="63">
        <v>61661719.630000003</v>
      </c>
      <c r="H14" s="16">
        <v>75793098.730000004</v>
      </c>
      <c r="I14" s="63">
        <v>71554132.060000002</v>
      </c>
      <c r="J14" s="16">
        <v>69849494</v>
      </c>
      <c r="K14" s="63">
        <v>73623877</v>
      </c>
      <c r="L14" s="16">
        <v>77515500.788000003</v>
      </c>
      <c r="M14" s="63">
        <v>85669576</v>
      </c>
      <c r="N14" s="16">
        <v>92296256</v>
      </c>
      <c r="O14" s="63">
        <v>95831847</v>
      </c>
      <c r="P14" s="16">
        <v>99495940.434</v>
      </c>
      <c r="Q14" s="63">
        <v>104535777.19999999</v>
      </c>
      <c r="R14" s="16">
        <v>115918409.80000001</v>
      </c>
      <c r="S14" s="63">
        <v>127367689.37000002</v>
      </c>
      <c r="T14" s="16">
        <v>135670025.479</v>
      </c>
    </row>
    <row r="15" spans="1:20">
      <c r="A15" s="17" t="s">
        <v>34</v>
      </c>
      <c r="B15" s="19">
        <v>4049692</v>
      </c>
      <c r="C15" s="64">
        <v>4303106</v>
      </c>
      <c r="D15" s="19">
        <v>4552586.57</v>
      </c>
      <c r="E15" s="64">
        <v>5042452.28</v>
      </c>
      <c r="F15" s="19">
        <v>5409327.3899999997</v>
      </c>
      <c r="G15" s="64">
        <v>5918573.7400000002</v>
      </c>
      <c r="H15" s="19">
        <v>6232275.0899999999</v>
      </c>
      <c r="I15" s="64">
        <v>7110074.3499999996</v>
      </c>
      <c r="J15" s="19">
        <v>8854277</v>
      </c>
      <c r="K15" s="64">
        <v>9387128</v>
      </c>
      <c r="L15" s="19">
        <v>9654264.4409999996</v>
      </c>
      <c r="M15" s="64">
        <v>10020963</v>
      </c>
      <c r="N15" s="19">
        <v>10570941</v>
      </c>
      <c r="O15" s="64">
        <v>11169414</v>
      </c>
      <c r="P15" s="19">
        <v>11755254.888</v>
      </c>
      <c r="Q15" s="64">
        <v>12196451.4</v>
      </c>
      <c r="R15" s="19">
        <v>12955238.999999998</v>
      </c>
      <c r="S15" s="64">
        <v>13845328.982999999</v>
      </c>
      <c r="T15" s="19">
        <v>15046855.107999999</v>
      </c>
    </row>
    <row r="16" spans="1:20">
      <c r="A16" s="14" t="s">
        <v>35</v>
      </c>
      <c r="B16" s="65">
        <v>92196293</v>
      </c>
      <c r="C16" s="66">
        <v>97309244</v>
      </c>
      <c r="D16" s="65">
        <v>103882167.03569999</v>
      </c>
      <c r="E16" s="66">
        <v>115258369.29700001</v>
      </c>
      <c r="F16" s="65">
        <v>134746723.34</v>
      </c>
      <c r="G16" s="66">
        <v>143610153.65000001</v>
      </c>
      <c r="H16" s="65">
        <v>166908489.62</v>
      </c>
      <c r="I16" s="66">
        <v>167371660.81</v>
      </c>
      <c r="J16" s="65">
        <v>170537330</v>
      </c>
      <c r="K16" s="66">
        <v>188752820</v>
      </c>
      <c r="L16" s="65">
        <v>197384799.10100001</v>
      </c>
      <c r="M16" s="66">
        <v>208671051</v>
      </c>
      <c r="N16" s="65">
        <v>232962400</v>
      </c>
      <c r="O16" s="66">
        <v>263581074</v>
      </c>
      <c r="P16" s="65">
        <v>270287804.759</v>
      </c>
      <c r="Q16" s="66">
        <v>298108518.49999994</v>
      </c>
      <c r="R16" s="65">
        <v>313588954.19999999</v>
      </c>
      <c r="S16" s="66">
        <v>337194680.54700005</v>
      </c>
      <c r="T16" s="65">
        <v>372706832.33599997</v>
      </c>
    </row>
    <row r="17" spans="1:20">
      <c r="B17" s="65"/>
      <c r="C17" s="66"/>
      <c r="D17" s="65"/>
      <c r="E17" s="66"/>
      <c r="F17" s="65"/>
      <c r="G17" s="66"/>
      <c r="H17" s="65"/>
      <c r="I17" s="66"/>
      <c r="J17" s="65"/>
      <c r="K17" s="66"/>
      <c r="L17" s="65"/>
      <c r="M17" s="66"/>
      <c r="N17" s="65"/>
      <c r="O17" s="66"/>
      <c r="P17" s="65"/>
      <c r="Q17" s="66"/>
      <c r="R17" s="65"/>
      <c r="S17" s="66"/>
      <c r="T17" s="65"/>
    </row>
    <row r="18" spans="1:20">
      <c r="A18" s="22" t="s">
        <v>36</v>
      </c>
      <c r="B18" s="53">
        <v>-5057420</v>
      </c>
      <c r="C18" s="67">
        <v>-4492413</v>
      </c>
      <c r="D18" s="53">
        <v>-2249352.3860999793</v>
      </c>
      <c r="E18" s="67">
        <v>2151050.7629999965</v>
      </c>
      <c r="F18" s="53">
        <v>4244659.3400000036</v>
      </c>
      <c r="G18" s="67">
        <v>19349482.099999994</v>
      </c>
      <c r="H18" s="53">
        <v>44665.280000001192</v>
      </c>
      <c r="I18" s="67">
        <v>3527171.9600000083</v>
      </c>
      <c r="J18" s="53">
        <v>2664911</v>
      </c>
      <c r="K18" s="67">
        <v>3648219</v>
      </c>
      <c r="L18" s="53">
        <f t="shared" ref="L18" si="0">L10-L16</f>
        <v>9177773.3589999676</v>
      </c>
      <c r="M18" s="67">
        <f>M10-M16</f>
        <v>14549980</v>
      </c>
      <c r="N18" s="53">
        <f>N10-N16</f>
        <v>2106143</v>
      </c>
      <c r="O18" s="67">
        <f>O10-O16</f>
        <v>-8458085</v>
      </c>
      <c r="P18" s="53">
        <v>14731473.31099999</v>
      </c>
      <c r="Q18" s="67">
        <v>17530945.600000024</v>
      </c>
      <c r="R18" s="53">
        <v>21490762.00000006</v>
      </c>
      <c r="S18" s="67">
        <v>16806620.467999935</v>
      </c>
      <c r="T18" s="53">
        <v>-4066711.9949998856</v>
      </c>
    </row>
    <row r="19" spans="1:20">
      <c r="B19" s="16"/>
      <c r="C19" s="63"/>
      <c r="D19" s="16"/>
      <c r="E19" s="63"/>
      <c r="F19" s="16"/>
      <c r="G19" s="63"/>
      <c r="H19" s="16"/>
      <c r="I19" s="63"/>
      <c r="J19" s="16"/>
      <c r="K19" s="63"/>
      <c r="L19" s="16"/>
      <c r="M19" s="63"/>
      <c r="N19" s="16"/>
      <c r="O19" s="63"/>
      <c r="P19" s="16"/>
      <c r="Q19" s="63"/>
      <c r="R19" s="16"/>
      <c r="S19" s="63"/>
      <c r="T19" s="16"/>
    </row>
    <row r="20" spans="1:20">
      <c r="A20" s="3" t="s">
        <v>37</v>
      </c>
      <c r="B20" s="16">
        <v>5089894</v>
      </c>
      <c r="C20" s="63">
        <v>1359841</v>
      </c>
      <c r="D20" s="16">
        <v>3669753.3287999998</v>
      </c>
      <c r="E20" s="63">
        <v>2699041.9049999998</v>
      </c>
      <c r="F20" s="16">
        <v>-2380289.77</v>
      </c>
      <c r="G20" s="63">
        <v>3876594.27</v>
      </c>
      <c r="H20" s="16">
        <v>-22166953.039999999</v>
      </c>
      <c r="I20" s="63">
        <v>-9507643.3599999994</v>
      </c>
      <c r="J20" s="16">
        <v>2810338</v>
      </c>
      <c r="K20" s="63">
        <v>-11088378</v>
      </c>
      <c r="L20" s="16">
        <v>-8188058.7249999996</v>
      </c>
      <c r="M20" s="63">
        <v>-6211689</v>
      </c>
      <c r="N20" s="16">
        <v>-4422925</v>
      </c>
      <c r="O20" s="63">
        <v>-6774147</v>
      </c>
      <c r="P20" s="16">
        <v>-5904190.7979999995</v>
      </c>
      <c r="Q20" s="63">
        <v>-4662829.4000000004</v>
      </c>
      <c r="R20" s="16">
        <v>-6846237.7000000011</v>
      </c>
      <c r="S20" s="63">
        <v>-3287347.8049999969</v>
      </c>
      <c r="T20" s="16">
        <v>-8775996.972000001</v>
      </c>
    </row>
    <row r="21" spans="1:20">
      <c r="A21" s="3"/>
      <c r="C21" s="62"/>
      <c r="E21" s="62"/>
      <c r="G21" s="62"/>
      <c r="I21" s="62"/>
      <c r="K21" s="62"/>
      <c r="M21" s="62"/>
      <c r="O21" s="62"/>
      <c r="Q21" s="62"/>
      <c r="S21" s="62"/>
    </row>
    <row r="22" spans="1:20">
      <c r="A22" s="22" t="s">
        <v>38</v>
      </c>
      <c r="B22" s="65">
        <v>32474</v>
      </c>
      <c r="C22" s="66">
        <v>-3132572</v>
      </c>
      <c r="D22" s="65">
        <v>1420400.9427000205</v>
      </c>
      <c r="E22" s="66">
        <v>4850092.6679999959</v>
      </c>
      <c r="F22" s="65">
        <v>1864369.5700000036</v>
      </c>
      <c r="G22" s="66">
        <v>23226076.369999994</v>
      </c>
      <c r="H22" s="65">
        <v>-22122287.759999998</v>
      </c>
      <c r="I22" s="66">
        <v>-5980471.3999999911</v>
      </c>
      <c r="J22" s="65">
        <v>5475250</v>
      </c>
      <c r="K22" s="66">
        <v>-7440159</v>
      </c>
      <c r="L22" s="65">
        <f>L18+L20</f>
        <v>989714.63399996795</v>
      </c>
      <c r="M22" s="66">
        <f>M18+M20</f>
        <v>8338291</v>
      </c>
      <c r="N22" s="65">
        <f>N18+N20</f>
        <v>-2316782</v>
      </c>
      <c r="O22" s="66">
        <f>O18+O20</f>
        <v>-15232232</v>
      </c>
      <c r="P22" s="65">
        <v>8827282.5129999891</v>
      </c>
      <c r="Q22" s="66">
        <v>12868116.200000023</v>
      </c>
      <c r="R22" s="65">
        <v>14644524.300000058</v>
      </c>
      <c r="S22" s="66">
        <v>13519272.662999939</v>
      </c>
      <c r="T22" s="65">
        <v>-12842708.966999887</v>
      </c>
    </row>
    <row r="23" spans="1:20">
      <c r="A23" s="3"/>
      <c r="B23" s="16"/>
      <c r="C23" s="63"/>
      <c r="D23" s="16"/>
      <c r="E23" s="63"/>
      <c r="F23" s="16"/>
      <c r="G23" s="63"/>
      <c r="H23" s="16"/>
      <c r="I23" s="63"/>
      <c r="J23" s="16"/>
      <c r="K23" s="63"/>
      <c r="L23" s="16"/>
      <c r="M23" s="63"/>
      <c r="N23" s="16"/>
      <c r="O23" s="63"/>
      <c r="P23" s="16"/>
      <c r="Q23" s="63"/>
      <c r="R23" s="16"/>
      <c r="S23" s="63"/>
      <c r="T23" s="16"/>
    </row>
    <row r="24" spans="1:20">
      <c r="A24" s="3" t="s">
        <v>39</v>
      </c>
      <c r="B24" s="16">
        <v>656838</v>
      </c>
      <c r="C24" s="63">
        <v>312185</v>
      </c>
      <c r="D24" s="16">
        <v>937817.31499999994</v>
      </c>
      <c r="E24" s="63">
        <v>100651.667</v>
      </c>
      <c r="F24" s="16">
        <v>1775900.37</v>
      </c>
      <c r="G24" s="63">
        <v>25350898</v>
      </c>
      <c r="H24" s="16">
        <v>2870861.39</v>
      </c>
      <c r="I24" s="63">
        <v>9493029.9299999997</v>
      </c>
      <c r="J24" s="16">
        <v>-286927</v>
      </c>
      <c r="K24" s="63">
        <v>1329535</v>
      </c>
      <c r="L24" s="16">
        <v>299847</v>
      </c>
      <c r="M24" s="63">
        <v>1331998</v>
      </c>
      <c r="N24" s="16">
        <v>-4114235</v>
      </c>
      <c r="O24" s="63">
        <v>-49139</v>
      </c>
      <c r="P24" s="16">
        <v>-284366</v>
      </c>
      <c r="Q24" s="63">
        <v>366699.60000000003</v>
      </c>
      <c r="R24" s="16">
        <v>474417.1</v>
      </c>
      <c r="S24" s="63">
        <v>1090847.1000000001</v>
      </c>
      <c r="T24" s="16">
        <v>4053543.5</v>
      </c>
    </row>
    <row r="25" spans="1:20">
      <c r="A25" s="3"/>
      <c r="C25" s="62"/>
      <c r="E25" s="62"/>
      <c r="G25" s="62"/>
      <c r="I25" s="62"/>
      <c r="K25" s="62"/>
      <c r="M25" s="62"/>
      <c r="O25" s="62"/>
      <c r="Q25" s="62"/>
      <c r="S25" s="62"/>
    </row>
    <row r="26" spans="1:20" ht="15" thickBot="1">
      <c r="A26" s="23" t="s">
        <v>40</v>
      </c>
      <c r="B26" s="68">
        <v>689312</v>
      </c>
      <c r="C26" s="69">
        <v>-2820387</v>
      </c>
      <c r="D26" s="68">
        <v>2358218.2577000204</v>
      </c>
      <c r="E26" s="69">
        <v>4950744.3349999962</v>
      </c>
      <c r="F26" s="68">
        <v>3640269.9400000037</v>
      </c>
      <c r="G26" s="69">
        <v>48576974.36999999</v>
      </c>
      <c r="H26" s="68">
        <v>-19251426.369999997</v>
      </c>
      <c r="I26" s="69">
        <v>3512558.5300000086</v>
      </c>
      <c r="J26" s="68">
        <v>5188322</v>
      </c>
      <c r="K26" s="69">
        <v>-6110625</v>
      </c>
      <c r="L26" s="68">
        <v>1289561.6339999679</v>
      </c>
      <c r="M26" s="69">
        <v>9670289</v>
      </c>
      <c r="N26" s="68">
        <v>-6431017</v>
      </c>
      <c r="O26" s="69">
        <v>-15281371</v>
      </c>
      <c r="P26" s="68">
        <v>8542916.5129999891</v>
      </c>
      <c r="Q26" s="69">
        <v>13234815.800000023</v>
      </c>
      <c r="R26" s="68">
        <v>15118941.400000058</v>
      </c>
      <c r="S26" s="69">
        <v>14610119.762999939</v>
      </c>
      <c r="T26" s="68">
        <v>-8789165.4669998866</v>
      </c>
    </row>
    <row r="27" spans="1:20" ht="15" thickTop="1"/>
    <row r="28" spans="1:20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20">
      <c r="A29" s="58" t="s">
        <v>106</v>
      </c>
    </row>
    <row r="30" spans="1:20">
      <c r="B30" s="59">
        <v>2002</v>
      </c>
      <c r="C30" s="60">
        <v>2003</v>
      </c>
      <c r="D30" s="59">
        <v>2004</v>
      </c>
      <c r="E30" s="60">
        <v>2005</v>
      </c>
      <c r="F30" s="59">
        <v>2006</v>
      </c>
      <c r="G30" s="60">
        <v>2007</v>
      </c>
      <c r="H30" s="59">
        <v>2008</v>
      </c>
      <c r="I30" s="60">
        <v>2009</v>
      </c>
      <c r="J30" s="59">
        <v>2010</v>
      </c>
      <c r="K30" s="60">
        <v>2011</v>
      </c>
      <c r="L30" s="59">
        <v>2012</v>
      </c>
      <c r="M30" s="60">
        <v>2013</v>
      </c>
      <c r="N30" s="59">
        <v>2014</v>
      </c>
      <c r="O30" s="60">
        <v>2015</v>
      </c>
      <c r="P30" s="59">
        <v>2016</v>
      </c>
      <c r="Q30" s="60">
        <v>2017</v>
      </c>
      <c r="R30" s="59">
        <v>2018</v>
      </c>
      <c r="S30" s="60">
        <v>2019</v>
      </c>
      <c r="T30" s="59">
        <v>2020</v>
      </c>
    </row>
    <row r="31" spans="1:20">
      <c r="A31" s="61" t="s">
        <v>105</v>
      </c>
      <c r="B31" s="16"/>
      <c r="C31" s="63"/>
      <c r="D31" s="16"/>
      <c r="E31" s="63"/>
      <c r="F31" s="16"/>
      <c r="G31" s="63"/>
      <c r="H31" s="16"/>
      <c r="I31" s="63"/>
      <c r="J31" s="16"/>
      <c r="K31" s="63"/>
      <c r="L31" s="16"/>
      <c r="M31" s="63"/>
      <c r="N31" s="16"/>
      <c r="O31" s="63"/>
      <c r="P31" s="16"/>
      <c r="Q31" s="63"/>
      <c r="R31" s="16"/>
      <c r="S31" s="63"/>
    </row>
    <row r="32" spans="1:20">
      <c r="A32" s="3" t="s">
        <v>42</v>
      </c>
      <c r="B32" s="16">
        <v>112093465</v>
      </c>
      <c r="C32" s="63">
        <v>115906720</v>
      </c>
      <c r="D32" s="16">
        <v>123883168.53989999</v>
      </c>
      <c r="E32" s="63">
        <v>132478142.847</v>
      </c>
      <c r="F32" s="16">
        <v>144971744.16</v>
      </c>
      <c r="G32" s="63">
        <v>157779067.24000001</v>
      </c>
      <c r="H32" s="16">
        <v>193913662.43000001</v>
      </c>
      <c r="I32" s="63">
        <v>243056448.22999999</v>
      </c>
      <c r="J32" s="16">
        <v>311664247</v>
      </c>
      <c r="K32" s="63">
        <v>316714966</v>
      </c>
      <c r="L32" s="16">
        <v>328533781.20200002</v>
      </c>
      <c r="M32" s="63">
        <v>337272355</v>
      </c>
      <c r="N32" s="16">
        <v>353510736</v>
      </c>
      <c r="O32" s="63">
        <v>360628055</v>
      </c>
      <c r="P32" s="16">
        <v>367161213.56899995</v>
      </c>
      <c r="Q32" s="63">
        <v>392346726</v>
      </c>
      <c r="R32" s="16">
        <v>432604873.30000001</v>
      </c>
      <c r="S32" s="63">
        <v>462393852.76999986</v>
      </c>
      <c r="T32" s="16">
        <v>490957172.94000006</v>
      </c>
    </row>
    <row r="33" spans="1:20">
      <c r="A33" s="17" t="s">
        <v>43</v>
      </c>
      <c r="B33" s="19">
        <v>62954694</v>
      </c>
      <c r="C33" s="64">
        <v>62982755</v>
      </c>
      <c r="D33" s="19">
        <v>63860147.803600006</v>
      </c>
      <c r="E33" s="64">
        <v>64787587.077</v>
      </c>
      <c r="F33" s="19">
        <v>62220521.649999999</v>
      </c>
      <c r="G33" s="64">
        <v>56538374.539999999</v>
      </c>
      <c r="H33" s="19">
        <v>59193961.210000001</v>
      </c>
      <c r="I33" s="64">
        <v>71234717.090000004</v>
      </c>
      <c r="J33" s="19">
        <v>61432094</v>
      </c>
      <c r="K33" s="64">
        <v>66377361</v>
      </c>
      <c r="L33" s="19">
        <v>65572640.088999994</v>
      </c>
      <c r="M33" s="64">
        <v>70920754</v>
      </c>
      <c r="N33" s="19">
        <v>65366667</v>
      </c>
      <c r="O33" s="64">
        <v>63033866</v>
      </c>
      <c r="P33" s="19">
        <v>62202299.676999994</v>
      </c>
      <c r="Q33" s="64">
        <v>74317235.800000012</v>
      </c>
      <c r="R33" s="19">
        <v>89574980.5</v>
      </c>
      <c r="S33" s="64">
        <v>88255981.832399994</v>
      </c>
      <c r="T33" s="19">
        <v>79674515.065999985</v>
      </c>
    </row>
    <row r="34" spans="1:20">
      <c r="A34" s="3" t="s">
        <v>44</v>
      </c>
      <c r="B34" s="16">
        <v>175048159</v>
      </c>
      <c r="C34" s="63">
        <v>178889475</v>
      </c>
      <c r="D34" s="16">
        <v>187743316.34350002</v>
      </c>
      <c r="E34" s="63">
        <v>197265729.92399999</v>
      </c>
      <c r="F34" s="16">
        <v>207192265.81</v>
      </c>
      <c r="G34" s="63">
        <v>214317441.78</v>
      </c>
      <c r="H34" s="16">
        <v>253107623.63999999</v>
      </c>
      <c r="I34" s="63">
        <v>314291165.31999999</v>
      </c>
      <c r="J34" s="16">
        <v>373096341</v>
      </c>
      <c r="K34" s="63">
        <v>383092327</v>
      </c>
      <c r="L34" s="16">
        <f t="shared" ref="L34" si="1">L32+L33</f>
        <v>394106421.29100001</v>
      </c>
      <c r="M34" s="63">
        <f>M32+M33</f>
        <v>408193109</v>
      </c>
      <c r="N34" s="16">
        <f>N32+N33</f>
        <v>418877403</v>
      </c>
      <c r="O34" s="63">
        <f>O32+O33</f>
        <v>423661921</v>
      </c>
      <c r="P34" s="16">
        <v>429363513.24599993</v>
      </c>
      <c r="Q34" s="63">
        <v>466663961.80000001</v>
      </c>
      <c r="R34" s="16">
        <v>522179853.80000001</v>
      </c>
      <c r="S34" s="63">
        <v>550649834.60239983</v>
      </c>
      <c r="T34" s="16">
        <v>570631688.00600004</v>
      </c>
    </row>
    <row r="35" spans="1:20">
      <c r="A35" s="3" t="s">
        <v>45</v>
      </c>
      <c r="B35" s="16">
        <v>23750921</v>
      </c>
      <c r="C35" s="63">
        <v>26456398</v>
      </c>
      <c r="D35" s="16">
        <v>30738382.544</v>
      </c>
      <c r="E35" s="63">
        <v>34010652.864</v>
      </c>
      <c r="F35" s="16">
        <v>43911927.25</v>
      </c>
      <c r="G35" s="63">
        <v>81827029.950000003</v>
      </c>
      <c r="H35" s="16">
        <v>82397844.590000004</v>
      </c>
      <c r="I35" s="63">
        <v>71801220.890000001</v>
      </c>
      <c r="J35" s="16">
        <v>69837350</v>
      </c>
      <c r="K35" s="63">
        <v>64804814</v>
      </c>
      <c r="L35" s="16">
        <v>66178770.157000005</v>
      </c>
      <c r="M35" s="63">
        <v>56978373</v>
      </c>
      <c r="N35" s="16">
        <v>52958723</v>
      </c>
      <c r="O35" s="63">
        <v>56609103</v>
      </c>
      <c r="P35" s="16">
        <v>69560485.442999989</v>
      </c>
      <c r="Q35" s="63">
        <v>81405858.799999997</v>
      </c>
      <c r="R35" s="16">
        <v>79871163.700000003</v>
      </c>
      <c r="S35" s="63">
        <v>84300056.7016</v>
      </c>
      <c r="T35" s="16">
        <v>99843200.16399999</v>
      </c>
    </row>
    <row r="36" spans="1:20">
      <c r="A36" s="14" t="s">
        <v>46</v>
      </c>
      <c r="B36" s="65">
        <v>198799080</v>
      </c>
      <c r="C36" s="66">
        <v>205345873</v>
      </c>
      <c r="D36" s="65">
        <v>218481698.88749999</v>
      </c>
      <c r="E36" s="66">
        <v>231276382.78799999</v>
      </c>
      <c r="F36" s="65">
        <v>251104193.06</v>
      </c>
      <c r="G36" s="66">
        <v>296144471.73000002</v>
      </c>
      <c r="H36" s="65">
        <v>335505468.23000002</v>
      </c>
      <c r="I36" s="66">
        <v>386092386.20999998</v>
      </c>
      <c r="J36" s="65">
        <v>442933691</v>
      </c>
      <c r="K36" s="66">
        <v>447897141</v>
      </c>
      <c r="L36" s="65">
        <v>460285191.44800001</v>
      </c>
      <c r="M36" s="66">
        <v>465171482</v>
      </c>
      <c r="N36" s="65">
        <v>471836126</v>
      </c>
      <c r="O36" s="66">
        <v>480271024</v>
      </c>
      <c r="P36" s="65">
        <v>498923998.68899989</v>
      </c>
      <c r="Q36" s="66">
        <v>548069820.5999999</v>
      </c>
      <c r="R36" s="65">
        <v>602051017.5</v>
      </c>
      <c r="S36" s="66">
        <v>634949891.30399978</v>
      </c>
      <c r="T36" s="65">
        <v>670474888.17000008</v>
      </c>
    </row>
    <row r="37" spans="1:20">
      <c r="B37" s="65"/>
      <c r="C37" s="66"/>
      <c r="D37" s="65"/>
      <c r="E37" s="66"/>
      <c r="F37" s="65"/>
      <c r="G37" s="66"/>
      <c r="H37" s="65"/>
      <c r="I37" s="66"/>
      <c r="J37" s="65"/>
      <c r="K37" s="66"/>
      <c r="L37" s="65"/>
      <c r="M37" s="66"/>
      <c r="N37" s="65"/>
      <c r="O37" s="66"/>
      <c r="P37" s="65"/>
      <c r="Q37" s="66"/>
      <c r="R37" s="65"/>
      <c r="S37" s="66"/>
      <c r="T37" s="65"/>
    </row>
    <row r="38" spans="1:20">
      <c r="A38" s="3" t="s">
        <v>47</v>
      </c>
      <c r="B38" s="16">
        <v>90493620</v>
      </c>
      <c r="C38" s="63">
        <v>83663873</v>
      </c>
      <c r="D38" s="16">
        <v>86802982.161300004</v>
      </c>
      <c r="E38" s="63">
        <v>94905650.747999996</v>
      </c>
      <c r="F38" s="16">
        <v>99177402.5</v>
      </c>
      <c r="G38" s="63">
        <v>160519827.19999999</v>
      </c>
      <c r="H38" s="16">
        <v>141278295.41</v>
      </c>
      <c r="I38" s="63">
        <v>161270446.38999999</v>
      </c>
      <c r="J38" s="16">
        <v>189421803</v>
      </c>
      <c r="K38" s="63">
        <v>187312698</v>
      </c>
      <c r="L38" s="16">
        <v>194745962.60600001</v>
      </c>
      <c r="M38" s="63">
        <v>204018362</v>
      </c>
      <c r="N38" s="16">
        <v>204178010</v>
      </c>
      <c r="O38" s="63">
        <v>189227313</v>
      </c>
      <c r="P38" s="16">
        <v>200748241.148</v>
      </c>
      <c r="Q38" s="63">
        <v>223052368.30000001</v>
      </c>
      <c r="R38" s="16">
        <v>246815204.19999987</v>
      </c>
      <c r="S38" s="63">
        <v>265745009.02000004</v>
      </c>
      <c r="T38" s="16">
        <v>259640122.02099997</v>
      </c>
    </row>
    <row r="39" spans="1:20">
      <c r="A39" s="3" t="s">
        <v>48</v>
      </c>
      <c r="B39" s="16">
        <v>35816616</v>
      </c>
      <c r="C39" s="63">
        <v>43059430</v>
      </c>
      <c r="D39" s="16">
        <v>47681579.092099994</v>
      </c>
      <c r="E39" s="63">
        <v>53555665.369999997</v>
      </c>
      <c r="F39" s="16">
        <v>62602587.729999997</v>
      </c>
      <c r="G39" s="63">
        <v>37556125.619999997</v>
      </c>
      <c r="H39" s="16">
        <v>39638151.82</v>
      </c>
      <c r="I39" s="63">
        <v>38678301.329999998</v>
      </c>
      <c r="J39" s="16">
        <v>38574413</v>
      </c>
      <c r="K39" s="63">
        <v>44070013</v>
      </c>
      <c r="L39" s="16">
        <v>50481878</v>
      </c>
      <c r="M39" s="63">
        <v>49597543</v>
      </c>
      <c r="N39" s="16">
        <v>54926365</v>
      </c>
      <c r="O39" s="63">
        <v>71763849</v>
      </c>
      <c r="P39" s="16">
        <v>82005833</v>
      </c>
      <c r="Q39" s="63">
        <v>90938871</v>
      </c>
      <c r="R39" s="16">
        <v>97014902.699999988</v>
      </c>
      <c r="S39" s="63">
        <v>99061000.828999996</v>
      </c>
      <c r="T39" s="16">
        <v>105768952.2</v>
      </c>
    </row>
    <row r="40" spans="1:20">
      <c r="A40" s="3" t="s">
        <v>49</v>
      </c>
      <c r="B40" s="16">
        <v>52929185</v>
      </c>
      <c r="C40" s="63">
        <v>56560586</v>
      </c>
      <c r="D40" s="16">
        <v>60106596.373399995</v>
      </c>
      <c r="E40" s="63">
        <v>58123307.486000001</v>
      </c>
      <c r="F40" s="16">
        <v>58195313.840000004</v>
      </c>
      <c r="G40" s="63">
        <v>57924787.409999996</v>
      </c>
      <c r="H40" s="16">
        <v>106306334.84</v>
      </c>
      <c r="I40" s="63">
        <v>136356083.69999999</v>
      </c>
      <c r="J40" s="16">
        <v>165591663</v>
      </c>
      <c r="K40" s="63">
        <v>170323636</v>
      </c>
      <c r="L40" s="16">
        <v>162841228</v>
      </c>
      <c r="M40" s="63">
        <v>160229362</v>
      </c>
      <c r="N40" s="16">
        <v>157809300</v>
      </c>
      <c r="O40" s="63">
        <v>164721711</v>
      </c>
      <c r="P40" s="16">
        <v>160019312.90399998</v>
      </c>
      <c r="Q40" s="63">
        <v>164817768</v>
      </c>
      <c r="R40" s="16">
        <v>185886573.50000003</v>
      </c>
      <c r="S40" s="63">
        <v>190198170.58540002</v>
      </c>
      <c r="T40" s="16">
        <v>218256321.92100003</v>
      </c>
    </row>
    <row r="41" spans="1:20">
      <c r="A41" s="17" t="s">
        <v>50</v>
      </c>
      <c r="B41" s="19">
        <v>19559659</v>
      </c>
      <c r="C41" s="64">
        <v>22061982</v>
      </c>
      <c r="D41" s="19">
        <v>23890546.830700003</v>
      </c>
      <c r="E41" s="64">
        <v>24691763.296</v>
      </c>
      <c r="F41" s="19">
        <v>31128889.050000001</v>
      </c>
      <c r="G41" s="64">
        <v>40143732.68</v>
      </c>
      <c r="H41" s="19">
        <v>48282686.020000003</v>
      </c>
      <c r="I41" s="64">
        <v>49787555.079999998</v>
      </c>
      <c r="J41" s="19">
        <v>49345813</v>
      </c>
      <c r="K41" s="64">
        <v>46190794</v>
      </c>
      <c r="L41" s="19">
        <v>52216124.842</v>
      </c>
      <c r="M41" s="64">
        <v>51326215</v>
      </c>
      <c r="N41" s="19">
        <v>54922451</v>
      </c>
      <c r="O41" s="64">
        <v>54558152</v>
      </c>
      <c r="P41" s="19">
        <v>56150611.637000002</v>
      </c>
      <c r="Q41" s="64">
        <v>69260813.099999994</v>
      </c>
      <c r="R41" s="19">
        <v>72334337.200000003</v>
      </c>
      <c r="S41" s="64">
        <v>79945711.059599996</v>
      </c>
      <c r="T41" s="19">
        <v>86809492.127999991</v>
      </c>
    </row>
    <row r="42" spans="1:20">
      <c r="A42" s="14" t="s">
        <v>51</v>
      </c>
      <c r="B42" s="65">
        <v>72488844</v>
      </c>
      <c r="C42" s="66">
        <v>78622568</v>
      </c>
      <c r="D42" s="65">
        <v>83997143.204100013</v>
      </c>
      <c r="E42" s="66">
        <v>82815070.782000005</v>
      </c>
      <c r="F42" s="65">
        <v>89324202.890000001</v>
      </c>
      <c r="G42" s="66">
        <v>98068520.090000004</v>
      </c>
      <c r="H42" s="65">
        <v>154589020.86000001</v>
      </c>
      <c r="I42" s="66">
        <v>186143638.77999997</v>
      </c>
      <c r="J42" s="65">
        <v>214937476</v>
      </c>
      <c r="K42" s="66">
        <v>216514429</v>
      </c>
      <c r="L42" s="65">
        <f t="shared" ref="L42" si="2">L40+L41</f>
        <v>215057352.84200001</v>
      </c>
      <c r="M42" s="66">
        <f>M40+M41</f>
        <v>211555577</v>
      </c>
      <c r="N42" s="65">
        <f>N40+N41</f>
        <v>212731751</v>
      </c>
      <c r="O42" s="66">
        <f>O40+O41</f>
        <v>219279863</v>
      </c>
      <c r="P42" s="65">
        <v>216169924.54099998</v>
      </c>
      <c r="Q42" s="66">
        <v>234078581.09999999</v>
      </c>
      <c r="R42" s="65">
        <v>258220910.70000005</v>
      </c>
      <c r="S42" s="66">
        <v>270143881.64499998</v>
      </c>
      <c r="T42" s="65">
        <v>305065814.04900002</v>
      </c>
    </row>
    <row r="43" spans="1:20">
      <c r="A43" s="14" t="s">
        <v>52</v>
      </c>
      <c r="B43" s="65">
        <v>108305460</v>
      </c>
      <c r="C43" s="66">
        <v>121681998</v>
      </c>
      <c r="D43" s="65">
        <v>131678722.29619999</v>
      </c>
      <c r="E43" s="66">
        <v>136370736.15200001</v>
      </c>
      <c r="F43" s="65">
        <v>151926790.62</v>
      </c>
      <c r="G43" s="66">
        <v>135624645.71000001</v>
      </c>
      <c r="H43" s="65">
        <v>194227172.68000001</v>
      </c>
      <c r="I43" s="66">
        <v>224821940.10999995</v>
      </c>
      <c r="J43" s="65">
        <v>253511889</v>
      </c>
      <c r="K43" s="66">
        <v>260584442</v>
      </c>
      <c r="L43" s="65">
        <f t="shared" ref="L43" si="3">L42+L39</f>
        <v>265539230.84200001</v>
      </c>
      <c r="M43" s="66">
        <f>M42+M39</f>
        <v>261153120</v>
      </c>
      <c r="N43" s="65">
        <f>N42+N39</f>
        <v>267658116</v>
      </c>
      <c r="O43" s="66">
        <f>O42+O39</f>
        <v>291043712</v>
      </c>
      <c r="P43" s="65">
        <v>298175757.54100001</v>
      </c>
      <c r="Q43" s="66">
        <v>325017452.10000002</v>
      </c>
      <c r="R43" s="65">
        <v>355235813.40000004</v>
      </c>
      <c r="S43" s="66">
        <v>369204882.47399998</v>
      </c>
      <c r="T43" s="65">
        <v>410834766.24900001</v>
      </c>
    </row>
    <row r="44" spans="1:20">
      <c r="A44" s="14" t="s">
        <v>53</v>
      </c>
      <c r="B44" s="65">
        <v>198799080</v>
      </c>
      <c r="C44" s="66">
        <v>205345871</v>
      </c>
      <c r="D44" s="65">
        <v>218481704.6895</v>
      </c>
      <c r="E44" s="66">
        <v>231276386.90000001</v>
      </c>
      <c r="F44" s="65">
        <v>251104193.12</v>
      </c>
      <c r="G44" s="66">
        <v>296144472.91000003</v>
      </c>
      <c r="H44" s="65">
        <v>335505468.08999997</v>
      </c>
      <c r="I44" s="66">
        <v>386092386.49999994</v>
      </c>
      <c r="J44" s="65">
        <v>442933692</v>
      </c>
      <c r="K44" s="66">
        <v>447897141</v>
      </c>
      <c r="L44" s="65">
        <v>460285193.44800001</v>
      </c>
      <c r="M44" s="66">
        <v>465171482</v>
      </c>
      <c r="N44" s="65">
        <v>471836126</v>
      </c>
      <c r="O44" s="66">
        <v>480271024</v>
      </c>
      <c r="P44" s="65">
        <v>498923998.68900001</v>
      </c>
      <c r="Q44" s="66">
        <v>548069820.39999998</v>
      </c>
      <c r="R44" s="65">
        <v>602051017.5999999</v>
      </c>
      <c r="S44" s="66">
        <v>634949891.49399996</v>
      </c>
      <c r="T44" s="65">
        <v>670474888.26999974</v>
      </c>
    </row>
    <row r="47" spans="1:20">
      <c r="A47" s="58" t="s">
        <v>107</v>
      </c>
    </row>
    <row r="48" spans="1:20">
      <c r="B48" s="59">
        <v>2002</v>
      </c>
      <c r="C48" s="60">
        <v>2003</v>
      </c>
      <c r="D48" s="59">
        <v>2004</v>
      </c>
      <c r="E48" s="60">
        <v>2005</v>
      </c>
      <c r="F48" s="59">
        <v>2006</v>
      </c>
      <c r="G48" s="60">
        <v>2007</v>
      </c>
      <c r="H48" s="59">
        <v>2008</v>
      </c>
      <c r="I48" s="60">
        <v>2009</v>
      </c>
      <c r="J48" s="59">
        <v>2010</v>
      </c>
      <c r="K48" s="60">
        <v>2011</v>
      </c>
      <c r="L48" s="59">
        <v>2012</v>
      </c>
      <c r="M48" s="60">
        <v>2013</v>
      </c>
      <c r="N48" s="59">
        <v>2014</v>
      </c>
      <c r="O48" s="60">
        <v>2015</v>
      </c>
      <c r="P48" s="59">
        <v>2016</v>
      </c>
      <c r="Q48" s="60">
        <v>2017</v>
      </c>
      <c r="R48" s="59">
        <v>2018</v>
      </c>
      <c r="S48" s="60">
        <v>2019</v>
      </c>
      <c r="T48" s="59">
        <v>2020</v>
      </c>
    </row>
    <row r="49" spans="1:20">
      <c r="A49" s="61" t="s">
        <v>108</v>
      </c>
      <c r="B49" s="16"/>
      <c r="C49" s="63"/>
      <c r="D49" s="16"/>
      <c r="E49" s="63"/>
      <c r="F49" s="16"/>
      <c r="G49" s="63"/>
      <c r="H49" s="16"/>
      <c r="I49" s="63"/>
      <c r="J49" s="16"/>
      <c r="K49" s="63"/>
      <c r="L49" s="16"/>
      <c r="M49" s="63"/>
      <c r="N49" s="16"/>
      <c r="O49" s="63"/>
      <c r="P49" s="16"/>
      <c r="Q49" s="63"/>
      <c r="R49" s="16"/>
      <c r="S49" s="63"/>
    </row>
    <row r="50" spans="1:20">
      <c r="A50" s="3" t="s">
        <v>55</v>
      </c>
      <c r="B50" s="16">
        <v>682697</v>
      </c>
      <c r="C50" s="63">
        <v>-2820387</v>
      </c>
      <c r="D50" s="16">
        <v>2363347.4836999997</v>
      </c>
      <c r="E50" s="63">
        <v>4945996.5120000001</v>
      </c>
      <c r="F50" s="16">
        <v>3640307.32</v>
      </c>
      <c r="G50" s="63">
        <v>48576973.009999998</v>
      </c>
      <c r="H50" s="16">
        <v>-19251424.030000001</v>
      </c>
      <c r="I50" s="63">
        <v>3512558.87</v>
      </c>
      <c r="J50" s="16">
        <v>5188395</v>
      </c>
      <c r="K50" s="63">
        <v>-6110632</v>
      </c>
      <c r="L50" s="16">
        <v>1289560.6340000001</v>
      </c>
      <c r="M50" s="63">
        <v>9670289</v>
      </c>
      <c r="N50" s="16">
        <v>-6431017</v>
      </c>
      <c r="O50" s="63">
        <v>-15281371</v>
      </c>
      <c r="P50" s="16">
        <v>8542916.5130000003</v>
      </c>
      <c r="Q50" s="63">
        <v>13234815.599999998</v>
      </c>
      <c r="R50" s="16">
        <v>15118940.9</v>
      </c>
      <c r="S50" s="63">
        <v>14610119.273</v>
      </c>
      <c r="T50" s="16">
        <v>-8789164.9670000002</v>
      </c>
    </row>
    <row r="51" spans="1:20">
      <c r="A51" s="17" t="s">
        <v>56</v>
      </c>
      <c r="B51" s="19">
        <v>5903548</v>
      </c>
      <c r="C51" s="64">
        <v>7164857</v>
      </c>
      <c r="D51" s="19">
        <v>5997893.0684000002</v>
      </c>
      <c r="E51" s="64">
        <v>6310359.0219999999</v>
      </c>
      <c r="F51" s="19">
        <v>11442316.27</v>
      </c>
      <c r="G51" s="64">
        <v>-26763110.780000001</v>
      </c>
      <c r="H51" s="19">
        <v>34219079.159999996</v>
      </c>
      <c r="I51" s="64">
        <v>6772836.7800000003</v>
      </c>
      <c r="J51" s="19">
        <v>7137379</v>
      </c>
      <c r="K51" s="64">
        <v>23767422</v>
      </c>
      <c r="L51" s="19">
        <v>22270372.827</v>
      </c>
      <c r="M51" s="64">
        <v>12006849</v>
      </c>
      <c r="N51" s="19">
        <v>22458759</v>
      </c>
      <c r="O51" s="64">
        <v>31908844</v>
      </c>
      <c r="P51" s="19">
        <v>25420585.354000002</v>
      </c>
      <c r="Q51" s="64">
        <v>19768986.5</v>
      </c>
      <c r="R51" s="19">
        <v>22894898.299999997</v>
      </c>
      <c r="S51" s="64">
        <v>20001700.282000002</v>
      </c>
      <c r="T51" s="19">
        <v>26863869.013</v>
      </c>
    </row>
    <row r="52" spans="1:20">
      <c r="A52" s="14" t="s">
        <v>57</v>
      </c>
      <c r="B52" s="65">
        <v>6586245</v>
      </c>
      <c r="C52" s="66">
        <v>4344470</v>
      </c>
      <c r="D52" s="65">
        <v>8361240.5521000009</v>
      </c>
      <c r="E52" s="66">
        <v>11256355.534</v>
      </c>
      <c r="F52" s="65">
        <v>15082623.59</v>
      </c>
      <c r="G52" s="66">
        <v>21813862.23</v>
      </c>
      <c r="H52" s="65">
        <v>14967655.130000001</v>
      </c>
      <c r="I52" s="66">
        <v>10285395.65</v>
      </c>
      <c r="J52" s="65">
        <v>12325774</v>
      </c>
      <c r="K52" s="66">
        <v>17656791</v>
      </c>
      <c r="L52" s="65">
        <v>20980812.193</v>
      </c>
      <c r="M52" s="66">
        <v>21677138</v>
      </c>
      <c r="N52" s="65">
        <v>16027742</v>
      </c>
      <c r="O52" s="66">
        <v>16627473</v>
      </c>
      <c r="P52" s="65">
        <v>33963501.866999999</v>
      </c>
      <c r="Q52" s="66">
        <v>33003802.100000001</v>
      </c>
      <c r="R52" s="65">
        <v>38013839.199999996</v>
      </c>
      <c r="S52" s="66">
        <v>34611819.555</v>
      </c>
      <c r="T52" s="65">
        <v>18074704.046</v>
      </c>
    </row>
    <row r="53" spans="1:20">
      <c r="A53" s="17" t="s">
        <v>58</v>
      </c>
      <c r="B53" s="19">
        <v>-885627</v>
      </c>
      <c r="C53" s="64">
        <v>-236969</v>
      </c>
      <c r="D53" s="19">
        <v>204595.07140000002</v>
      </c>
      <c r="E53" s="64">
        <v>-752685.21200000006</v>
      </c>
      <c r="F53" s="19">
        <v>-3123347.19</v>
      </c>
      <c r="G53" s="64">
        <v>-432360.69</v>
      </c>
      <c r="H53" s="19">
        <v>2413485.31</v>
      </c>
      <c r="I53" s="64">
        <v>-4846212.17</v>
      </c>
      <c r="J53" s="19">
        <v>-704648</v>
      </c>
      <c r="K53" s="64">
        <v>-1226742</v>
      </c>
      <c r="L53" s="19">
        <v>717329.16599999997</v>
      </c>
      <c r="M53" s="64">
        <v>1902433</v>
      </c>
      <c r="N53" s="19">
        <v>288396</v>
      </c>
      <c r="O53" s="64">
        <v>-3670441</v>
      </c>
      <c r="P53" s="19">
        <v>-8963359.1359999999</v>
      </c>
      <c r="Q53" s="64">
        <v>-7226047.5999999996</v>
      </c>
      <c r="R53" s="19">
        <v>-5003442.5999999996</v>
      </c>
      <c r="S53" s="64">
        <v>793908.41399999952</v>
      </c>
      <c r="T53" s="19">
        <v>-476434.94700000004</v>
      </c>
    </row>
    <row r="54" spans="1:20">
      <c r="A54" s="14" t="s">
        <v>59</v>
      </c>
      <c r="B54" s="65">
        <v>5700618</v>
      </c>
      <c r="C54" s="66">
        <v>4107501</v>
      </c>
      <c r="D54" s="65">
        <v>8565835.6235000007</v>
      </c>
      <c r="E54" s="66">
        <v>10503670.322000001</v>
      </c>
      <c r="F54" s="65">
        <v>11959276.4</v>
      </c>
      <c r="G54" s="66">
        <v>21381501.539999999</v>
      </c>
      <c r="H54" s="65">
        <v>17381140.440000001</v>
      </c>
      <c r="I54" s="66">
        <v>5439183.4800000004</v>
      </c>
      <c r="J54" s="65">
        <v>11621126</v>
      </c>
      <c r="K54" s="66">
        <v>16430049</v>
      </c>
      <c r="L54" s="65">
        <v>21698141.358999997</v>
      </c>
      <c r="M54" s="66">
        <v>23579571</v>
      </c>
      <c r="N54" s="65">
        <v>16316138</v>
      </c>
      <c r="O54" s="66">
        <v>12957033</v>
      </c>
      <c r="P54" s="65">
        <v>25000142.730999999</v>
      </c>
      <c r="Q54" s="66">
        <v>25777754.5</v>
      </c>
      <c r="R54" s="65">
        <v>33010396.600000001</v>
      </c>
      <c r="S54" s="66">
        <v>35405727.968999997</v>
      </c>
      <c r="T54" s="65">
        <v>17598269.098999999</v>
      </c>
    </row>
    <row r="55" spans="1:20">
      <c r="A55" s="3" t="s">
        <v>60</v>
      </c>
      <c r="B55" s="16">
        <v>-13968633</v>
      </c>
      <c r="C55" s="63">
        <v>-6779591</v>
      </c>
      <c r="D55" s="16">
        <v>-8241380.4092999985</v>
      </c>
      <c r="E55" s="63">
        <v>-7752626.4519999996</v>
      </c>
      <c r="F55" s="16">
        <v>-5505694.0099999998</v>
      </c>
      <c r="G55" s="63">
        <v>35268301.200000003</v>
      </c>
      <c r="H55" s="16">
        <v>-41729978.020000003</v>
      </c>
      <c r="I55" s="63">
        <v>-18040374.219999999</v>
      </c>
      <c r="J55" s="16">
        <v>-14274665</v>
      </c>
      <c r="K55" s="63">
        <v>-15428183</v>
      </c>
      <c r="L55" s="16">
        <v>-13615625.398000002</v>
      </c>
      <c r="M55" s="63">
        <v>-19103685</v>
      </c>
      <c r="N55" s="16">
        <v>-15952005</v>
      </c>
      <c r="O55" s="63">
        <v>-11755574</v>
      </c>
      <c r="P55" s="16">
        <v>-9678851.9270000011</v>
      </c>
      <c r="Q55" s="63">
        <v>-22030893.700000003</v>
      </c>
      <c r="R55" s="16">
        <v>-41333343.200000003</v>
      </c>
      <c r="S55" s="63">
        <v>-36092666.150000013</v>
      </c>
      <c r="T55" s="16">
        <v>-32181855.955999985</v>
      </c>
    </row>
    <row r="56" spans="1:20">
      <c r="A56" s="17" t="s">
        <v>61</v>
      </c>
      <c r="B56" s="19">
        <v>8002778</v>
      </c>
      <c r="C56" s="64">
        <v>4050843</v>
      </c>
      <c r="D56" s="19">
        <v>1320061.0862999998</v>
      </c>
      <c r="E56" s="64">
        <v>-776337.22499999998</v>
      </c>
      <c r="F56" s="19">
        <v>-3947055.21</v>
      </c>
      <c r="G56" s="64">
        <v>-26115296.539999999</v>
      </c>
      <c r="H56" s="19">
        <v>18246227.949999999</v>
      </c>
      <c r="I56" s="64">
        <v>10755975.390000001</v>
      </c>
      <c r="J56" s="19">
        <v>3583226</v>
      </c>
      <c r="K56" s="64">
        <v>-8029119</v>
      </c>
      <c r="L56" s="19">
        <v>-7549477</v>
      </c>
      <c r="M56" s="64">
        <v>-10978956</v>
      </c>
      <c r="N56" s="19">
        <v>-3017095</v>
      </c>
      <c r="O56" s="64">
        <v>-1787057</v>
      </c>
      <c r="P56" s="19">
        <v>-8583218.4660000019</v>
      </c>
      <c r="Q56" s="64">
        <v>-2090098.600000001</v>
      </c>
      <c r="R56" s="19">
        <v>11214062.700000003</v>
      </c>
      <c r="S56" s="64">
        <v>886406.22700000054</v>
      </c>
      <c r="T56" s="19">
        <v>16868321.079000004</v>
      </c>
    </row>
    <row r="57" spans="1:20">
      <c r="A57" s="14" t="s">
        <v>62</v>
      </c>
      <c r="B57" s="53">
        <v>-265237</v>
      </c>
      <c r="C57" s="67">
        <v>1378753</v>
      </c>
      <c r="D57" s="53">
        <v>1644516.3004999994</v>
      </c>
      <c r="E57" s="67">
        <v>1974706.6450000009</v>
      </c>
      <c r="F57" s="53">
        <v>2506527.1800000006</v>
      </c>
      <c r="G57" s="67">
        <v>30534506.200000003</v>
      </c>
      <c r="H57" s="53">
        <v>-6102609.6300000027</v>
      </c>
      <c r="I57" s="67">
        <v>-1845215.3499999978</v>
      </c>
      <c r="J57" s="53">
        <v>929688</v>
      </c>
      <c r="K57" s="67">
        <v>-7027253</v>
      </c>
      <c r="L57" s="53">
        <v>533038.96099999547</v>
      </c>
      <c r="M57" s="67">
        <v>-6503070</v>
      </c>
      <c r="N57" s="53">
        <v>-2652962</v>
      </c>
      <c r="O57" s="67">
        <v>-585599</v>
      </c>
      <c r="P57" s="53">
        <v>6738072.3379999967</v>
      </c>
      <c r="Q57" s="67">
        <v>1656762.199999996</v>
      </c>
      <c r="R57" s="53">
        <v>2891116.1000000034</v>
      </c>
      <c r="S57" s="67">
        <v>199468.04599999508</v>
      </c>
      <c r="T57" s="53">
        <v>2284734.2220000075</v>
      </c>
    </row>
    <row r="59" spans="1:20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2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20">
      <c r="A61" s="58" t="s">
        <v>109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20">
      <c r="B62" s="59">
        <v>2002</v>
      </c>
      <c r="C62" s="60">
        <v>2003</v>
      </c>
      <c r="D62" s="59">
        <v>2004</v>
      </c>
      <c r="E62" s="60">
        <v>2005</v>
      </c>
      <c r="F62" s="59">
        <v>2006</v>
      </c>
      <c r="G62" s="60">
        <v>2007</v>
      </c>
      <c r="H62" s="59">
        <v>2008</v>
      </c>
      <c r="I62" s="60">
        <v>2009</v>
      </c>
      <c r="J62" s="59">
        <v>2010</v>
      </c>
      <c r="K62" s="60">
        <v>2011</v>
      </c>
      <c r="L62" s="59">
        <v>2012</v>
      </c>
      <c r="M62" s="60">
        <v>2013</v>
      </c>
      <c r="N62" s="59">
        <v>2014</v>
      </c>
      <c r="O62" s="60">
        <v>2015</v>
      </c>
      <c r="P62" s="59">
        <v>2016</v>
      </c>
      <c r="Q62" s="60">
        <v>2017</v>
      </c>
      <c r="R62" s="59">
        <v>2018</v>
      </c>
      <c r="S62" s="60">
        <v>2019</v>
      </c>
      <c r="T62" s="59">
        <v>2020</v>
      </c>
    </row>
    <row r="63" spans="1:20">
      <c r="A63" s="61" t="s">
        <v>105</v>
      </c>
      <c r="C63" s="62"/>
      <c r="E63" s="62"/>
      <c r="G63" s="62"/>
      <c r="I63" s="62"/>
      <c r="K63" s="62"/>
      <c r="M63" s="62"/>
      <c r="O63" s="62"/>
      <c r="Q63" s="62"/>
      <c r="S63" s="62"/>
    </row>
    <row r="64" spans="1:20">
      <c r="A64" s="3" t="s">
        <v>27</v>
      </c>
      <c r="B64" s="16">
        <v>64560676</v>
      </c>
      <c r="C64" s="63">
        <v>68222002</v>
      </c>
      <c r="D64" s="16">
        <v>73813268.327699989</v>
      </c>
      <c r="E64" s="63">
        <v>83412268.185000002</v>
      </c>
      <c r="F64" s="16">
        <v>96217595.650000006</v>
      </c>
      <c r="G64" s="63">
        <v>111099994.04000001</v>
      </c>
      <c r="H64" s="16">
        <v>123841325.27</v>
      </c>
      <c r="I64" s="63">
        <v>126579865.56999999</v>
      </c>
      <c r="J64" s="16">
        <v>125564165</v>
      </c>
      <c r="K64" s="63">
        <v>137569236</v>
      </c>
      <c r="L64" s="16">
        <v>146779900.14199999</v>
      </c>
      <c r="M64" s="63">
        <v>157350604</v>
      </c>
      <c r="N64" s="16">
        <v>166318789</v>
      </c>
      <c r="O64" s="63">
        <v>179365374</v>
      </c>
      <c r="P64" s="16">
        <v>199826923.43199998</v>
      </c>
      <c r="Q64" s="63">
        <v>221491849.80000001</v>
      </c>
      <c r="R64" s="16">
        <v>241053671.70000002</v>
      </c>
      <c r="S64" s="63">
        <v>258616191.215</v>
      </c>
      <c r="T64" s="16">
        <v>269485409.42900002</v>
      </c>
    </row>
    <row r="65" spans="1:20">
      <c r="A65" s="3" t="s">
        <v>28</v>
      </c>
      <c r="B65" s="16">
        <v>7805037</v>
      </c>
      <c r="C65" s="63">
        <v>8152793</v>
      </c>
      <c r="D65" s="16">
        <v>8796265.5710000005</v>
      </c>
      <c r="E65" s="63">
        <v>10550246.119000001</v>
      </c>
      <c r="F65" s="16">
        <v>12880197.210000001</v>
      </c>
      <c r="G65" s="63">
        <v>15868986.859999999</v>
      </c>
      <c r="H65" s="16">
        <v>16129234.359999999</v>
      </c>
      <c r="I65" s="63">
        <v>14954799.66</v>
      </c>
      <c r="J65" s="16">
        <v>16328584</v>
      </c>
      <c r="K65" s="63">
        <v>24092252</v>
      </c>
      <c r="L65" s="16">
        <v>25622056.897</v>
      </c>
      <c r="M65" s="63">
        <v>27609296</v>
      </c>
      <c r="N65" s="16">
        <v>29686233</v>
      </c>
      <c r="O65" s="63">
        <v>33286599</v>
      </c>
      <c r="P65" s="16">
        <v>37301582.971000001</v>
      </c>
      <c r="Q65" s="63">
        <v>40908267.700000003</v>
      </c>
      <c r="R65" s="16">
        <v>43138836.599999994</v>
      </c>
      <c r="S65" s="63">
        <v>45544718.682999998</v>
      </c>
      <c r="T65" s="16">
        <v>46455629.311000012</v>
      </c>
    </row>
    <row r="66" spans="1:20">
      <c r="A66" s="17" t="s">
        <v>29</v>
      </c>
      <c r="B66" s="19">
        <v>40131535</v>
      </c>
      <c r="C66" s="64">
        <v>43242528</v>
      </c>
      <c r="D66" s="19">
        <v>48713737.460000001</v>
      </c>
      <c r="E66" s="64">
        <v>56522925.589000002</v>
      </c>
      <c r="F66" s="19">
        <v>65253840.75</v>
      </c>
      <c r="G66" s="64">
        <v>76527609.769999996</v>
      </c>
      <c r="H66" s="19">
        <v>73323983.329999998</v>
      </c>
      <c r="I66" s="64">
        <v>81125938.689999998</v>
      </c>
      <c r="J66" s="19">
        <v>87669573</v>
      </c>
      <c r="K66" s="64">
        <v>93752392</v>
      </c>
      <c r="L66" s="19">
        <v>106160969.421</v>
      </c>
      <c r="M66" s="64">
        <v>114615572</v>
      </c>
      <c r="N66" s="19">
        <v>116171525</v>
      </c>
      <c r="O66" s="64">
        <v>124844244</v>
      </c>
      <c r="P66" s="19">
        <v>133969813.82799999</v>
      </c>
      <c r="Q66" s="64">
        <v>142936627.89999998</v>
      </c>
      <c r="R66" s="19">
        <v>145905503.40000001</v>
      </c>
      <c r="S66" s="64">
        <v>149527642.45899999</v>
      </c>
      <c r="T66" s="19">
        <v>154175191.55399999</v>
      </c>
    </row>
    <row r="67" spans="1:20">
      <c r="A67" s="14" t="s">
        <v>30</v>
      </c>
      <c r="B67" s="65">
        <v>112497248</v>
      </c>
      <c r="C67" s="66">
        <v>119617323</v>
      </c>
      <c r="D67" s="65">
        <v>131323271.35870001</v>
      </c>
      <c r="E67" s="66">
        <v>150485439.89300001</v>
      </c>
      <c r="F67" s="65">
        <v>174351633.61000001</v>
      </c>
      <c r="G67" s="66">
        <v>203496590.66999999</v>
      </c>
      <c r="H67" s="65">
        <v>213294542.96000001</v>
      </c>
      <c r="I67" s="66">
        <v>222660603.91999999</v>
      </c>
      <c r="J67" s="65">
        <v>229563322</v>
      </c>
      <c r="K67" s="66">
        <v>255413881</v>
      </c>
      <c r="L67" s="65">
        <v>278562926.45999998</v>
      </c>
      <c r="M67" s="66">
        <v>299575472</v>
      </c>
      <c r="N67" s="65">
        <v>312176547</v>
      </c>
      <c r="O67" s="66">
        <v>337496217</v>
      </c>
      <c r="P67" s="65">
        <v>371098320.23100001</v>
      </c>
      <c r="Q67" s="66">
        <v>405336745.39999998</v>
      </c>
      <c r="R67" s="65">
        <v>430098011.70000005</v>
      </c>
      <c r="S67" s="66">
        <v>453688552.35699999</v>
      </c>
      <c r="T67" s="65">
        <v>470116230.29400003</v>
      </c>
    </row>
    <row r="68" spans="1:20">
      <c r="B68" s="65"/>
      <c r="C68" s="66"/>
      <c r="D68" s="65"/>
      <c r="E68" s="66"/>
      <c r="F68" s="65"/>
      <c r="G68" s="66"/>
      <c r="H68" s="65"/>
      <c r="I68" s="66"/>
      <c r="J68" s="65"/>
      <c r="K68" s="66"/>
      <c r="L68" s="65"/>
      <c r="M68" s="66"/>
      <c r="N68" s="65"/>
      <c r="O68" s="66"/>
      <c r="P68" s="65"/>
      <c r="Q68" s="66"/>
      <c r="R68" s="65"/>
      <c r="S68" s="66"/>
      <c r="T68" s="65"/>
    </row>
    <row r="69" spans="1:20">
      <c r="A69" s="3" t="s">
        <v>31</v>
      </c>
      <c r="B69" s="16">
        <v>52237994</v>
      </c>
      <c r="C69" s="63">
        <v>56404570</v>
      </c>
      <c r="D69" s="16">
        <v>59274383</v>
      </c>
      <c r="E69" s="63">
        <v>67210050.223000005</v>
      </c>
      <c r="F69" s="16">
        <v>76740398.560000002</v>
      </c>
      <c r="G69" s="63">
        <v>82991215.939999998</v>
      </c>
      <c r="H69" s="16">
        <v>93251053.590000004</v>
      </c>
      <c r="I69" s="63">
        <v>100503653.01000001</v>
      </c>
      <c r="J69" s="16">
        <v>103187379</v>
      </c>
      <c r="K69" s="63">
        <v>111182082</v>
      </c>
      <c r="L69" s="16">
        <v>117368475.87199999</v>
      </c>
      <c r="M69" s="63">
        <v>125479717</v>
      </c>
      <c r="N69" s="16">
        <v>137963699</v>
      </c>
      <c r="O69" s="63">
        <v>155156774</v>
      </c>
      <c r="P69" s="16">
        <v>166027520.051</v>
      </c>
      <c r="Q69" s="63">
        <v>190457406.29999998</v>
      </c>
      <c r="R69" s="16">
        <v>197540182.90000001</v>
      </c>
      <c r="S69" s="63">
        <v>214984611.68800005</v>
      </c>
      <c r="T69" s="16">
        <v>240454326.53900003</v>
      </c>
    </row>
    <row r="70" spans="1:20">
      <c r="A70" s="3" t="s">
        <v>32</v>
      </c>
      <c r="B70" s="16">
        <v>6274378</v>
      </c>
      <c r="C70" s="63">
        <v>3658918</v>
      </c>
      <c r="D70" s="16">
        <v>6087208</v>
      </c>
      <c r="E70" s="63">
        <v>6736332.1299999999</v>
      </c>
      <c r="F70" s="16">
        <v>10290265.26</v>
      </c>
      <c r="G70" s="63">
        <v>3671594.97</v>
      </c>
      <c r="H70" s="16">
        <v>3769725.89</v>
      </c>
      <c r="I70" s="63">
        <v>534345.68999999994</v>
      </c>
      <c r="J70" s="16">
        <v>1561401</v>
      </c>
      <c r="K70" s="63">
        <v>7825058</v>
      </c>
      <c r="L70" s="16">
        <v>6480719</v>
      </c>
      <c r="M70" s="63">
        <v>2581977</v>
      </c>
      <c r="N70" s="16">
        <v>8312090</v>
      </c>
      <c r="O70" s="63">
        <v>20451171</v>
      </c>
      <c r="P70" s="16">
        <v>14396116.563999999</v>
      </c>
      <c r="Q70" s="63">
        <v>14019353</v>
      </c>
      <c r="R70" s="16">
        <v>11335615.399999999</v>
      </c>
      <c r="S70" s="63">
        <v>7458776.7999999998</v>
      </c>
      <c r="T70" s="16">
        <v>11279059.199999999</v>
      </c>
    </row>
    <row r="71" spans="1:20">
      <c r="A71" s="3" t="s">
        <v>33</v>
      </c>
      <c r="B71" s="16">
        <v>45255365</v>
      </c>
      <c r="C71" s="63">
        <v>49313324</v>
      </c>
      <c r="D71" s="16">
        <v>51285353.468399994</v>
      </c>
      <c r="E71" s="63">
        <v>54261659.913000003</v>
      </c>
      <c r="F71" s="16">
        <v>60848287.979999997</v>
      </c>
      <c r="G71" s="63">
        <v>71607306.099999994</v>
      </c>
      <c r="H71" s="16">
        <v>88132352.049999997</v>
      </c>
      <c r="I71" s="63">
        <v>85635523.170000002</v>
      </c>
      <c r="J71" s="16">
        <v>85849955</v>
      </c>
      <c r="K71" s="63">
        <v>88190920</v>
      </c>
      <c r="L71" s="16">
        <v>95130995.788000003</v>
      </c>
      <c r="M71" s="63">
        <v>104723012</v>
      </c>
      <c r="N71" s="16">
        <v>112176769</v>
      </c>
      <c r="O71" s="63">
        <v>117249961</v>
      </c>
      <c r="P71" s="16">
        <v>121988306.03200001</v>
      </c>
      <c r="Q71" s="63">
        <v>127129558.39999999</v>
      </c>
      <c r="R71" s="16">
        <v>138590401.10000002</v>
      </c>
      <c r="S71" s="63">
        <v>152217395.60699999</v>
      </c>
      <c r="T71" s="16">
        <v>158950633.74699995</v>
      </c>
    </row>
    <row r="72" spans="1:20">
      <c r="A72" s="17" t="s">
        <v>34</v>
      </c>
      <c r="B72" s="19">
        <v>5857905</v>
      </c>
      <c r="C72" s="64">
        <v>12195247</v>
      </c>
      <c r="D72" s="19">
        <v>12276260.652799999</v>
      </c>
      <c r="E72" s="64">
        <v>12820701.914000001</v>
      </c>
      <c r="F72" s="19">
        <v>14045090.48</v>
      </c>
      <c r="G72" s="64">
        <v>15961296.880000001</v>
      </c>
      <c r="H72" s="19">
        <v>17865153.510000002</v>
      </c>
      <c r="I72" s="64">
        <v>20330533.539999999</v>
      </c>
      <c r="J72" s="19">
        <v>22241930</v>
      </c>
      <c r="K72" s="64">
        <v>23561607</v>
      </c>
      <c r="L72" s="19">
        <v>25449190.441</v>
      </c>
      <c r="M72" s="64">
        <v>23967827</v>
      </c>
      <c r="N72" s="19">
        <v>24690148</v>
      </c>
      <c r="O72" s="64">
        <v>26947270</v>
      </c>
      <c r="P72" s="19">
        <v>27468089.103</v>
      </c>
      <c r="Q72" s="64">
        <v>26717000.5</v>
      </c>
      <c r="R72" s="19">
        <v>29101603.100000001</v>
      </c>
      <c r="S72" s="64">
        <v>32369816.777999997</v>
      </c>
      <c r="T72" s="19">
        <v>35002654.776000001</v>
      </c>
    </row>
    <row r="73" spans="1:20">
      <c r="A73" s="14" t="s">
        <v>35</v>
      </c>
      <c r="B73" s="65">
        <v>116453913</v>
      </c>
      <c r="C73" s="66">
        <v>121572059</v>
      </c>
      <c r="D73" s="65">
        <v>128923205.1392</v>
      </c>
      <c r="E73" s="66">
        <v>141028744.18000001</v>
      </c>
      <c r="F73" s="65">
        <v>161924042.28</v>
      </c>
      <c r="G73" s="66">
        <v>174231413.88999999</v>
      </c>
      <c r="H73" s="65">
        <v>203018285.03999999</v>
      </c>
      <c r="I73" s="66">
        <v>207004055.41</v>
      </c>
      <c r="J73" s="65">
        <v>212840665</v>
      </c>
      <c r="K73" s="66">
        <v>230759667</v>
      </c>
      <c r="L73" s="65">
        <v>244429381.10100001</v>
      </c>
      <c r="M73" s="66">
        <v>256752533</v>
      </c>
      <c r="N73" s="65">
        <v>283142706</v>
      </c>
      <c r="O73" s="66">
        <v>319805175</v>
      </c>
      <c r="P73" s="65">
        <v>329880031.75</v>
      </c>
      <c r="Q73" s="66">
        <v>358323318.19999999</v>
      </c>
      <c r="R73" s="65">
        <v>376567802.50000006</v>
      </c>
      <c r="S73" s="66">
        <v>407030600.87300003</v>
      </c>
      <c r="T73" s="65">
        <v>445686674.26199996</v>
      </c>
    </row>
    <row r="74" spans="1:20">
      <c r="B74" s="65"/>
      <c r="C74" s="66"/>
      <c r="D74" s="65"/>
      <c r="E74" s="66"/>
      <c r="F74" s="65"/>
      <c r="G74" s="66"/>
      <c r="H74" s="65"/>
      <c r="I74" s="66"/>
      <c r="J74" s="65"/>
      <c r="K74" s="66"/>
      <c r="L74" s="65"/>
      <c r="M74" s="66"/>
      <c r="N74" s="65"/>
      <c r="O74" s="66"/>
      <c r="P74" s="65"/>
      <c r="Q74" s="66"/>
      <c r="R74" s="65"/>
      <c r="S74" s="66"/>
      <c r="T74" s="65"/>
    </row>
    <row r="75" spans="1:20">
      <c r="A75" s="22" t="s">
        <v>36</v>
      </c>
      <c r="B75" s="53">
        <v>-3956665</v>
      </c>
      <c r="C75" s="67">
        <v>-1954736</v>
      </c>
      <c r="D75" s="53">
        <v>2400066.2195000052</v>
      </c>
      <c r="E75" s="67">
        <v>9456695.7129999995</v>
      </c>
      <c r="F75" s="53">
        <v>12427591.330000013</v>
      </c>
      <c r="G75" s="67">
        <v>29265176.780000001</v>
      </c>
      <c r="H75" s="53">
        <v>10276257.920000017</v>
      </c>
      <c r="I75" s="67">
        <v>15656548.50999999</v>
      </c>
      <c r="J75" s="53">
        <v>16722658</v>
      </c>
      <c r="K75" s="67">
        <v>24654214</v>
      </c>
      <c r="L75" s="53">
        <f t="shared" ref="L75:O75" si="4">L67-L73</f>
        <v>34133545.358999968</v>
      </c>
      <c r="M75" s="67">
        <f t="shared" si="4"/>
        <v>42822939</v>
      </c>
      <c r="N75" s="53">
        <f t="shared" si="4"/>
        <v>29033841</v>
      </c>
      <c r="O75" s="67">
        <f t="shared" si="4"/>
        <v>17691042</v>
      </c>
      <c r="P75" s="53">
        <v>41218288.481000006</v>
      </c>
      <c r="Q75" s="67">
        <v>47013427.199999988</v>
      </c>
      <c r="R75" s="53">
        <v>53530209.199999988</v>
      </c>
      <c r="S75" s="67">
        <v>46657951.483999968</v>
      </c>
      <c r="T75" s="53">
        <v>24429556.032000065</v>
      </c>
    </row>
    <row r="76" spans="1:20">
      <c r="B76" s="16"/>
      <c r="C76" s="63"/>
      <c r="D76" s="16"/>
      <c r="E76" s="63"/>
      <c r="F76" s="16"/>
      <c r="G76" s="63"/>
      <c r="H76" s="16"/>
      <c r="I76" s="63"/>
      <c r="J76" s="16"/>
      <c r="K76" s="63"/>
      <c r="L76" s="16"/>
      <c r="M76" s="63"/>
      <c r="N76" s="16"/>
      <c r="O76" s="63"/>
      <c r="P76" s="16"/>
      <c r="Q76" s="63"/>
      <c r="R76" s="16"/>
      <c r="S76" s="63"/>
      <c r="T76" s="16"/>
    </row>
    <row r="77" spans="1:20">
      <c r="A77" s="3" t="s">
        <v>37</v>
      </c>
      <c r="B77" s="16">
        <v>3804101</v>
      </c>
      <c r="C77" s="63">
        <v>-2860292</v>
      </c>
      <c r="D77" s="16">
        <v>69534.189199999892</v>
      </c>
      <c r="E77" s="63">
        <v>-2450657.5079999999</v>
      </c>
      <c r="F77" s="16">
        <v>-20695730.899999999</v>
      </c>
      <c r="G77" s="63">
        <v>903008.65</v>
      </c>
      <c r="H77" s="16">
        <v>-138865300.38999999</v>
      </c>
      <c r="I77" s="63">
        <v>-30358512.949999999</v>
      </c>
      <c r="J77" s="16">
        <v>8846024</v>
      </c>
      <c r="K77" s="63">
        <v>-39472379</v>
      </c>
      <c r="L77" s="16">
        <v>-36433391.725000001</v>
      </c>
      <c r="M77" s="63">
        <v>-19566073</v>
      </c>
      <c r="N77" s="16">
        <v>-14683918</v>
      </c>
      <c r="O77" s="63">
        <v>-22470530</v>
      </c>
      <c r="P77" s="16">
        <v>-8678026.4400000013</v>
      </c>
      <c r="Q77" s="63">
        <v>-6697293.5999999978</v>
      </c>
      <c r="R77" s="16">
        <v>-29832698.599999994</v>
      </c>
      <c r="S77" s="63">
        <v>-20656965.109000005</v>
      </c>
      <c r="T77" s="16">
        <v>-31215229.458999999</v>
      </c>
    </row>
    <row r="78" spans="1:20">
      <c r="A78" s="3"/>
      <c r="C78" s="62"/>
      <c r="E78" s="62"/>
      <c r="G78" s="62"/>
      <c r="I78" s="62"/>
      <c r="K78" s="62"/>
      <c r="M78" s="62"/>
      <c r="O78" s="62"/>
      <c r="Q78" s="62"/>
      <c r="S78" s="62"/>
    </row>
    <row r="79" spans="1:20">
      <c r="A79" s="22" t="s">
        <v>38</v>
      </c>
      <c r="B79" s="65">
        <v>-152564</v>
      </c>
      <c r="C79" s="66">
        <v>-4815028</v>
      </c>
      <c r="D79" s="65">
        <v>2469600.4087000052</v>
      </c>
      <c r="E79" s="66">
        <v>7006038.2050000001</v>
      </c>
      <c r="F79" s="65">
        <v>-8268139.5699999854</v>
      </c>
      <c r="G79" s="66">
        <v>30168185.43</v>
      </c>
      <c r="H79" s="65">
        <v>-128589042.46999997</v>
      </c>
      <c r="I79" s="66">
        <v>-14701964.440000009</v>
      </c>
      <c r="J79" s="65">
        <v>25568682</v>
      </c>
      <c r="K79" s="66">
        <v>-14818165</v>
      </c>
      <c r="L79" s="65">
        <f>L75+L77</f>
        <v>-2299846.3660000339</v>
      </c>
      <c r="M79" s="66">
        <f t="shared" ref="M79:O79" si="5">M75+M77</f>
        <v>23256866</v>
      </c>
      <c r="N79" s="65">
        <f t="shared" si="5"/>
        <v>14349923</v>
      </c>
      <c r="O79" s="66">
        <f t="shared" si="5"/>
        <v>-4779488</v>
      </c>
      <c r="P79" s="65">
        <v>32540262.041000005</v>
      </c>
      <c r="Q79" s="66">
        <v>40316133.599999994</v>
      </c>
      <c r="R79" s="65">
        <v>23697510.599999994</v>
      </c>
      <c r="S79" s="66">
        <v>26000986.374999963</v>
      </c>
      <c r="T79" s="65">
        <v>-6785673.426999934</v>
      </c>
    </row>
    <row r="80" spans="1:20">
      <c r="A80" s="3"/>
      <c r="B80" s="16"/>
      <c r="C80" s="63"/>
      <c r="D80" s="16"/>
      <c r="E80" s="63"/>
      <c r="F80" s="16"/>
      <c r="G80" s="63"/>
      <c r="H80" s="16"/>
      <c r="I80" s="63"/>
      <c r="J80" s="16"/>
      <c r="K80" s="63"/>
      <c r="L80" s="16"/>
      <c r="M80" s="63"/>
      <c r="N80" s="16"/>
      <c r="O80" s="63"/>
      <c r="P80" s="16"/>
      <c r="Q80" s="63"/>
      <c r="R80" s="16"/>
      <c r="S80" s="63"/>
      <c r="T80" s="16"/>
    </row>
    <row r="81" spans="1:20">
      <c r="A81" s="3" t="s">
        <v>39</v>
      </c>
      <c r="B81" s="16">
        <v>3210082</v>
      </c>
      <c r="C81" s="63">
        <v>1213384</v>
      </c>
      <c r="D81" s="16">
        <v>4302888.6109999996</v>
      </c>
      <c r="E81" s="63">
        <v>3945621.1669999999</v>
      </c>
      <c r="F81" s="16">
        <v>8440063.5999999996</v>
      </c>
      <c r="G81" s="63">
        <v>13338710.41</v>
      </c>
      <c r="H81" s="16">
        <v>19154385.260000002</v>
      </c>
      <c r="I81" s="63">
        <v>10820834.42</v>
      </c>
      <c r="J81" s="16">
        <v>-5086212</v>
      </c>
      <c r="K81" s="63">
        <v>7720406</v>
      </c>
      <c r="L81" s="16">
        <v>1558806</v>
      </c>
      <c r="M81" s="63">
        <v>-6701990</v>
      </c>
      <c r="N81" s="16">
        <v>109407</v>
      </c>
      <c r="O81" s="63">
        <v>2857078</v>
      </c>
      <c r="P81" s="16">
        <v>4656654</v>
      </c>
      <c r="Q81" s="63">
        <v>1153055.3999999985</v>
      </c>
      <c r="R81" s="16">
        <v>3228386.5999999996</v>
      </c>
      <c r="S81" s="63">
        <v>3647127.8</v>
      </c>
      <c r="T81" s="16">
        <v>4651390.8999999994</v>
      </c>
    </row>
    <row r="82" spans="1:20">
      <c r="A82" s="3"/>
      <c r="C82" s="62"/>
      <c r="E82" s="62"/>
      <c r="G82" s="62"/>
      <c r="I82" s="62"/>
      <c r="K82" s="62"/>
      <c r="M82" s="62"/>
      <c r="O82" s="62"/>
      <c r="Q82" s="62"/>
      <c r="S82" s="62"/>
    </row>
    <row r="83" spans="1:20" ht="15" thickBot="1">
      <c r="A83" s="23" t="s">
        <v>40</v>
      </c>
      <c r="B83" s="68">
        <v>3057518</v>
      </c>
      <c r="C83" s="69">
        <v>-3601644</v>
      </c>
      <c r="D83" s="68">
        <v>6772489.0197000047</v>
      </c>
      <c r="E83" s="69">
        <v>10951659.372</v>
      </c>
      <c r="F83" s="68">
        <v>171924.03000001423</v>
      </c>
      <c r="G83" s="69">
        <v>43506895.840000004</v>
      </c>
      <c r="H83" s="68">
        <v>-109434657.20999996</v>
      </c>
      <c r="I83" s="69">
        <v>-3881130.0200000089</v>
      </c>
      <c r="J83" s="68">
        <v>20482470</v>
      </c>
      <c r="K83" s="69">
        <v>-7097759</v>
      </c>
      <c r="L83" s="68">
        <f>L67-L73+L77+L81</f>
        <v>-741040.36600003392</v>
      </c>
      <c r="M83" s="69">
        <f>M67-M73+M77+M81</f>
        <v>16554876</v>
      </c>
      <c r="N83" s="68">
        <v>14459330</v>
      </c>
      <c r="O83" s="69">
        <v>-1922410</v>
      </c>
      <c r="P83" s="68">
        <v>37196916.041000009</v>
      </c>
      <c r="Q83" s="69">
        <v>41469188.999999993</v>
      </c>
      <c r="R83" s="68">
        <v>26925897.199999996</v>
      </c>
      <c r="S83" s="69">
        <v>29648114.174999963</v>
      </c>
      <c r="T83" s="68">
        <v>-2134282.5269999346</v>
      </c>
    </row>
    <row r="84" spans="1:20" ht="15" thickTop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20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20">
      <c r="A86" s="58" t="s">
        <v>110</v>
      </c>
    </row>
    <row r="87" spans="1:20">
      <c r="B87" s="59">
        <v>2002</v>
      </c>
      <c r="C87" s="60">
        <v>2003</v>
      </c>
      <c r="D87" s="59">
        <v>2004</v>
      </c>
      <c r="E87" s="60">
        <v>2005</v>
      </c>
      <c r="F87" s="59">
        <v>2006</v>
      </c>
      <c r="G87" s="60">
        <v>2007</v>
      </c>
      <c r="H87" s="59">
        <v>2008</v>
      </c>
      <c r="I87" s="60">
        <v>2009</v>
      </c>
      <c r="J87" s="59">
        <v>2010</v>
      </c>
      <c r="K87" s="60">
        <v>2011</v>
      </c>
      <c r="L87" s="59">
        <v>2012</v>
      </c>
      <c r="M87" s="60">
        <v>2013</v>
      </c>
      <c r="N87" s="59">
        <v>2014</v>
      </c>
      <c r="O87" s="60">
        <v>2015</v>
      </c>
      <c r="P87" s="59">
        <v>2016</v>
      </c>
      <c r="Q87" s="60">
        <v>2017</v>
      </c>
      <c r="R87" s="59">
        <v>2018</v>
      </c>
      <c r="S87" s="60">
        <v>2019</v>
      </c>
      <c r="T87" s="59">
        <v>2020</v>
      </c>
    </row>
    <row r="88" spans="1:20">
      <c r="A88" s="61" t="s">
        <v>105</v>
      </c>
      <c r="B88" s="16"/>
      <c r="C88" s="63"/>
      <c r="D88" s="16"/>
      <c r="E88" s="63"/>
      <c r="F88" s="16"/>
      <c r="G88" s="63"/>
      <c r="H88" s="16"/>
      <c r="I88" s="63"/>
      <c r="J88" s="16"/>
      <c r="K88" s="63"/>
      <c r="L88" s="16"/>
      <c r="M88" s="63"/>
      <c r="N88" s="16"/>
      <c r="O88" s="63"/>
      <c r="P88" s="16"/>
      <c r="Q88" s="63"/>
      <c r="R88" s="16"/>
      <c r="S88" s="63"/>
    </row>
    <row r="89" spans="1:20">
      <c r="A89" s="3" t="s">
        <v>42</v>
      </c>
      <c r="B89" s="16">
        <v>262656674</v>
      </c>
      <c r="C89" s="63">
        <v>272857417</v>
      </c>
      <c r="D89" s="16">
        <v>287178801.76719999</v>
      </c>
      <c r="E89" s="63">
        <v>310292392.31800002</v>
      </c>
      <c r="F89" s="16">
        <v>366233166.76999998</v>
      </c>
      <c r="G89" s="63">
        <v>420071424.51999998</v>
      </c>
      <c r="H89" s="16">
        <v>529753195.41000003</v>
      </c>
      <c r="I89" s="63">
        <v>617438910.21000004</v>
      </c>
      <c r="J89" s="16">
        <v>696445238</v>
      </c>
      <c r="K89" s="63">
        <v>715686311</v>
      </c>
      <c r="L89" s="16">
        <v>717272187.20200002</v>
      </c>
      <c r="M89" s="63">
        <v>753600813</v>
      </c>
      <c r="N89" s="16">
        <v>791581228</v>
      </c>
      <c r="O89" s="63">
        <v>817970535</v>
      </c>
      <c r="P89" s="16">
        <v>827632020.83099997</v>
      </c>
      <c r="Q89" s="63">
        <v>886195679.80000007</v>
      </c>
      <c r="R89" s="16">
        <v>976572253.79999995</v>
      </c>
      <c r="S89" s="63">
        <v>1051932242.8049998</v>
      </c>
      <c r="T89" s="16">
        <v>1107742426.5979998</v>
      </c>
    </row>
    <row r="90" spans="1:20">
      <c r="A90" s="17" t="s">
        <v>43</v>
      </c>
      <c r="B90" s="19">
        <v>41460175</v>
      </c>
      <c r="C90" s="64">
        <v>42521947</v>
      </c>
      <c r="D90" s="19">
        <v>47416122.7993</v>
      </c>
      <c r="E90" s="64">
        <v>52195361.056999996</v>
      </c>
      <c r="F90" s="19">
        <v>60325082.259999998</v>
      </c>
      <c r="G90" s="64">
        <v>59933806.969999999</v>
      </c>
      <c r="H90" s="19">
        <v>64993492.670000002</v>
      </c>
      <c r="I90" s="64">
        <v>74903396.739999995</v>
      </c>
      <c r="J90" s="19">
        <v>66743573</v>
      </c>
      <c r="K90" s="64">
        <v>64308664</v>
      </c>
      <c r="L90" s="19">
        <v>61430257.089000002</v>
      </c>
      <c r="M90" s="64">
        <v>44053318</v>
      </c>
      <c r="N90" s="19">
        <v>43378616</v>
      </c>
      <c r="O90" s="64">
        <v>39108123</v>
      </c>
      <c r="P90" s="19">
        <v>41746642.629999995</v>
      </c>
      <c r="Q90" s="64">
        <v>53189621.799999997</v>
      </c>
      <c r="R90" s="19">
        <v>70878513</v>
      </c>
      <c r="S90" s="64">
        <v>72779043.789000005</v>
      </c>
      <c r="T90" s="19">
        <v>74083786.230000004</v>
      </c>
    </row>
    <row r="91" spans="1:20">
      <c r="A91" s="3" t="s">
        <v>44</v>
      </c>
      <c r="B91" s="16">
        <v>304116849</v>
      </c>
      <c r="C91" s="63">
        <v>315379364</v>
      </c>
      <c r="D91" s="16">
        <v>334594924.56650001</v>
      </c>
      <c r="E91" s="63">
        <v>362487753.375</v>
      </c>
      <c r="F91" s="16">
        <v>426558249.02999997</v>
      </c>
      <c r="G91" s="63">
        <v>480005231.49000001</v>
      </c>
      <c r="H91" s="16">
        <v>594746688.08000004</v>
      </c>
      <c r="I91" s="63">
        <v>692342306.95000005</v>
      </c>
      <c r="J91" s="16">
        <v>763188810</v>
      </c>
      <c r="K91" s="63">
        <v>779994975</v>
      </c>
      <c r="L91" s="16">
        <f>L89+L90</f>
        <v>778702444.29100001</v>
      </c>
      <c r="M91" s="63">
        <f t="shared" ref="M91:O91" si="6">M89+M90</f>
        <v>797654131</v>
      </c>
      <c r="N91" s="16">
        <f t="shared" si="6"/>
        <v>834959844</v>
      </c>
      <c r="O91" s="63">
        <f t="shared" si="6"/>
        <v>857078658</v>
      </c>
      <c r="P91" s="16">
        <v>869378663.46099997</v>
      </c>
      <c r="Q91" s="63">
        <v>939385301.60000002</v>
      </c>
      <c r="R91" s="16">
        <v>1047450766.8</v>
      </c>
      <c r="S91" s="63">
        <v>1124711286.5939999</v>
      </c>
      <c r="T91" s="16">
        <v>1181826212.8279998</v>
      </c>
    </row>
    <row r="92" spans="1:20">
      <c r="A92" s="3" t="s">
        <v>45</v>
      </c>
      <c r="B92" s="16">
        <v>26638294</v>
      </c>
      <c r="C92" s="63">
        <v>28942883</v>
      </c>
      <c r="D92" s="16">
        <v>33556385.197400004</v>
      </c>
      <c r="E92" s="63">
        <v>36835147.729000002</v>
      </c>
      <c r="F92" s="16">
        <v>45531272.840000004</v>
      </c>
      <c r="G92" s="63">
        <v>88548377.019999996</v>
      </c>
      <c r="H92" s="16">
        <v>85240657.099999994</v>
      </c>
      <c r="I92" s="63">
        <v>77131924.670000002</v>
      </c>
      <c r="J92" s="16">
        <v>76022799</v>
      </c>
      <c r="K92" s="63">
        <v>70315144</v>
      </c>
      <c r="L92" s="16">
        <v>82789481.157000005</v>
      </c>
      <c r="M92" s="63">
        <v>73589839</v>
      </c>
      <c r="N92" s="16">
        <v>72732258</v>
      </c>
      <c r="O92" s="63">
        <v>86430080</v>
      </c>
      <c r="P92" s="16">
        <v>99731693.585999995</v>
      </c>
      <c r="Q92" s="63">
        <v>105511573.59999999</v>
      </c>
      <c r="R92" s="16">
        <v>113831245.3</v>
      </c>
      <c r="S92" s="63">
        <v>115109575.977</v>
      </c>
      <c r="T92" s="16">
        <v>137520111.47499996</v>
      </c>
    </row>
    <row r="93" spans="1:20">
      <c r="A93" s="14" t="s">
        <v>46</v>
      </c>
      <c r="B93" s="65">
        <v>330755143</v>
      </c>
      <c r="C93" s="66">
        <v>344322247</v>
      </c>
      <c r="D93" s="65">
        <v>368151309.76389998</v>
      </c>
      <c r="E93" s="66">
        <v>399322901.10399997</v>
      </c>
      <c r="F93" s="65">
        <v>472089521.87</v>
      </c>
      <c r="G93" s="66">
        <v>568553608.50999999</v>
      </c>
      <c r="H93" s="65">
        <v>679987345.17999995</v>
      </c>
      <c r="I93" s="66">
        <v>769474231.62</v>
      </c>
      <c r="J93" s="65">
        <v>839211609</v>
      </c>
      <c r="K93" s="66">
        <v>850310119</v>
      </c>
      <c r="L93" s="65">
        <v>861491925.44799995</v>
      </c>
      <c r="M93" s="66">
        <v>871243970</v>
      </c>
      <c r="N93" s="65">
        <v>907692102</v>
      </c>
      <c r="O93" s="66">
        <v>943508739</v>
      </c>
      <c r="P93" s="65">
        <v>969110357.04699993</v>
      </c>
      <c r="Q93" s="66">
        <v>1044896875.2000002</v>
      </c>
      <c r="R93" s="65">
        <v>1161282012.0999999</v>
      </c>
      <c r="S93" s="66">
        <v>1239820862.5709999</v>
      </c>
      <c r="T93" s="65">
        <v>1319346324.3030005</v>
      </c>
    </row>
    <row r="94" spans="1:20">
      <c r="B94" s="65"/>
      <c r="C94" s="66"/>
      <c r="D94" s="65"/>
      <c r="E94" s="66"/>
      <c r="F94" s="65"/>
      <c r="G94" s="66"/>
      <c r="H94" s="65"/>
      <c r="I94" s="66"/>
      <c r="J94" s="65"/>
      <c r="K94" s="66"/>
      <c r="L94" s="65"/>
      <c r="M94" s="66"/>
      <c r="N94" s="65"/>
      <c r="O94" s="66"/>
      <c r="P94" s="65"/>
      <c r="Q94" s="66"/>
      <c r="R94" s="65"/>
      <c r="S94" s="66"/>
      <c r="T94" s="65"/>
    </row>
    <row r="95" spans="1:20">
      <c r="A95" s="3" t="s">
        <v>47</v>
      </c>
      <c r="B95" s="16">
        <v>150562652</v>
      </c>
      <c r="C95" s="63">
        <v>145719228</v>
      </c>
      <c r="D95" s="16">
        <v>154342856.19069999</v>
      </c>
      <c r="E95" s="63">
        <v>170121109.83199999</v>
      </c>
      <c r="F95" s="16">
        <v>192469269.66999999</v>
      </c>
      <c r="G95" s="63">
        <v>267774081.61000001</v>
      </c>
      <c r="H95" s="16">
        <v>192796391.40000001</v>
      </c>
      <c r="I95" s="63">
        <v>207839458.69</v>
      </c>
      <c r="J95" s="16">
        <v>253300519</v>
      </c>
      <c r="K95" s="63">
        <v>260773066</v>
      </c>
      <c r="L95" s="16">
        <v>268252954.60600001</v>
      </c>
      <c r="M95" s="63">
        <v>321286620</v>
      </c>
      <c r="N95" s="16">
        <v>354087776</v>
      </c>
      <c r="O95" s="63">
        <v>364874261</v>
      </c>
      <c r="P95" s="16">
        <v>399685652.76899999</v>
      </c>
      <c r="Q95" s="63">
        <v>463315826.70000005</v>
      </c>
      <c r="R95" s="16">
        <v>527226112.80000007</v>
      </c>
      <c r="S95" s="63">
        <v>578974240.39199996</v>
      </c>
      <c r="T95" s="16">
        <v>585725146.1960001</v>
      </c>
    </row>
    <row r="96" spans="1:20">
      <c r="A96" s="3" t="s">
        <v>48</v>
      </c>
      <c r="B96" s="16">
        <v>38143991</v>
      </c>
      <c r="C96" s="63">
        <v>45510240</v>
      </c>
      <c r="D96" s="16">
        <v>50716614.046099998</v>
      </c>
      <c r="E96" s="63">
        <v>55275447.979999997</v>
      </c>
      <c r="F96" s="16">
        <v>64504712.530000001</v>
      </c>
      <c r="G96" s="63">
        <v>44456680.869999997</v>
      </c>
      <c r="H96" s="16">
        <v>42068190.689999998</v>
      </c>
      <c r="I96" s="63">
        <v>41867018.729999997</v>
      </c>
      <c r="J96" s="16">
        <v>46812655</v>
      </c>
      <c r="K96" s="63">
        <v>48384591</v>
      </c>
      <c r="L96" s="16">
        <v>55577683</v>
      </c>
      <c r="M96" s="63">
        <v>54613310</v>
      </c>
      <c r="N96" s="16">
        <v>65495293</v>
      </c>
      <c r="O96" s="63">
        <v>85537999</v>
      </c>
      <c r="P96" s="16">
        <v>96229372.266000003</v>
      </c>
      <c r="Q96" s="63">
        <v>108892585.2</v>
      </c>
      <c r="R96" s="16">
        <v>117494364.90000001</v>
      </c>
      <c r="S96" s="63">
        <v>121175880.529</v>
      </c>
      <c r="T96" s="16">
        <v>128771603.60000001</v>
      </c>
    </row>
    <row r="97" spans="1:20">
      <c r="A97" s="3" t="s">
        <v>49</v>
      </c>
      <c r="B97" s="16">
        <v>115403840</v>
      </c>
      <c r="C97" s="63">
        <v>125619646</v>
      </c>
      <c r="D97" s="16">
        <v>129559992.87719999</v>
      </c>
      <c r="E97" s="63">
        <v>139375467.766</v>
      </c>
      <c r="F97" s="16">
        <v>169225559.74000001</v>
      </c>
      <c r="G97" s="63">
        <v>201036675.86000001</v>
      </c>
      <c r="H97" s="16">
        <v>376934035.56999999</v>
      </c>
      <c r="I97" s="63">
        <v>442814403.08999997</v>
      </c>
      <c r="J97" s="16">
        <v>463198022</v>
      </c>
      <c r="K97" s="63">
        <v>471501184</v>
      </c>
      <c r="L97" s="16">
        <v>449393134</v>
      </c>
      <c r="M97" s="63">
        <v>416278010</v>
      </c>
      <c r="N97" s="16">
        <v>404329533</v>
      </c>
      <c r="O97" s="63">
        <v>404398888</v>
      </c>
      <c r="P97" s="16">
        <v>385673776.74599999</v>
      </c>
      <c r="Q97" s="63">
        <v>372529014</v>
      </c>
      <c r="R97" s="16">
        <v>417729473</v>
      </c>
      <c r="S97" s="63">
        <v>436731266.88739997</v>
      </c>
      <c r="T97" s="16">
        <v>490615909.72300005</v>
      </c>
    </row>
    <row r="98" spans="1:20">
      <c r="A98" s="17" t="s">
        <v>50</v>
      </c>
      <c r="B98" s="19">
        <v>26644660</v>
      </c>
      <c r="C98" s="64">
        <v>27473131</v>
      </c>
      <c r="D98" s="19">
        <v>33531853.111099996</v>
      </c>
      <c r="E98" s="64">
        <v>34550883.737000003</v>
      </c>
      <c r="F98" s="19">
        <v>45889978.619999997</v>
      </c>
      <c r="G98" s="64">
        <v>55286167.729999997</v>
      </c>
      <c r="H98" s="19">
        <v>68188727.420000002</v>
      </c>
      <c r="I98" s="64">
        <v>76953351.019999996</v>
      </c>
      <c r="J98" s="19">
        <v>75900413</v>
      </c>
      <c r="K98" s="64">
        <v>69651278</v>
      </c>
      <c r="L98" s="19">
        <v>88268155.841999993</v>
      </c>
      <c r="M98" s="64">
        <v>79066030</v>
      </c>
      <c r="N98" s="19">
        <v>83779500</v>
      </c>
      <c r="O98" s="64">
        <v>88697591</v>
      </c>
      <c r="P98" s="19">
        <v>87521555.266000003</v>
      </c>
      <c r="Q98" s="64">
        <v>100159449.09999999</v>
      </c>
      <c r="R98" s="19">
        <v>98832061.699999988</v>
      </c>
      <c r="S98" s="64">
        <v>102939474.43260002</v>
      </c>
      <c r="T98" s="19">
        <v>114233664.883</v>
      </c>
    </row>
    <row r="99" spans="1:20">
      <c r="A99" s="14" t="s">
        <v>51</v>
      </c>
      <c r="B99" s="65">
        <v>142048500</v>
      </c>
      <c r="C99" s="66">
        <v>153092777</v>
      </c>
      <c r="D99" s="65">
        <v>163091845.9883</v>
      </c>
      <c r="E99" s="66">
        <v>173926351.50300002</v>
      </c>
      <c r="F99" s="65">
        <v>215115538.36000001</v>
      </c>
      <c r="G99" s="66">
        <v>256322843.59</v>
      </c>
      <c r="H99" s="65">
        <v>445122762.99000001</v>
      </c>
      <c r="I99" s="66">
        <v>519767754.10999995</v>
      </c>
      <c r="J99" s="65">
        <v>539098435</v>
      </c>
      <c r="K99" s="66">
        <v>541152462</v>
      </c>
      <c r="L99" s="65">
        <f>L97+L98</f>
        <v>537661289.84200001</v>
      </c>
      <c r="M99" s="66">
        <f t="shared" ref="M99:O99" si="7">M97+M98</f>
        <v>495344040</v>
      </c>
      <c r="N99" s="65">
        <f t="shared" si="7"/>
        <v>488109033</v>
      </c>
      <c r="O99" s="66">
        <f t="shared" si="7"/>
        <v>493096479</v>
      </c>
      <c r="P99" s="65">
        <v>473195332.01199996</v>
      </c>
      <c r="Q99" s="66">
        <v>472688463.10000002</v>
      </c>
      <c r="R99" s="65">
        <v>516561534.69999999</v>
      </c>
      <c r="S99" s="66">
        <v>539670741.31999993</v>
      </c>
      <c r="T99" s="65">
        <v>604849574.60600007</v>
      </c>
    </row>
    <row r="100" spans="1:20">
      <c r="A100" s="14" t="s">
        <v>52</v>
      </c>
      <c r="B100" s="65">
        <v>180192491</v>
      </c>
      <c r="C100" s="66">
        <v>198603017</v>
      </c>
      <c r="D100" s="65">
        <v>213808460.03439999</v>
      </c>
      <c r="E100" s="66">
        <v>229201799.48300001</v>
      </c>
      <c r="F100" s="65">
        <v>279620250.88999999</v>
      </c>
      <c r="G100" s="66">
        <v>300779524.45999998</v>
      </c>
      <c r="H100" s="65">
        <v>487190953.68000001</v>
      </c>
      <c r="I100" s="66">
        <v>561634772.83999991</v>
      </c>
      <c r="J100" s="65">
        <v>585911090</v>
      </c>
      <c r="K100" s="66">
        <v>589537053</v>
      </c>
      <c r="L100" s="65">
        <f>L99+L96</f>
        <v>593238972.84200001</v>
      </c>
      <c r="M100" s="66">
        <f t="shared" ref="M100:O100" si="8">M99+M96</f>
        <v>549957350</v>
      </c>
      <c r="N100" s="65">
        <f t="shared" si="8"/>
        <v>553604326</v>
      </c>
      <c r="O100" s="66">
        <f t="shared" si="8"/>
        <v>578634478</v>
      </c>
      <c r="P100" s="65">
        <v>569424704.278</v>
      </c>
      <c r="Q100" s="66">
        <v>581581048.30000007</v>
      </c>
      <c r="R100" s="65">
        <v>634055899.60000002</v>
      </c>
      <c r="S100" s="66">
        <v>660846621.84899998</v>
      </c>
      <c r="T100" s="65">
        <v>733621178.20600009</v>
      </c>
    </row>
    <row r="101" spans="1:20">
      <c r="A101" s="14" t="s">
        <v>53</v>
      </c>
      <c r="B101" s="65">
        <v>330755143</v>
      </c>
      <c r="C101" s="66">
        <v>344322245</v>
      </c>
      <c r="D101" s="65">
        <v>368151316.22509998</v>
      </c>
      <c r="E101" s="66">
        <v>399322909.315</v>
      </c>
      <c r="F101" s="65">
        <v>472089520.56</v>
      </c>
      <c r="G101" s="66">
        <v>568553606.07000005</v>
      </c>
      <c r="H101" s="65">
        <v>679987345.08000004</v>
      </c>
      <c r="I101" s="66">
        <v>769474231.52999997</v>
      </c>
      <c r="J101" s="65">
        <v>839211609</v>
      </c>
      <c r="K101" s="66">
        <v>850310119</v>
      </c>
      <c r="L101" s="65">
        <v>861491927.44799995</v>
      </c>
      <c r="M101" s="66">
        <v>871243970</v>
      </c>
      <c r="N101" s="65">
        <v>907692102</v>
      </c>
      <c r="O101" s="66">
        <v>943508739</v>
      </c>
      <c r="P101" s="65">
        <v>969110357.04699993</v>
      </c>
      <c r="Q101" s="66">
        <v>1044896875.0000001</v>
      </c>
      <c r="R101" s="65">
        <v>1161282012.4000001</v>
      </c>
      <c r="S101" s="66">
        <v>1239820862.2409999</v>
      </c>
      <c r="T101" s="65">
        <v>1319346324.4019997</v>
      </c>
    </row>
    <row r="104" spans="1:20">
      <c r="A104" s="58" t="s">
        <v>111</v>
      </c>
    </row>
    <row r="105" spans="1:20">
      <c r="B105" s="59">
        <v>2002</v>
      </c>
      <c r="C105" s="60">
        <v>2003</v>
      </c>
      <c r="D105" s="59">
        <v>2004</v>
      </c>
      <c r="E105" s="60">
        <v>2005</v>
      </c>
      <c r="F105" s="59">
        <v>2006</v>
      </c>
      <c r="G105" s="60">
        <v>2007</v>
      </c>
      <c r="H105" s="59">
        <v>2008</v>
      </c>
      <c r="I105" s="60">
        <v>2009</v>
      </c>
      <c r="J105" s="59">
        <v>2010</v>
      </c>
      <c r="K105" s="60">
        <v>2011</v>
      </c>
      <c r="L105" s="59">
        <v>2012</v>
      </c>
      <c r="M105" s="60">
        <v>2013</v>
      </c>
      <c r="N105" s="59">
        <v>2014</v>
      </c>
      <c r="O105" s="60">
        <v>2015</v>
      </c>
      <c r="P105" s="59">
        <v>2016</v>
      </c>
      <c r="Q105" s="60">
        <v>2017</v>
      </c>
      <c r="R105" s="59">
        <v>2018</v>
      </c>
      <c r="S105" s="60">
        <v>2019</v>
      </c>
      <c r="T105" s="59">
        <v>2020</v>
      </c>
    </row>
    <row r="106" spans="1:20">
      <c r="A106" s="61" t="s">
        <v>105</v>
      </c>
      <c r="B106" s="16"/>
      <c r="C106" s="63"/>
      <c r="D106" s="16"/>
      <c r="E106" s="63"/>
      <c r="F106" s="16"/>
      <c r="G106" s="63"/>
      <c r="H106" s="16"/>
      <c r="I106" s="63"/>
      <c r="J106" s="16"/>
      <c r="K106" s="63"/>
      <c r="L106" s="16"/>
      <c r="M106" s="63"/>
      <c r="N106" s="16"/>
      <c r="O106" s="63"/>
      <c r="P106" s="16"/>
      <c r="Q106" s="63"/>
      <c r="R106" s="16"/>
      <c r="S106" s="63"/>
    </row>
    <row r="107" spans="1:20">
      <c r="A107" s="3" t="s">
        <v>55</v>
      </c>
      <c r="B107" s="16">
        <v>3056797</v>
      </c>
      <c r="C107" s="63">
        <v>-3601644</v>
      </c>
      <c r="D107" s="16">
        <v>6778063.3909000009</v>
      </c>
      <c r="E107" s="63">
        <v>10952135.649</v>
      </c>
      <c r="F107" s="16">
        <v>172128.63</v>
      </c>
      <c r="G107" s="63">
        <v>43486794.729999997</v>
      </c>
      <c r="H107" s="16">
        <v>-109461404.76000001</v>
      </c>
      <c r="I107" s="63">
        <v>-3916579.34</v>
      </c>
      <c r="J107" s="16">
        <v>20492066</v>
      </c>
      <c r="K107" s="63">
        <v>-7097761</v>
      </c>
      <c r="L107" s="16">
        <v>-741046.36599999992</v>
      </c>
      <c r="M107" s="63">
        <v>16554876</v>
      </c>
      <c r="N107" s="16">
        <v>14459330</v>
      </c>
      <c r="O107" s="63">
        <v>-1922410</v>
      </c>
      <c r="P107" s="16">
        <v>37196916.041000001</v>
      </c>
      <c r="Q107" s="63">
        <v>41469189.000000007</v>
      </c>
      <c r="R107" s="16">
        <v>26925896.799999997</v>
      </c>
      <c r="S107" s="63">
        <v>29648114.044999998</v>
      </c>
      <c r="T107" s="16">
        <v>-2134282.3269999996</v>
      </c>
    </row>
    <row r="108" spans="1:20">
      <c r="A108" s="17" t="s">
        <v>56</v>
      </c>
      <c r="B108" s="19">
        <v>8163112</v>
      </c>
      <c r="C108" s="64">
        <v>14146050</v>
      </c>
      <c r="D108" s="19">
        <v>9383931.2583000008</v>
      </c>
      <c r="E108" s="64">
        <v>9929525.9360000007</v>
      </c>
      <c r="F108" s="19">
        <v>24919529.149999999</v>
      </c>
      <c r="G108" s="64">
        <v>-8044828.0499999998</v>
      </c>
      <c r="H108" s="19">
        <v>137069896.86000001</v>
      </c>
      <c r="I108" s="64">
        <v>30586162.120000001</v>
      </c>
      <c r="J108" s="19">
        <v>10690538</v>
      </c>
      <c r="K108" s="64">
        <v>51402051</v>
      </c>
      <c r="L108" s="19">
        <v>50628034.827000007</v>
      </c>
      <c r="M108" s="64">
        <v>36797926</v>
      </c>
      <c r="N108" s="19">
        <v>32516305</v>
      </c>
      <c r="O108" s="64">
        <v>54060343</v>
      </c>
      <c r="P108" s="19">
        <v>29955198.866999999</v>
      </c>
      <c r="Q108" s="64">
        <v>25896257.799999997</v>
      </c>
      <c r="R108" s="19">
        <v>50144181.399999999</v>
      </c>
      <c r="S108" s="64">
        <v>40492507.442000002</v>
      </c>
      <c r="T108" s="19">
        <v>53183159.686999999</v>
      </c>
    </row>
    <row r="109" spans="1:20">
      <c r="A109" s="14" t="s">
        <v>57</v>
      </c>
      <c r="B109" s="65">
        <v>11219909</v>
      </c>
      <c r="C109" s="66">
        <v>10544406</v>
      </c>
      <c r="D109" s="65">
        <v>16161994.649200002</v>
      </c>
      <c r="E109" s="66">
        <v>20881661.585000001</v>
      </c>
      <c r="F109" s="65">
        <v>25091657.780000001</v>
      </c>
      <c r="G109" s="66">
        <v>35441966.68</v>
      </c>
      <c r="H109" s="65">
        <v>27608492.100000001</v>
      </c>
      <c r="I109" s="66">
        <v>26669582.780000001</v>
      </c>
      <c r="J109" s="65">
        <v>31182604</v>
      </c>
      <c r="K109" s="66">
        <v>44304291</v>
      </c>
      <c r="L109" s="65">
        <v>51369081.193000004</v>
      </c>
      <c r="M109" s="66">
        <v>53352802</v>
      </c>
      <c r="N109" s="65">
        <v>46975635</v>
      </c>
      <c r="O109" s="66">
        <v>52137933</v>
      </c>
      <c r="P109" s="65">
        <v>67152114.908000007</v>
      </c>
      <c r="Q109" s="66">
        <v>67365446.799999997</v>
      </c>
      <c r="R109" s="65">
        <v>77070078.199999988</v>
      </c>
      <c r="S109" s="66">
        <v>70140621.486999989</v>
      </c>
      <c r="T109" s="65">
        <v>51048877.359999999</v>
      </c>
    </row>
    <row r="110" spans="1:20">
      <c r="A110" s="17" t="s">
        <v>58</v>
      </c>
      <c r="B110" s="19">
        <v>-1064030</v>
      </c>
      <c r="C110" s="64">
        <v>373965</v>
      </c>
      <c r="D110" s="19">
        <v>-259745.73560000007</v>
      </c>
      <c r="E110" s="64">
        <v>-591663.478</v>
      </c>
      <c r="F110" s="19">
        <v>-2595162.23</v>
      </c>
      <c r="G110" s="64">
        <v>-3988523.63</v>
      </c>
      <c r="H110" s="19">
        <v>2421187.1800000002</v>
      </c>
      <c r="I110" s="64">
        <v>-4676736.17</v>
      </c>
      <c r="J110" s="19">
        <v>1350224</v>
      </c>
      <c r="K110" s="64">
        <v>-1512503</v>
      </c>
      <c r="L110" s="19">
        <v>-408725.8339999998</v>
      </c>
      <c r="M110" s="64">
        <v>2059939</v>
      </c>
      <c r="N110" s="19">
        <v>3525623</v>
      </c>
      <c r="O110" s="64">
        <v>-3733951</v>
      </c>
      <c r="P110" s="19">
        <v>-8160080.0399999991</v>
      </c>
      <c r="Q110" s="64">
        <v>-3758535</v>
      </c>
      <c r="R110" s="19">
        <v>-8853607.4000000004</v>
      </c>
      <c r="S110" s="64">
        <v>1137172.2349999996</v>
      </c>
      <c r="T110" s="19">
        <v>-1527878.4240000008</v>
      </c>
    </row>
    <row r="111" spans="1:20">
      <c r="A111" s="14" t="s">
        <v>59</v>
      </c>
      <c r="B111" s="65">
        <v>10155879</v>
      </c>
      <c r="C111" s="66">
        <v>10918371</v>
      </c>
      <c r="D111" s="65">
        <v>15902248.913599998</v>
      </c>
      <c r="E111" s="66">
        <v>20289998.107000001</v>
      </c>
      <c r="F111" s="65">
        <v>22496495.550000001</v>
      </c>
      <c r="G111" s="66">
        <v>31453443.050000001</v>
      </c>
      <c r="H111" s="65">
        <v>30029679.280000001</v>
      </c>
      <c r="I111" s="66">
        <v>21992846.609999999</v>
      </c>
      <c r="J111" s="65">
        <v>32532828</v>
      </c>
      <c r="K111" s="66">
        <v>42791788</v>
      </c>
      <c r="L111" s="65">
        <v>50960355.359000005</v>
      </c>
      <c r="M111" s="66">
        <v>55412741</v>
      </c>
      <c r="N111" s="65">
        <v>50501258</v>
      </c>
      <c r="O111" s="66">
        <v>48403982</v>
      </c>
      <c r="P111" s="65">
        <v>58992034.868000001</v>
      </c>
      <c r="Q111" s="66">
        <v>63606911.799999997</v>
      </c>
      <c r="R111" s="65">
        <v>68216470.799999982</v>
      </c>
      <c r="S111" s="66">
        <v>71277793.721999988</v>
      </c>
      <c r="T111" s="65">
        <v>49520998.935999997</v>
      </c>
    </row>
    <row r="112" spans="1:20">
      <c r="A112" s="3" t="s">
        <v>60</v>
      </c>
      <c r="B112" s="16">
        <v>-27582831</v>
      </c>
      <c r="C112" s="63">
        <v>-18578266</v>
      </c>
      <c r="D112" s="16">
        <v>-21750730.690099999</v>
      </c>
      <c r="E112" s="63">
        <v>-26258808.782000002</v>
      </c>
      <c r="F112" s="16">
        <v>-37986932.189999998</v>
      </c>
      <c r="G112" s="63">
        <v>-10824061.67</v>
      </c>
      <c r="H112" s="16">
        <v>-85160176.209999993</v>
      </c>
      <c r="I112" s="63">
        <v>-45753087.350000001</v>
      </c>
      <c r="J112" s="16">
        <v>-34643384</v>
      </c>
      <c r="K112" s="63">
        <v>-25185741</v>
      </c>
      <c r="L112" s="16">
        <v>-20218587.397999998</v>
      </c>
      <c r="M112" s="63">
        <v>-19319799</v>
      </c>
      <c r="N112" s="16">
        <v>-32480794</v>
      </c>
      <c r="O112" s="63">
        <v>-28546078</v>
      </c>
      <c r="P112" s="16">
        <v>-33805684.523000002</v>
      </c>
      <c r="Q112" s="63">
        <v>-60078889.299999997</v>
      </c>
      <c r="R112" s="16">
        <v>-71711100.299999997</v>
      </c>
      <c r="S112" s="63">
        <v>-81322220.016000018</v>
      </c>
      <c r="T112" s="16">
        <v>-76084153.650999993</v>
      </c>
    </row>
    <row r="113" spans="1:20">
      <c r="A113" s="17" t="s">
        <v>61</v>
      </c>
      <c r="B113" s="19">
        <v>17199528</v>
      </c>
      <c r="C113" s="64">
        <v>9744359</v>
      </c>
      <c r="D113" s="19">
        <v>7443124.6668000007</v>
      </c>
      <c r="E113" s="64">
        <v>8266931.21</v>
      </c>
      <c r="F113" s="19">
        <v>17752351.27</v>
      </c>
      <c r="G113" s="64">
        <v>13710261.01</v>
      </c>
      <c r="H113" s="19">
        <v>45699080.079999998</v>
      </c>
      <c r="I113" s="64">
        <v>23824642.170000002</v>
      </c>
      <c r="J113" s="19">
        <v>2461411</v>
      </c>
      <c r="K113" s="64">
        <v>-24344448</v>
      </c>
      <c r="L113" s="19">
        <v>-24688691</v>
      </c>
      <c r="M113" s="64">
        <v>-38856862</v>
      </c>
      <c r="N113" s="19">
        <v>-19687537</v>
      </c>
      <c r="O113" s="64">
        <v>-18682626</v>
      </c>
      <c r="P113" s="19">
        <v>-12172734.942</v>
      </c>
      <c r="Q113" s="64">
        <v>-10440580.700000003</v>
      </c>
      <c r="R113" s="19">
        <v>14325762.699999996</v>
      </c>
      <c r="S113" s="64">
        <v>5373308.9350000024</v>
      </c>
      <c r="T113" s="19">
        <v>32795976.644999996</v>
      </c>
    </row>
    <row r="114" spans="1:20">
      <c r="A114" s="14" t="s">
        <v>62</v>
      </c>
      <c r="B114" s="53">
        <v>-227424</v>
      </c>
      <c r="C114" s="67">
        <v>2084464</v>
      </c>
      <c r="D114" s="53">
        <v>1594642.8902999996</v>
      </c>
      <c r="E114" s="67">
        <v>2298120.5349999992</v>
      </c>
      <c r="F114" s="53">
        <v>2261914.6300000027</v>
      </c>
      <c r="G114" s="67">
        <v>34339642.390000001</v>
      </c>
      <c r="H114" s="53">
        <v>-9431416.849999994</v>
      </c>
      <c r="I114" s="67">
        <v>64401.429999999702</v>
      </c>
      <c r="J114" s="53">
        <v>350855</v>
      </c>
      <c r="K114" s="67">
        <v>-6738401</v>
      </c>
      <c r="L114" s="53">
        <v>6053076.9610000104</v>
      </c>
      <c r="M114" s="67">
        <v>-2763920</v>
      </c>
      <c r="N114" s="53">
        <v>-1667073</v>
      </c>
      <c r="O114" s="67">
        <v>1175279</v>
      </c>
      <c r="P114" s="53">
        <v>13013615.402999999</v>
      </c>
      <c r="Q114" s="67">
        <v>-6912558.200000003</v>
      </c>
      <c r="R114" s="53">
        <v>10831133.199999966</v>
      </c>
      <c r="S114" s="67">
        <v>-4671117.3590000272</v>
      </c>
      <c r="T114" s="53">
        <v>6232821.9300000006</v>
      </c>
    </row>
    <row r="116" spans="1:20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</row>
    <row r="117" spans="1:20">
      <c r="A117" s="22" t="s">
        <v>112</v>
      </c>
    </row>
    <row r="118" spans="1:20">
      <c r="A118" s="22"/>
      <c r="B118" s="59">
        <v>2002</v>
      </c>
      <c r="C118" s="60">
        <v>2003</v>
      </c>
      <c r="D118" s="59">
        <v>2004</v>
      </c>
      <c r="E118" s="60">
        <v>2005</v>
      </c>
      <c r="F118" s="59">
        <v>2006</v>
      </c>
      <c r="G118" s="60">
        <v>2007</v>
      </c>
      <c r="H118" s="59">
        <v>2008</v>
      </c>
      <c r="I118" s="60">
        <v>2009</v>
      </c>
      <c r="J118" s="59">
        <v>2010</v>
      </c>
      <c r="K118" s="60">
        <v>2011</v>
      </c>
      <c r="L118" s="59">
        <v>2012</v>
      </c>
      <c r="M118" s="60">
        <v>2013</v>
      </c>
      <c r="N118" s="59">
        <v>2014</v>
      </c>
      <c r="O118" s="60">
        <v>2015</v>
      </c>
      <c r="P118" s="59">
        <v>2016</v>
      </c>
      <c r="Q118" s="60">
        <v>2017</v>
      </c>
      <c r="R118" s="59">
        <v>2018</v>
      </c>
      <c r="S118" s="60">
        <v>2019</v>
      </c>
      <c r="T118" s="59">
        <v>2020</v>
      </c>
    </row>
    <row r="119" spans="1:20">
      <c r="A119" s="3" t="s">
        <v>113</v>
      </c>
      <c r="B119" s="16">
        <v>288202</v>
      </c>
      <c r="C119" s="63">
        <v>290501</v>
      </c>
      <c r="D119" s="16">
        <v>293186</v>
      </c>
      <c r="E119" s="63">
        <v>299404</v>
      </c>
      <c r="F119" s="16">
        <v>307261</v>
      </c>
      <c r="G119" s="63">
        <v>312872</v>
      </c>
      <c r="H119" s="16">
        <v>319756</v>
      </c>
      <c r="I119" s="63">
        <v>317593</v>
      </c>
      <c r="J119" s="16">
        <v>318236</v>
      </c>
      <c r="K119" s="63">
        <v>319412</v>
      </c>
      <c r="L119" s="16">
        <v>321857</v>
      </c>
      <c r="M119" s="63">
        <v>325671</v>
      </c>
      <c r="N119" s="16">
        <v>329100</v>
      </c>
      <c r="O119" s="63">
        <v>332529</v>
      </c>
      <c r="P119" s="16">
        <v>338349</v>
      </c>
      <c r="Q119" s="63">
        <v>348450</v>
      </c>
      <c r="R119" s="16">
        <v>356991</v>
      </c>
      <c r="S119" s="63">
        <v>364134</v>
      </c>
      <c r="T119" s="16">
        <v>368792</v>
      </c>
    </row>
    <row r="120" spans="1:20">
      <c r="A120" s="22"/>
      <c r="B120" s="59"/>
      <c r="C120" s="60"/>
      <c r="D120" s="59"/>
      <c r="E120" s="60"/>
      <c r="F120" s="59"/>
      <c r="G120" s="60"/>
      <c r="H120" s="59"/>
      <c r="I120" s="60"/>
      <c r="J120" s="59"/>
      <c r="K120" s="60"/>
      <c r="L120" s="59"/>
      <c r="M120" s="60"/>
      <c r="N120" s="59"/>
      <c r="O120" s="60"/>
      <c r="P120" s="59"/>
      <c r="Q120" s="60"/>
      <c r="R120" s="59"/>
      <c r="S120" s="60"/>
    </row>
    <row r="121" spans="1:20">
      <c r="A121" s="70" t="s">
        <v>114</v>
      </c>
      <c r="C121" s="62"/>
      <c r="E121" s="62"/>
      <c r="G121" s="62"/>
      <c r="I121" s="62"/>
      <c r="K121" s="62"/>
      <c r="M121" s="62"/>
      <c r="O121" s="62"/>
      <c r="Q121" s="62"/>
      <c r="S121" s="62"/>
    </row>
    <row r="122" spans="1:20">
      <c r="A122" s="3" t="s">
        <v>115</v>
      </c>
      <c r="B122" s="71">
        <f>(B12+B13)/B10</f>
        <v>0.58657253921564945</v>
      </c>
      <c r="C122" s="72">
        <f t="shared" ref="C122:T122" si="9">(C12+C13)/C10</f>
        <v>0.56943338218474626</v>
      </c>
      <c r="D122" s="71">
        <f t="shared" si="9"/>
        <v>0.56329700399796323</v>
      </c>
      <c r="E122" s="72">
        <f t="shared" si="9"/>
        <v>0.55530263678742164</v>
      </c>
      <c r="F122" s="71">
        <f t="shared" si="9"/>
        <v>0.55495744637339406</v>
      </c>
      <c r="G122" s="72">
        <f t="shared" si="9"/>
        <v>0.4665563955766267</v>
      </c>
      <c r="H122" s="71">
        <f t="shared" si="9"/>
        <v>0.50842474855202624</v>
      </c>
      <c r="I122" s="72">
        <f t="shared" si="9"/>
        <v>0.51906413263445017</v>
      </c>
      <c r="J122" s="71">
        <f t="shared" si="9"/>
        <v>0.53020999578053962</v>
      </c>
      <c r="K122" s="72">
        <f t="shared" si="9"/>
        <v>0.54959065995480405</v>
      </c>
      <c r="L122" s="71">
        <f t="shared" si="9"/>
        <v>0.53356729904853739</v>
      </c>
      <c r="M122" s="72">
        <f t="shared" si="9"/>
        <v>0.50613739885468045</v>
      </c>
      <c r="N122" s="71">
        <f t="shared" si="9"/>
        <v>0.55343518677443793</v>
      </c>
      <c r="O122" s="72">
        <f t="shared" si="9"/>
        <v>0.61374247226305423</v>
      </c>
      <c r="P122" s="71">
        <f t="shared" si="9"/>
        <v>0.55798544755958934</v>
      </c>
      <c r="Q122" s="72">
        <f t="shared" si="9"/>
        <v>0.57463121861890143</v>
      </c>
      <c r="R122" s="71">
        <f t="shared" si="9"/>
        <v>0.55125779469667568</v>
      </c>
      <c r="S122" s="72">
        <f t="shared" si="9"/>
        <v>0.55361848002274938</v>
      </c>
      <c r="T122" s="71">
        <f t="shared" si="9"/>
        <v>0.60218608746018876</v>
      </c>
    </row>
    <row r="123" spans="1:20">
      <c r="A123" s="55" t="s">
        <v>57</v>
      </c>
      <c r="B123" s="71">
        <f t="shared" ref="B123:T123" si="10">B52/B10</f>
        <v>7.5583316300177533E-2</v>
      </c>
      <c r="C123" s="72">
        <f t="shared" si="10"/>
        <v>4.6806920180241879E-2</v>
      </c>
      <c r="D123" s="71">
        <f t="shared" si="10"/>
        <v>8.2269103546202996E-2</v>
      </c>
      <c r="E123" s="72">
        <f t="shared" si="10"/>
        <v>9.5872678088756755E-2</v>
      </c>
      <c r="F123" s="71">
        <f t="shared" si="10"/>
        <v>0.10851481076869879</v>
      </c>
      <c r="G123" s="72">
        <f t="shared" si="10"/>
        <v>0.13386052398561527</v>
      </c>
      <c r="H123" s="71">
        <f t="shared" si="10"/>
        <v>8.9651825621176087E-2</v>
      </c>
      <c r="I123" s="72">
        <f t="shared" si="10"/>
        <v>6.0184118775359612E-2</v>
      </c>
      <c r="J123" s="71">
        <f t="shared" si="10"/>
        <v>7.1164055717015492E-2</v>
      </c>
      <c r="K123" s="72">
        <f t="shared" si="10"/>
        <v>9.1770767412539811E-2</v>
      </c>
      <c r="L123" s="71">
        <f t="shared" si="10"/>
        <v>0.10157121855685086</v>
      </c>
      <c r="M123" s="72">
        <f t="shared" si="10"/>
        <v>9.7110643665112364E-2</v>
      </c>
      <c r="N123" s="71">
        <f t="shared" si="10"/>
        <v>6.8183270272790183E-2</v>
      </c>
      <c r="O123" s="72">
        <f t="shared" si="10"/>
        <v>6.517434224635868E-2</v>
      </c>
      <c r="P123" s="71">
        <f t="shared" si="10"/>
        <v>0.11916212158343427</v>
      </c>
      <c r="Q123" s="72">
        <f t="shared" si="10"/>
        <v>0.10456170996901654</v>
      </c>
      <c r="R123" s="71">
        <f t="shared" si="10"/>
        <v>0.11344715111705109</v>
      </c>
      <c r="S123" s="72">
        <f t="shared" si="10"/>
        <v>9.7773142233546204E-2</v>
      </c>
      <c r="T123" s="71">
        <f t="shared" si="10"/>
        <v>4.903075668834013E-2</v>
      </c>
    </row>
    <row r="124" spans="1:20">
      <c r="A124" s="55" t="s">
        <v>51</v>
      </c>
      <c r="B124" s="71">
        <f>B42/B10</f>
        <v>0.83187722659667629</v>
      </c>
      <c r="C124" s="72">
        <f t="shared" ref="C124:T124" si="11">C42/C10</f>
        <v>0.84707231601130617</v>
      </c>
      <c r="D124" s="71">
        <f t="shared" si="11"/>
        <v>0.82647660102396459</v>
      </c>
      <c r="E124" s="72">
        <f t="shared" si="11"/>
        <v>0.70535286469926206</v>
      </c>
      <c r="F124" s="71">
        <f t="shared" si="11"/>
        <v>0.64266000645271082</v>
      </c>
      <c r="G124" s="72">
        <f t="shared" si="11"/>
        <v>0.60179638742227615</v>
      </c>
      <c r="H124" s="71">
        <f t="shared" si="11"/>
        <v>0.92594249538197859</v>
      </c>
      <c r="I124" s="72">
        <f t="shared" si="11"/>
        <v>1.0892036871341118</v>
      </c>
      <c r="J124" s="71">
        <f t="shared" si="11"/>
        <v>1.2409624351167463</v>
      </c>
      <c r="K124" s="72">
        <f t="shared" si="11"/>
        <v>1.1253287930529314</v>
      </c>
      <c r="L124" s="71">
        <f t="shared" si="11"/>
        <v>1.0411244896925604</v>
      </c>
      <c r="M124" s="72">
        <f t="shared" si="11"/>
        <v>0.94774034530823392</v>
      </c>
      <c r="N124" s="71">
        <f t="shared" si="11"/>
        <v>0.90497753670085923</v>
      </c>
      <c r="O124" s="72">
        <f t="shared" si="11"/>
        <v>0.85950648296927878</v>
      </c>
      <c r="P124" s="71">
        <f t="shared" si="11"/>
        <v>0.75843966066010882</v>
      </c>
      <c r="Q124" s="72">
        <f t="shared" si="11"/>
        <v>0.74160112319110993</v>
      </c>
      <c r="R124" s="71">
        <f t="shared" si="11"/>
        <v>0.77062531157772307</v>
      </c>
      <c r="S124" s="72">
        <f t="shared" si="11"/>
        <v>0.76311550514203697</v>
      </c>
      <c r="T124" s="71">
        <f t="shared" si="11"/>
        <v>0.82754371327463638</v>
      </c>
    </row>
    <row r="125" spans="1:20">
      <c r="A125" s="55" t="s">
        <v>52</v>
      </c>
      <c r="B125" s="71">
        <f>B43/B10</f>
        <v>1.2429063662551614</v>
      </c>
      <c r="C125" s="72">
        <f t="shared" ref="C125:T125" si="12">C43/C10</f>
        <v>1.3109906542704524</v>
      </c>
      <c r="D125" s="71">
        <f t="shared" si="12"/>
        <v>1.2956319546023536</v>
      </c>
      <c r="E125" s="72">
        <f t="shared" si="12"/>
        <v>1.1614974001431075</v>
      </c>
      <c r="F125" s="71">
        <f t="shared" si="12"/>
        <v>1.0930662584297128</v>
      </c>
      <c r="G125" s="72">
        <f t="shared" si="12"/>
        <v>0.83225913635487492</v>
      </c>
      <c r="H125" s="71">
        <f t="shared" si="12"/>
        <v>1.1633632967064105</v>
      </c>
      <c r="I125" s="72">
        <f t="shared" si="12"/>
        <v>1.3155264811701262</v>
      </c>
      <c r="J125" s="71">
        <f t="shared" si="12"/>
        <v>1.4636755625830755</v>
      </c>
      <c r="K125" s="72">
        <f t="shared" si="12"/>
        <v>1.3543816777413555</v>
      </c>
      <c r="L125" s="71">
        <f t="shared" si="12"/>
        <v>1.2855147361868793</v>
      </c>
      <c r="M125" s="72">
        <f t="shared" si="12"/>
        <v>1.1699306236068769</v>
      </c>
      <c r="N125" s="71">
        <f t="shared" si="12"/>
        <v>1.1386385969984933</v>
      </c>
      <c r="O125" s="72">
        <f t="shared" si="12"/>
        <v>1.14079767229444</v>
      </c>
      <c r="P125" s="71">
        <f t="shared" si="12"/>
        <v>1.0461599634947107</v>
      </c>
      <c r="Q125" s="72">
        <f t="shared" si="12"/>
        <v>1.0297110756626711</v>
      </c>
      <c r="R125" s="71">
        <f t="shared" si="12"/>
        <v>1.0601531403589031</v>
      </c>
      <c r="S125" s="72">
        <f t="shared" si="12"/>
        <v>1.0429478123820675</v>
      </c>
      <c r="T125" s="71">
        <f t="shared" si="12"/>
        <v>1.1144602651197297</v>
      </c>
    </row>
    <row r="126" spans="1:20">
      <c r="C126" s="62"/>
      <c r="E126" s="62"/>
      <c r="G126" s="62"/>
      <c r="I126" s="62"/>
      <c r="K126" s="62"/>
      <c r="M126" s="62"/>
      <c r="O126" s="62"/>
      <c r="Q126" s="62"/>
      <c r="S126" s="62"/>
    </row>
    <row r="127" spans="1:20">
      <c r="A127" s="70" t="s">
        <v>116</v>
      </c>
      <c r="C127" s="62"/>
      <c r="E127" s="62"/>
      <c r="G127" s="62"/>
      <c r="I127" s="62"/>
      <c r="K127" s="62"/>
      <c r="M127" s="62"/>
      <c r="O127" s="62"/>
      <c r="Q127" s="62"/>
      <c r="S127" s="62"/>
    </row>
    <row r="128" spans="1:20">
      <c r="A128" s="55" t="s">
        <v>30</v>
      </c>
      <c r="B128" s="16">
        <f t="shared" ref="B128:T128" si="13">(B10/B119)*1000</f>
        <v>302353.46388991055</v>
      </c>
      <c r="C128" s="63">
        <f t="shared" si="13"/>
        <v>319506.06366243149</v>
      </c>
      <c r="D128" s="16">
        <f t="shared" si="13"/>
        <v>346649.6171358797</v>
      </c>
      <c r="E128" s="63">
        <f t="shared" si="13"/>
        <v>392143.79253450187</v>
      </c>
      <c r="F128" s="16">
        <f t="shared" si="13"/>
        <v>452356.08385053754</v>
      </c>
      <c r="G128" s="63">
        <f t="shared" si="13"/>
        <v>520850.81359150069</v>
      </c>
      <c r="H128" s="16">
        <f t="shared" si="13"/>
        <v>522126.73069465475</v>
      </c>
      <c r="I128" s="63">
        <f t="shared" si="13"/>
        <v>538106.42164657277</v>
      </c>
      <c r="J128" s="16">
        <f t="shared" si="13"/>
        <v>544257.22419839364</v>
      </c>
      <c r="K128" s="63">
        <f t="shared" si="13"/>
        <v>602360.08352848364</v>
      </c>
      <c r="L128" s="16">
        <f t="shared" si="13"/>
        <v>641783.68797323026</v>
      </c>
      <c r="M128" s="63">
        <f t="shared" si="13"/>
        <v>685418.81530747283</v>
      </c>
      <c r="N128" s="16">
        <f t="shared" si="13"/>
        <v>714276.94621695532</v>
      </c>
      <c r="O128" s="63">
        <f t="shared" si="13"/>
        <v>767220.26951032842</v>
      </c>
      <c r="P128" s="16">
        <f t="shared" si="13"/>
        <v>842382.50466234575</v>
      </c>
      <c r="Q128" s="63">
        <f t="shared" si="13"/>
        <v>905838.61127851903</v>
      </c>
      <c r="R128" s="16">
        <f t="shared" si="13"/>
        <v>938622.30756517686</v>
      </c>
      <c r="S128" s="63">
        <f t="shared" si="13"/>
        <v>972173.15882340015</v>
      </c>
      <c r="T128" s="16">
        <f t="shared" si="13"/>
        <v>999588.16986539867</v>
      </c>
    </row>
    <row r="129" spans="1:20">
      <c r="A129" s="3" t="s">
        <v>115</v>
      </c>
      <c r="B129" s="16">
        <f>((B12+B13)/B119)*1000</f>
        <v>177352.23905455202</v>
      </c>
      <c r="C129" s="63">
        <f t="shared" ref="C129:T129" si="14">((C12+C13)/C119)*1000</f>
        <v>181937.41845983319</v>
      </c>
      <c r="D129" s="16">
        <f t="shared" si="14"/>
        <v>195266.69076968206</v>
      </c>
      <c r="E129" s="63">
        <f t="shared" si="14"/>
        <v>217758.48199422852</v>
      </c>
      <c r="F129" s="16">
        <f t="shared" si="14"/>
        <v>251038.37714516322</v>
      </c>
      <c r="G129" s="63">
        <f t="shared" si="14"/>
        <v>243006.27822240407</v>
      </c>
      <c r="H129" s="16">
        <f t="shared" si="14"/>
        <v>265462.15176572133</v>
      </c>
      <c r="I129" s="63">
        <f t="shared" si="14"/>
        <v>279311.74301700603</v>
      </c>
      <c r="J129" s="16">
        <f t="shared" si="14"/>
        <v>288570.62054575852</v>
      </c>
      <c r="K129" s="63">
        <f t="shared" si="14"/>
        <v>331051.47583685024</v>
      </c>
      <c r="L129" s="16">
        <f t="shared" si="14"/>
        <v>342434.78896528581</v>
      </c>
      <c r="M129" s="63">
        <f t="shared" si="14"/>
        <v>346916.09630578099</v>
      </c>
      <c r="N129" s="16">
        <f t="shared" si="14"/>
        <v>395305.99513825588</v>
      </c>
      <c r="O129" s="63">
        <f t="shared" si="14"/>
        <v>470875.66497959575</v>
      </c>
      <c r="P129" s="16">
        <f t="shared" si="14"/>
        <v>470037.17888038681</v>
      </c>
      <c r="Q129" s="63">
        <f t="shared" si="14"/>
        <v>520523.14507102879</v>
      </c>
      <c r="R129" s="16">
        <f t="shared" si="14"/>
        <v>517422.86332148424</v>
      </c>
      <c r="S129" s="63">
        <f t="shared" si="14"/>
        <v>538213.0265067257</v>
      </c>
      <c r="T129" s="16">
        <f t="shared" si="14"/>
        <v>601938.08908273489</v>
      </c>
    </row>
    <row r="130" spans="1:20">
      <c r="A130" s="55" t="s">
        <v>57</v>
      </c>
      <c r="B130" s="16">
        <f t="shared" ref="B130:T130" si="15">(B52/B119)*1000</f>
        <v>22852.877495645414</v>
      </c>
      <c r="C130" s="63">
        <f t="shared" si="15"/>
        <v>14955.094818950709</v>
      </c>
      <c r="D130" s="16">
        <f t="shared" si="15"/>
        <v>28518.553246403309</v>
      </c>
      <c r="E130" s="63">
        <f t="shared" si="15"/>
        <v>37595.875586164511</v>
      </c>
      <c r="F130" s="16">
        <f t="shared" si="15"/>
        <v>49087.334839110721</v>
      </c>
      <c r="G130" s="63">
        <f t="shared" si="15"/>
        <v>69721.362825692297</v>
      </c>
      <c r="H130" s="16">
        <f t="shared" si="15"/>
        <v>46809.614612391953</v>
      </c>
      <c r="I130" s="63">
        <f t="shared" si="15"/>
        <v>32385.460794161085</v>
      </c>
      <c r="J130" s="16">
        <f t="shared" si="15"/>
        <v>38731.551427242681</v>
      </c>
      <c r="K130" s="63">
        <f t="shared" si="15"/>
        <v>55279.047124090517</v>
      </c>
      <c r="L130" s="16">
        <f t="shared" si="15"/>
        <v>65186.751237350749</v>
      </c>
      <c r="M130" s="63">
        <f t="shared" si="15"/>
        <v>66561.462334687458</v>
      </c>
      <c r="N130" s="16">
        <f t="shared" si="15"/>
        <v>48701.738073533881</v>
      </c>
      <c r="O130" s="63">
        <f t="shared" si="15"/>
        <v>50003.076423409686</v>
      </c>
      <c r="P130" s="16">
        <f t="shared" si="15"/>
        <v>100380.08644033232</v>
      </c>
      <c r="Q130" s="63">
        <f t="shared" si="15"/>
        <v>94716.034151241212</v>
      </c>
      <c r="R130" s="16">
        <f t="shared" si="15"/>
        <v>106484.02676818182</v>
      </c>
      <c r="S130" s="63">
        <f t="shared" si="15"/>
        <v>95052.424533276208</v>
      </c>
      <c r="T130" s="16">
        <f t="shared" si="15"/>
        <v>49010.564345213563</v>
      </c>
    </row>
    <row r="131" spans="1:20">
      <c r="A131" s="55" t="s">
        <v>51</v>
      </c>
      <c r="B131" s="16">
        <f t="shared" ref="B131:T131" si="16">(B42/B119)*1000</f>
        <v>251520.96099263709</v>
      </c>
      <c r="C131" s="63">
        <f t="shared" si="16"/>
        <v>270644.74132619164</v>
      </c>
      <c r="D131" s="16">
        <f t="shared" si="16"/>
        <v>286497.79731672048</v>
      </c>
      <c r="E131" s="63">
        <f t="shared" si="16"/>
        <v>276599.747438244</v>
      </c>
      <c r="F131" s="16">
        <f t="shared" si="16"/>
        <v>290711.16376630944</v>
      </c>
      <c r="G131" s="63">
        <f t="shared" si="16"/>
        <v>313446.13800531847</v>
      </c>
      <c r="H131" s="16">
        <f t="shared" si="16"/>
        <v>483459.32792504289</v>
      </c>
      <c r="I131" s="63">
        <f t="shared" si="16"/>
        <v>586107.49852799019</v>
      </c>
      <c r="J131" s="16">
        <f t="shared" si="16"/>
        <v>675402.77027111955</v>
      </c>
      <c r="K131" s="63">
        <f t="shared" si="16"/>
        <v>677853.14578037139</v>
      </c>
      <c r="L131" s="16">
        <f t="shared" si="16"/>
        <v>668176.71463413874</v>
      </c>
      <c r="M131" s="63">
        <f t="shared" si="16"/>
        <v>649599.06470026495</v>
      </c>
      <c r="N131" s="16">
        <f t="shared" si="16"/>
        <v>646404.59130963229</v>
      </c>
      <c r="O131" s="63">
        <f t="shared" si="16"/>
        <v>659430.79550956469</v>
      </c>
      <c r="P131" s="16">
        <f t="shared" si="16"/>
        <v>638896.30098212196</v>
      </c>
      <c r="Q131" s="63">
        <f t="shared" si="16"/>
        <v>671770.93155402492</v>
      </c>
      <c r="R131" s="16">
        <f t="shared" si="16"/>
        <v>723326.10822121578</v>
      </c>
      <c r="S131" s="63">
        <f t="shared" si="16"/>
        <v>741880.41118104861</v>
      </c>
      <c r="T131" s="16">
        <f t="shared" si="16"/>
        <v>827202.90583580988</v>
      </c>
    </row>
    <row r="132" spans="1:20">
      <c r="A132" s="55" t="s">
        <v>52</v>
      </c>
      <c r="B132" s="16">
        <f>(B43/B119)*1000</f>
        <v>375797.04512806988</v>
      </c>
      <c r="C132" s="63">
        <f t="shared" ref="C132:T132" si="17">(C43/C119)*1000</f>
        <v>418869.46344418777</v>
      </c>
      <c r="D132" s="16">
        <f t="shared" si="17"/>
        <v>449130.32101191732</v>
      </c>
      <c r="E132" s="63">
        <f t="shared" si="17"/>
        <v>455473.995511082</v>
      </c>
      <c r="F132" s="16">
        <f t="shared" si="17"/>
        <v>494455.17205242452</v>
      </c>
      <c r="G132" s="63">
        <f t="shared" si="17"/>
        <v>433482.84828939632</v>
      </c>
      <c r="H132" s="16">
        <f t="shared" si="17"/>
        <v>607423.07471947372</v>
      </c>
      <c r="I132" s="63">
        <f t="shared" si="17"/>
        <v>707893.24736376421</v>
      </c>
      <c r="J132" s="16">
        <f t="shared" si="17"/>
        <v>796615.99881848693</v>
      </c>
      <c r="K132" s="63">
        <f t="shared" si="17"/>
        <v>815825.46053373069</v>
      </c>
      <c r="L132" s="16">
        <f t="shared" si="17"/>
        <v>825022.38833394961</v>
      </c>
      <c r="M132" s="63">
        <f t="shared" si="17"/>
        <v>801892.46202455857</v>
      </c>
      <c r="N132" s="16">
        <f t="shared" si="17"/>
        <v>813303.29990884231</v>
      </c>
      <c r="O132" s="63">
        <f t="shared" si="17"/>
        <v>875243.09759449551</v>
      </c>
      <c r="P132" s="16">
        <f t="shared" si="17"/>
        <v>881266.85032614251</v>
      </c>
      <c r="Q132" s="63">
        <f t="shared" si="17"/>
        <v>932752.05079638411</v>
      </c>
      <c r="R132" s="16">
        <f t="shared" si="17"/>
        <v>995083.38697614241</v>
      </c>
      <c r="S132" s="63">
        <f t="shared" si="17"/>
        <v>1013925.8692514293</v>
      </c>
      <c r="T132" s="16">
        <f t="shared" si="17"/>
        <v>1114001.2967987375</v>
      </c>
    </row>
    <row r="133" spans="1:20">
      <c r="C133" s="62"/>
      <c r="E133" s="62"/>
      <c r="G133" s="62"/>
      <c r="I133" s="62"/>
      <c r="K133" s="62"/>
      <c r="M133" s="62"/>
      <c r="O133" s="62"/>
      <c r="Q133" s="62"/>
      <c r="S133" s="62"/>
    </row>
    <row r="134" spans="1:20">
      <c r="A134" s="55" t="s">
        <v>117</v>
      </c>
      <c r="B134" s="73">
        <f>B35/B41</f>
        <v>1.2142809340387786</v>
      </c>
      <c r="C134" s="74">
        <f t="shared" ref="C134:T134" si="18">C35/C41</f>
        <v>1.1991850052275448</v>
      </c>
      <c r="D134" s="73">
        <f t="shared" si="18"/>
        <v>1.2866336949851789</v>
      </c>
      <c r="E134" s="74">
        <f t="shared" si="18"/>
        <v>1.37740883290865</v>
      </c>
      <c r="F134" s="73">
        <f t="shared" si="18"/>
        <v>1.4106487121807516</v>
      </c>
      <c r="G134" s="74">
        <f t="shared" si="18"/>
        <v>2.0383513063489245</v>
      </c>
      <c r="H134" s="73">
        <f t="shared" si="18"/>
        <v>1.7065712656472463</v>
      </c>
      <c r="I134" s="74">
        <f t="shared" si="18"/>
        <v>1.442151975019216</v>
      </c>
      <c r="J134" s="73">
        <f t="shared" si="18"/>
        <v>1.4152639454942206</v>
      </c>
      <c r="K134" s="74">
        <f t="shared" si="18"/>
        <v>1.4029811654677338</v>
      </c>
      <c r="L134" s="73">
        <f t="shared" si="18"/>
        <v>1.2674010252053243</v>
      </c>
      <c r="M134" s="74">
        <f t="shared" si="18"/>
        <v>1.1101222445489114</v>
      </c>
      <c r="N134" s="73">
        <f t="shared" si="18"/>
        <v>0.96424544126772493</v>
      </c>
      <c r="O134" s="74">
        <f t="shared" si="18"/>
        <v>1.0375920174129065</v>
      </c>
      <c r="P134" s="73">
        <f t="shared" si="18"/>
        <v>1.2388197281392328</v>
      </c>
      <c r="Q134" s="74">
        <f t="shared" si="18"/>
        <v>1.1753523407596265</v>
      </c>
      <c r="R134" s="73">
        <f t="shared" si="18"/>
        <v>1.1041943120203221</v>
      </c>
      <c r="S134" s="74">
        <f t="shared" si="18"/>
        <v>1.0544662819842057</v>
      </c>
      <c r="T134" s="73">
        <f t="shared" si="18"/>
        <v>1.1501415077602561</v>
      </c>
    </row>
    <row r="135" spans="1:20">
      <c r="A135" s="55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</row>
    <row r="136" spans="1:20">
      <c r="A136" s="22" t="s">
        <v>118</v>
      </c>
    </row>
    <row r="137" spans="1:20">
      <c r="A137" s="22"/>
      <c r="B137" s="59">
        <v>2002</v>
      </c>
      <c r="C137" s="60">
        <v>2003</v>
      </c>
      <c r="D137" s="59">
        <v>2004</v>
      </c>
      <c r="E137" s="60">
        <v>2005</v>
      </c>
      <c r="F137" s="59">
        <v>2006</v>
      </c>
      <c r="G137" s="60">
        <v>2007</v>
      </c>
      <c r="H137" s="59">
        <v>2008</v>
      </c>
      <c r="I137" s="60">
        <v>2009</v>
      </c>
      <c r="J137" s="59">
        <v>2010</v>
      </c>
      <c r="K137" s="60">
        <v>2011</v>
      </c>
      <c r="L137" s="59">
        <v>2012</v>
      </c>
      <c r="M137" s="60">
        <v>2013</v>
      </c>
      <c r="N137" s="59">
        <v>2014</v>
      </c>
      <c r="O137" s="60">
        <v>2015</v>
      </c>
      <c r="P137" s="59">
        <v>2016</v>
      </c>
      <c r="Q137" s="60">
        <v>2017</v>
      </c>
      <c r="R137" s="59">
        <v>2018</v>
      </c>
      <c r="S137" s="60">
        <v>2019</v>
      </c>
      <c r="T137" s="59">
        <v>2020</v>
      </c>
    </row>
    <row r="138" spans="1:20">
      <c r="A138" s="70" t="s">
        <v>114</v>
      </c>
      <c r="C138" s="62"/>
      <c r="E138" s="62"/>
      <c r="G138" s="62"/>
      <c r="I138" s="62"/>
      <c r="K138" s="62"/>
      <c r="M138" s="62"/>
      <c r="O138" s="62"/>
      <c r="Q138" s="62"/>
      <c r="S138" s="62"/>
    </row>
    <row r="139" spans="1:20">
      <c r="A139" s="3" t="s">
        <v>115</v>
      </c>
      <c r="B139" s="71">
        <f>(B69+B70)/B67</f>
        <v>0.52012269669032263</v>
      </c>
      <c r="C139" s="72">
        <f t="shared" ref="C139:T139" si="19">(C69+C70)/C67</f>
        <v>0.50213034779251831</v>
      </c>
      <c r="D139" s="71">
        <f t="shared" si="19"/>
        <v>0.49771522079639297</v>
      </c>
      <c r="E139" s="72">
        <f t="shared" si="19"/>
        <v>0.49138562777620387</v>
      </c>
      <c r="F139" s="71">
        <f t="shared" si="19"/>
        <v>0.49916746988832528</v>
      </c>
      <c r="G139" s="72">
        <f t="shared" si="19"/>
        <v>0.42586861344786187</v>
      </c>
      <c r="H139" s="71">
        <f t="shared" si="19"/>
        <v>0.45486761233359219</v>
      </c>
      <c r="I139" s="72">
        <f t="shared" si="19"/>
        <v>0.45377582258019061</v>
      </c>
      <c r="J139" s="71">
        <f t="shared" si="19"/>
        <v>0.45629580146953963</v>
      </c>
      <c r="K139" s="72">
        <f t="shared" si="19"/>
        <v>0.46593841937666652</v>
      </c>
      <c r="L139" s="71">
        <f t="shared" si="19"/>
        <v>0.44460042276940975</v>
      </c>
      <c r="M139" s="72">
        <f t="shared" si="19"/>
        <v>0.42747723351663452</v>
      </c>
      <c r="N139" s="71">
        <f t="shared" si="19"/>
        <v>0.46856751541940783</v>
      </c>
      <c r="O139" s="72">
        <f t="shared" si="19"/>
        <v>0.52032566930965041</v>
      </c>
      <c r="P139" s="71">
        <f t="shared" si="19"/>
        <v>0.48618823308790654</v>
      </c>
      <c r="Q139" s="72">
        <f t="shared" si="19"/>
        <v>0.50446144254258374</v>
      </c>
      <c r="R139" s="71">
        <f t="shared" si="19"/>
        <v>0.48564697491718256</v>
      </c>
      <c r="S139" s="72">
        <f t="shared" si="19"/>
        <v>0.49029976033638833</v>
      </c>
      <c r="T139" s="71">
        <f t="shared" si="19"/>
        <v>0.53547052732378897</v>
      </c>
    </row>
    <row r="140" spans="1:20">
      <c r="A140" s="55" t="s">
        <v>57</v>
      </c>
      <c r="B140" s="71">
        <f t="shared" ref="B140:T140" si="20">B109/B67</f>
        <v>9.9734964183301619E-2</v>
      </c>
      <c r="C140" s="72">
        <f t="shared" si="20"/>
        <v>8.8151161851364956E-2</v>
      </c>
      <c r="D140" s="71">
        <f t="shared" si="20"/>
        <v>0.12307030187402722</v>
      </c>
      <c r="E140" s="72">
        <f t="shared" si="20"/>
        <v>0.13876200647615833</v>
      </c>
      <c r="F140" s="71">
        <f t="shared" si="20"/>
        <v>0.14391409624601795</v>
      </c>
      <c r="G140" s="72">
        <f t="shared" si="20"/>
        <v>0.17416491629323866</v>
      </c>
      <c r="H140" s="71">
        <f t="shared" si="20"/>
        <v>0.1294383424763827</v>
      </c>
      <c r="I140" s="72">
        <f t="shared" si="20"/>
        <v>0.11977683663151363</v>
      </c>
      <c r="J140" s="71">
        <f t="shared" si="20"/>
        <v>0.13583443438756301</v>
      </c>
      <c r="K140" s="72">
        <f t="shared" si="20"/>
        <v>0.17346077991743919</v>
      </c>
      <c r="L140" s="71">
        <f t="shared" si="20"/>
        <v>0.18440745811297435</v>
      </c>
      <c r="M140" s="72">
        <f t="shared" si="20"/>
        <v>0.1780946939474404</v>
      </c>
      <c r="N140" s="71">
        <f t="shared" si="20"/>
        <v>0.15047778397010714</v>
      </c>
      <c r="O140" s="72">
        <f t="shared" si="20"/>
        <v>0.15448449604399567</v>
      </c>
      <c r="P140" s="71">
        <f t="shared" si="20"/>
        <v>0.18095504950332136</v>
      </c>
      <c r="Q140" s="72">
        <f t="shared" si="20"/>
        <v>0.16619624932726368</v>
      </c>
      <c r="R140" s="71">
        <f t="shared" si="20"/>
        <v>0.1791918960410297</v>
      </c>
      <c r="S140" s="72">
        <f t="shared" si="20"/>
        <v>0.15460081838654702</v>
      </c>
      <c r="T140" s="71">
        <f t="shared" si="20"/>
        <v>0.10858777908619574</v>
      </c>
    </row>
    <row r="141" spans="1:20">
      <c r="A141" s="55" t="s">
        <v>51</v>
      </c>
      <c r="B141" s="71">
        <f>B99/B67</f>
        <v>1.2626842213953535</v>
      </c>
      <c r="C141" s="72">
        <f t="shared" ref="C141:T141" si="21">C99/C67</f>
        <v>1.2798545658808966</v>
      </c>
      <c r="D141" s="71">
        <f t="shared" si="21"/>
        <v>1.2419112340175142</v>
      </c>
      <c r="E141" s="72">
        <f t="shared" si="21"/>
        <v>1.1557686353355332</v>
      </c>
      <c r="F141" s="71">
        <f t="shared" si="21"/>
        <v>1.2338028265406626</v>
      </c>
      <c r="G141" s="72">
        <f t="shared" si="21"/>
        <v>1.259592815516333</v>
      </c>
      <c r="H141" s="71">
        <f t="shared" si="21"/>
        <v>2.0868924109018376</v>
      </c>
      <c r="I141" s="72">
        <f t="shared" si="21"/>
        <v>2.3343498803081841</v>
      </c>
      <c r="J141" s="71">
        <f t="shared" si="21"/>
        <v>2.348364844624439</v>
      </c>
      <c r="K141" s="72">
        <f t="shared" si="21"/>
        <v>2.1187276896669527</v>
      </c>
      <c r="L141" s="71">
        <f t="shared" si="21"/>
        <v>1.9301250768529854</v>
      </c>
      <c r="M141" s="72">
        <f t="shared" si="21"/>
        <v>1.6534866379180737</v>
      </c>
      <c r="N141" s="71">
        <f t="shared" si="21"/>
        <v>1.5635672752828547</v>
      </c>
      <c r="O141" s="72">
        <f t="shared" si="21"/>
        <v>1.4610429811128816</v>
      </c>
      <c r="P141" s="71">
        <f t="shared" si="21"/>
        <v>1.2751211908408719</v>
      </c>
      <c r="Q141" s="72">
        <f t="shared" si="21"/>
        <v>1.1661623784775177</v>
      </c>
      <c r="R141" s="71">
        <f t="shared" si="21"/>
        <v>1.201032138368288</v>
      </c>
      <c r="S141" s="72">
        <f t="shared" si="21"/>
        <v>1.189518092348387</v>
      </c>
      <c r="T141" s="71">
        <f t="shared" si="21"/>
        <v>1.2865958153109092</v>
      </c>
    </row>
    <row r="142" spans="1:20">
      <c r="A142" s="55" t="s">
        <v>52</v>
      </c>
      <c r="B142" s="71">
        <f>B100/B67</f>
        <v>1.6017502134807777</v>
      </c>
      <c r="C142" s="72">
        <f t="shared" ref="C142:T142" si="22">C100/C67</f>
        <v>1.6603198601928251</v>
      </c>
      <c r="D142" s="71">
        <f t="shared" si="22"/>
        <v>1.6281079341253817</v>
      </c>
      <c r="E142" s="72">
        <f t="shared" si="22"/>
        <v>1.5230828952353788</v>
      </c>
      <c r="F142" s="71">
        <f t="shared" si="22"/>
        <v>1.6037719010736142</v>
      </c>
      <c r="G142" s="72">
        <f t="shared" si="22"/>
        <v>1.4780568238008407</v>
      </c>
      <c r="H142" s="71">
        <f t="shared" si="22"/>
        <v>2.2841229171595119</v>
      </c>
      <c r="I142" s="72">
        <f t="shared" si="22"/>
        <v>2.522380533207349</v>
      </c>
      <c r="J142" s="71">
        <f t="shared" si="22"/>
        <v>2.5522852905918483</v>
      </c>
      <c r="K142" s="72">
        <f t="shared" si="22"/>
        <v>2.3081637172256899</v>
      </c>
      <c r="L142" s="71">
        <f t="shared" si="22"/>
        <v>2.1296407974346354</v>
      </c>
      <c r="M142" s="72">
        <f t="shared" si="22"/>
        <v>1.8357889794128406</v>
      </c>
      <c r="N142" s="71">
        <f t="shared" si="22"/>
        <v>1.7733693684554721</v>
      </c>
      <c r="O142" s="72">
        <f t="shared" si="22"/>
        <v>1.7144917449548776</v>
      </c>
      <c r="P142" s="71">
        <f t="shared" si="22"/>
        <v>1.5344308320327251</v>
      </c>
      <c r="Q142" s="72">
        <f t="shared" si="22"/>
        <v>1.4348095870905468</v>
      </c>
      <c r="R142" s="71">
        <f t="shared" si="22"/>
        <v>1.4742125802763852</v>
      </c>
      <c r="S142" s="72">
        <f t="shared" si="22"/>
        <v>1.4566085443764751</v>
      </c>
      <c r="T142" s="71">
        <f t="shared" si="22"/>
        <v>1.5605102120112084</v>
      </c>
    </row>
    <row r="143" spans="1:20">
      <c r="C143" s="62"/>
      <c r="E143" s="62"/>
      <c r="G143" s="62"/>
      <c r="I143" s="62"/>
      <c r="K143" s="62"/>
      <c r="M143" s="62"/>
      <c r="O143" s="62"/>
      <c r="Q143" s="62"/>
      <c r="S143" s="62"/>
    </row>
    <row r="144" spans="1:20">
      <c r="A144" s="70" t="s">
        <v>116</v>
      </c>
      <c r="C144" s="62"/>
      <c r="E144" s="62"/>
      <c r="G144" s="62"/>
      <c r="I144" s="62"/>
      <c r="K144" s="62"/>
      <c r="M144" s="62"/>
      <c r="O144" s="62"/>
      <c r="Q144" s="62"/>
      <c r="S144" s="62"/>
    </row>
    <row r="145" spans="1:20">
      <c r="A145" s="55" t="s">
        <v>30</v>
      </c>
      <c r="B145" s="16">
        <f t="shared" ref="B145:T145" si="23">(B67/B119)*1000</f>
        <v>390341.66313904832</v>
      </c>
      <c r="C145" s="63">
        <f t="shared" si="23"/>
        <v>411762.17293572135</v>
      </c>
      <c r="D145" s="16">
        <f t="shared" si="23"/>
        <v>447917.94751011307</v>
      </c>
      <c r="E145" s="63">
        <f t="shared" si="23"/>
        <v>502616.66475063795</v>
      </c>
      <c r="F145" s="16">
        <f t="shared" si="23"/>
        <v>567438.21575142967</v>
      </c>
      <c r="G145" s="63">
        <f t="shared" si="23"/>
        <v>650414.83632284123</v>
      </c>
      <c r="H145" s="16">
        <f t="shared" si="23"/>
        <v>667054.07548255555</v>
      </c>
      <c r="I145" s="63">
        <f t="shared" si="23"/>
        <v>701087.88266743906</v>
      </c>
      <c r="J145" s="16">
        <f t="shared" si="23"/>
        <v>721361.88866124512</v>
      </c>
      <c r="K145" s="63">
        <f t="shared" si="23"/>
        <v>799637.71242157463</v>
      </c>
      <c r="L145" s="16">
        <f t="shared" si="23"/>
        <v>865486.61815651041</v>
      </c>
      <c r="M145" s="63">
        <f t="shared" si="23"/>
        <v>919871.50222156721</v>
      </c>
      <c r="N145" s="16">
        <f t="shared" si="23"/>
        <v>948576.56335460348</v>
      </c>
      <c r="O145" s="63">
        <f t="shared" si="23"/>
        <v>1014937.6956596267</v>
      </c>
      <c r="P145" s="16">
        <f t="shared" si="23"/>
        <v>1096791.5384144774</v>
      </c>
      <c r="Q145" s="63">
        <f t="shared" si="23"/>
        <v>1163256.5515855933</v>
      </c>
      <c r="R145" s="16">
        <f t="shared" si="23"/>
        <v>1204786.7080682709</v>
      </c>
      <c r="S145" s="63">
        <f t="shared" si="23"/>
        <v>1245938.4522099008</v>
      </c>
      <c r="T145" s="16">
        <f t="shared" si="23"/>
        <v>1274746.280542962</v>
      </c>
    </row>
    <row r="146" spans="1:20">
      <c r="A146" s="3" t="s">
        <v>115</v>
      </c>
      <c r="B146" s="16">
        <f>((B69+B70)/B119)*1000</f>
        <v>203025.55846246731</v>
      </c>
      <c r="C146" s="63">
        <f t="shared" ref="C146:T146" si="24">((C69+C70)/C119)*1000</f>
        <v>206758.28310401685</v>
      </c>
      <c r="D146" s="16">
        <f t="shared" si="24"/>
        <v>222935.58014366307</v>
      </c>
      <c r="E146" s="63">
        <f t="shared" si="24"/>
        <v>246978.60533927401</v>
      </c>
      <c r="F146" s="16">
        <f t="shared" si="24"/>
        <v>283246.69847458677</v>
      </c>
      <c r="G146" s="63">
        <f t="shared" si="24"/>
        <v>276991.26451072638</v>
      </c>
      <c r="H146" s="16">
        <f t="shared" si="24"/>
        <v>303421.29461214179</v>
      </c>
      <c r="I146" s="63">
        <f t="shared" si="24"/>
        <v>318136.73065842129</v>
      </c>
      <c r="J146" s="16">
        <f t="shared" si="24"/>
        <v>329154.40113626362</v>
      </c>
      <c r="K146" s="63">
        <f t="shared" si="24"/>
        <v>372581.93179968192</v>
      </c>
      <c r="L146" s="16">
        <f t="shared" si="24"/>
        <v>384795.71633365127</v>
      </c>
      <c r="M146" s="63">
        <f t="shared" si="24"/>
        <v>393224.12496046623</v>
      </c>
      <c r="N146" s="16">
        <f t="shared" si="24"/>
        <v>444472.16347614705</v>
      </c>
      <c r="O146" s="63">
        <f t="shared" si="24"/>
        <v>528098.13580168947</v>
      </c>
      <c r="P146" s="16">
        <f t="shared" si="24"/>
        <v>533247.14012750157</v>
      </c>
      <c r="Q146" s="63">
        <f t="shared" si="24"/>
        <v>586818.07805997983</v>
      </c>
      <c r="R146" s="16">
        <f t="shared" si="24"/>
        <v>585101.02019378648</v>
      </c>
      <c r="S146" s="63">
        <f t="shared" si="24"/>
        <v>610883.32451240486</v>
      </c>
      <c r="T146" s="16">
        <f t="shared" si="24"/>
        <v>682589.06304637855</v>
      </c>
    </row>
    <row r="147" spans="1:20">
      <c r="A147" s="55" t="s">
        <v>57</v>
      </c>
      <c r="B147" s="16">
        <f t="shared" ref="B147:T147" si="25">(B109/B119)*1000</f>
        <v>38930.711792423368</v>
      </c>
      <c r="C147" s="63">
        <f t="shared" si="25"/>
        <v>36297.313950726508</v>
      </c>
      <c r="D147" s="16">
        <f t="shared" si="25"/>
        <v>55125.397014864291</v>
      </c>
      <c r="E147" s="63">
        <f t="shared" si="25"/>
        <v>69744.096889153123</v>
      </c>
      <c r="F147" s="16">
        <f t="shared" si="25"/>
        <v>81662.357995319937</v>
      </c>
      <c r="G147" s="63">
        <f t="shared" si="25"/>
        <v>113279.44552404818</v>
      </c>
      <c r="H147" s="16">
        <f t="shared" si="25"/>
        <v>86342.373872577853</v>
      </c>
      <c r="I147" s="63">
        <f t="shared" si="25"/>
        <v>83974.088786591645</v>
      </c>
      <c r="J147" s="16">
        <f t="shared" si="25"/>
        <v>97985.784135044421</v>
      </c>
      <c r="K147" s="63">
        <f t="shared" si="25"/>
        <v>138705.78124804329</v>
      </c>
      <c r="L147" s="16">
        <f t="shared" si="25"/>
        <v>159602.18728503655</v>
      </c>
      <c r="M147" s="63">
        <f t="shared" si="25"/>
        <v>163824.23365912226</v>
      </c>
      <c r="N147" s="16">
        <f t="shared" si="25"/>
        <v>142739.69917958067</v>
      </c>
      <c r="O147" s="63">
        <f t="shared" si="25"/>
        <v>156792.13843003166</v>
      </c>
      <c r="P147" s="16">
        <f t="shared" si="25"/>
        <v>198469.96712861574</v>
      </c>
      <c r="Q147" s="63">
        <f t="shared" si="25"/>
        <v>193328.87587889223</v>
      </c>
      <c r="R147" s="16">
        <f t="shared" si="25"/>
        <v>215888.01454378397</v>
      </c>
      <c r="S147" s="63">
        <f t="shared" si="25"/>
        <v>192623.10437091836</v>
      </c>
      <c r="T147" s="16">
        <f t="shared" si="25"/>
        <v>138421.86750254885</v>
      </c>
    </row>
    <row r="148" spans="1:20">
      <c r="A148" s="55" t="s">
        <v>51</v>
      </c>
      <c r="B148" s="16">
        <f t="shared" ref="B148:T148" si="26">(B99/B119)*1000</f>
        <v>492878.25899889664</v>
      </c>
      <c r="C148" s="63">
        <f t="shared" si="26"/>
        <v>526995.69708882249</v>
      </c>
      <c r="D148" s="16">
        <f t="shared" si="26"/>
        <v>556274.33093087666</v>
      </c>
      <c r="E148" s="63">
        <f t="shared" si="26"/>
        <v>580908.57671574201</v>
      </c>
      <c r="F148" s="16">
        <f t="shared" si="26"/>
        <v>700106.8744813042</v>
      </c>
      <c r="G148" s="63">
        <f t="shared" si="26"/>
        <v>819257.85493748239</v>
      </c>
      <c r="H148" s="16">
        <f t="shared" si="26"/>
        <v>1392070.0877856866</v>
      </c>
      <c r="I148" s="63">
        <f t="shared" si="26"/>
        <v>1636584.4149902547</v>
      </c>
      <c r="J148" s="16">
        <f t="shared" si="26"/>
        <v>1694020.8995839567</v>
      </c>
      <c r="K148" s="63">
        <f t="shared" si="26"/>
        <v>1694214.5630095298</v>
      </c>
      <c r="L148" s="16">
        <f t="shared" si="26"/>
        <v>1670497.4253845653</v>
      </c>
      <c r="M148" s="63">
        <f t="shared" si="26"/>
        <v>1520995.2375249867</v>
      </c>
      <c r="N148" s="16">
        <f t="shared" si="26"/>
        <v>1483163.2725615313</v>
      </c>
      <c r="O148" s="63">
        <f t="shared" si="26"/>
        <v>1482867.5965103796</v>
      </c>
      <c r="P148" s="16">
        <f t="shared" si="26"/>
        <v>1398542.1325672602</v>
      </c>
      <c r="Q148" s="63">
        <f t="shared" si="26"/>
        <v>1356546.0269766108</v>
      </c>
      <c r="R148" s="16">
        <f t="shared" si="26"/>
        <v>1446987.5562689255</v>
      </c>
      <c r="S148" s="63">
        <f t="shared" si="26"/>
        <v>1482066.3308562229</v>
      </c>
      <c r="T148" s="16">
        <f t="shared" si="26"/>
        <v>1640083.2301297209</v>
      </c>
    </row>
    <row r="149" spans="1:20">
      <c r="A149" s="55" t="s">
        <v>52</v>
      </c>
      <c r="B149" s="16">
        <f>(B100/B119)*1000</f>
        <v>625229.84226341243</v>
      </c>
      <c r="C149" s="63">
        <f t="shared" ref="C149:T149" si="27">(C100/C119)*1000</f>
        <v>683656.91340133082</v>
      </c>
      <c r="D149" s="16">
        <f t="shared" si="27"/>
        <v>729258.76417837141</v>
      </c>
      <c r="E149" s="63">
        <f t="shared" si="27"/>
        <v>765526.84494195133</v>
      </c>
      <c r="F149" s="16">
        <f t="shared" si="27"/>
        <v>910041.4660174899</v>
      </c>
      <c r="G149" s="63">
        <f t="shared" si="27"/>
        <v>961350.08712828241</v>
      </c>
      <c r="H149" s="16">
        <f t="shared" si="27"/>
        <v>1523633.5007943558</v>
      </c>
      <c r="I149" s="63">
        <f t="shared" si="27"/>
        <v>1768410.4273079066</v>
      </c>
      <c r="J149" s="16">
        <f t="shared" si="27"/>
        <v>1841121.3376236504</v>
      </c>
      <c r="K149" s="63">
        <f t="shared" si="27"/>
        <v>1845694.7547368289</v>
      </c>
      <c r="L149" s="16">
        <f t="shared" si="27"/>
        <v>1843175.6116598365</v>
      </c>
      <c r="M149" s="63">
        <f t="shared" si="27"/>
        <v>1688689.9662542874</v>
      </c>
      <c r="N149" s="16">
        <f t="shared" si="27"/>
        <v>1682176.6210878151</v>
      </c>
      <c r="O149" s="63">
        <f t="shared" si="27"/>
        <v>1740102.3008519558</v>
      </c>
      <c r="P149" s="16">
        <f t="shared" si="27"/>
        <v>1682950.7528557789</v>
      </c>
      <c r="Q149" s="63">
        <f t="shared" si="27"/>
        <v>1669051.6524608983</v>
      </c>
      <c r="R149" s="16">
        <f t="shared" si="27"/>
        <v>1776111.7215840176</v>
      </c>
      <c r="S149" s="63">
        <f t="shared" si="27"/>
        <v>1814844.5952561419</v>
      </c>
      <c r="T149" s="16">
        <f t="shared" si="27"/>
        <v>1989254.5885105969</v>
      </c>
    </row>
    <row r="150" spans="1:20">
      <c r="C150" s="62"/>
      <c r="E150" s="62"/>
      <c r="G150" s="62"/>
      <c r="I150" s="62"/>
      <c r="K150" s="62"/>
      <c r="M150" s="62"/>
      <c r="O150" s="62"/>
      <c r="Q150" s="62"/>
      <c r="S150" s="62"/>
    </row>
    <row r="151" spans="1:20">
      <c r="A151" s="55" t="s">
        <v>117</v>
      </c>
      <c r="B151" s="73">
        <f>B92/B98</f>
        <v>0.99976107782947876</v>
      </c>
      <c r="C151" s="74">
        <f t="shared" ref="C151:T151" si="28">C92/C98</f>
        <v>1.0534977975389845</v>
      </c>
      <c r="D151" s="73">
        <f t="shared" si="28"/>
        <v>1.0007316054444926</v>
      </c>
      <c r="E151" s="74">
        <f t="shared" si="28"/>
        <v>1.0661130409684374</v>
      </c>
      <c r="F151" s="73">
        <f t="shared" si="28"/>
        <v>0.99218335264502255</v>
      </c>
      <c r="G151" s="74">
        <f t="shared" si="28"/>
        <v>1.6016370939733429</v>
      </c>
      <c r="H151" s="73">
        <f t="shared" si="28"/>
        <v>1.250069627710908</v>
      </c>
      <c r="I151" s="74">
        <f t="shared" si="28"/>
        <v>1.0023205441690719</v>
      </c>
      <c r="J151" s="73">
        <f t="shared" si="28"/>
        <v>1.0016124549941514</v>
      </c>
      <c r="K151" s="74">
        <f t="shared" si="28"/>
        <v>1.0095312823980056</v>
      </c>
      <c r="L151" s="73">
        <f t="shared" si="28"/>
        <v>0.93793146993116272</v>
      </c>
      <c r="M151" s="74">
        <f t="shared" si="28"/>
        <v>0.93073901649039414</v>
      </c>
      <c r="N151" s="73">
        <f t="shared" si="28"/>
        <v>0.8681390793690581</v>
      </c>
      <c r="O151" s="74">
        <f t="shared" si="28"/>
        <v>0.97443548382277934</v>
      </c>
      <c r="P151" s="73">
        <f t="shared" si="28"/>
        <v>1.1395100702094509</v>
      </c>
      <c r="Q151" s="74">
        <f t="shared" si="28"/>
        <v>1.053436041712414</v>
      </c>
      <c r="R151" s="73">
        <f t="shared" si="28"/>
        <v>1.1517643499690344</v>
      </c>
      <c r="S151" s="74">
        <f t="shared" si="28"/>
        <v>1.1182257983293706</v>
      </c>
      <c r="T151" s="73">
        <f t="shared" si="28"/>
        <v>1.203849247206157</v>
      </c>
    </row>
  </sheetData>
  <hyperlinks>
    <hyperlink ref="A1" location="Efnisyfirlit!A1" display="Efnisyfirlit" xr:uid="{E9802560-84E0-401D-AA3A-A68CADBEE28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00AA-CF04-4026-8898-35FD6753BEAD}">
  <dimension ref="A1:AF101"/>
  <sheetViews>
    <sheetView topLeftCell="B1" workbookViewId="0">
      <selection activeCell="B1" sqref="B1"/>
    </sheetView>
  </sheetViews>
  <sheetFormatPr defaultColWidth="15.5546875" defaultRowHeight="14.4"/>
  <cols>
    <col min="1" max="1" width="8.88671875" hidden="1" customWidth="1"/>
    <col min="2" max="2" width="21.88671875" customWidth="1"/>
    <col min="3" max="3" width="0" hidden="1" customWidth="1"/>
    <col min="4" max="4" width="11.6640625" customWidth="1"/>
    <col min="5" max="5" width="12.33203125" customWidth="1"/>
    <col min="6" max="6" width="10.33203125" customWidth="1"/>
    <col min="7" max="7" width="9.5546875" customWidth="1"/>
    <col min="8" max="8" width="11.109375" customWidth="1"/>
    <col min="9" max="9" width="13.109375" customWidth="1"/>
    <col min="10" max="10" width="10.6640625" customWidth="1"/>
    <col min="11" max="11" width="10.5546875" customWidth="1"/>
    <col min="12" max="12" width="9.6640625" customWidth="1"/>
    <col min="13" max="13" width="9.44140625" customWidth="1"/>
    <col min="14" max="14" width="8.6640625" customWidth="1"/>
    <col min="15" max="15" width="11" customWidth="1"/>
    <col min="16" max="17" width="10.33203125" customWidth="1"/>
  </cols>
  <sheetData>
    <row r="1" spans="1:32">
      <c r="B1" s="289" t="s">
        <v>1273</v>
      </c>
    </row>
    <row r="2" spans="1:32" ht="15.6">
      <c r="B2" s="75" t="s">
        <v>119</v>
      </c>
      <c r="C2" s="75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32" ht="7.2" customHeight="1"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32">
      <c r="B4" s="76"/>
      <c r="C4" s="76"/>
      <c r="D4" s="298" t="s">
        <v>120</v>
      </c>
      <c r="E4" s="299"/>
      <c r="F4" s="299"/>
      <c r="G4" s="299"/>
      <c r="H4" s="300"/>
      <c r="I4" s="77"/>
      <c r="J4" s="298" t="s">
        <v>121</v>
      </c>
      <c r="K4" s="299"/>
      <c r="L4" s="299"/>
      <c r="M4" s="299"/>
      <c r="N4" s="300"/>
      <c r="O4" s="78" t="s">
        <v>122</v>
      </c>
      <c r="P4" s="78" t="s">
        <v>123</v>
      </c>
      <c r="Q4" s="79"/>
      <c r="Y4" s="298" t="s">
        <v>121</v>
      </c>
      <c r="Z4" s="299"/>
      <c r="AA4" s="299"/>
      <c r="AB4" s="299"/>
      <c r="AC4" s="300"/>
      <c r="AD4" s="78" t="s">
        <v>122</v>
      </c>
      <c r="AE4" s="78" t="s">
        <v>123</v>
      </c>
      <c r="AF4" s="79"/>
    </row>
    <row r="5" spans="1:32">
      <c r="B5" s="76"/>
      <c r="C5" s="76"/>
      <c r="D5" s="10" t="s">
        <v>124</v>
      </c>
      <c r="E5" s="80" t="s">
        <v>124</v>
      </c>
      <c r="F5" s="32" t="s">
        <v>124</v>
      </c>
      <c r="G5" s="27"/>
      <c r="H5" s="27"/>
      <c r="I5" s="81" t="s">
        <v>125</v>
      </c>
      <c r="J5" s="80" t="s">
        <v>126</v>
      </c>
      <c r="K5" s="32" t="s">
        <v>124</v>
      </c>
      <c r="L5" s="80" t="s">
        <v>124</v>
      </c>
      <c r="M5" s="80"/>
      <c r="N5" s="80" t="s">
        <v>17</v>
      </c>
      <c r="O5" s="80" t="s">
        <v>124</v>
      </c>
      <c r="P5" s="80" t="s">
        <v>124</v>
      </c>
      <c r="Q5" s="32"/>
      <c r="Y5" s="80" t="s">
        <v>126</v>
      </c>
      <c r="Z5" s="32" t="s">
        <v>124</v>
      </c>
      <c r="AA5" s="80" t="s">
        <v>124</v>
      </c>
      <c r="AB5" s="80"/>
      <c r="AC5" s="80" t="s">
        <v>17</v>
      </c>
      <c r="AD5" s="80" t="s">
        <v>124</v>
      </c>
      <c r="AE5" s="80" t="s">
        <v>124</v>
      </c>
      <c r="AF5" s="32"/>
    </row>
    <row r="6" spans="1:32">
      <c r="B6" s="76"/>
      <c r="C6" s="76"/>
      <c r="D6" s="10" t="s">
        <v>127</v>
      </c>
      <c r="E6" s="10" t="s">
        <v>127</v>
      </c>
      <c r="F6" s="10" t="s">
        <v>128</v>
      </c>
      <c r="G6" s="10" t="s">
        <v>129</v>
      </c>
      <c r="H6" s="82" t="s">
        <v>130</v>
      </c>
      <c r="I6" s="83" t="s">
        <v>131</v>
      </c>
      <c r="J6" s="10" t="s">
        <v>132</v>
      </c>
      <c r="K6" s="10" t="s">
        <v>133</v>
      </c>
      <c r="L6" s="10" t="s">
        <v>127</v>
      </c>
      <c r="M6" s="10" t="s">
        <v>134</v>
      </c>
      <c r="N6" s="10" t="s">
        <v>135</v>
      </c>
      <c r="O6" s="10" t="s">
        <v>127</v>
      </c>
      <c r="P6" s="10" t="s">
        <v>128</v>
      </c>
      <c r="Q6" s="10"/>
      <c r="Y6" s="10" t="s">
        <v>132</v>
      </c>
      <c r="Z6" s="10" t="s">
        <v>133</v>
      </c>
      <c r="AA6" s="10" t="s">
        <v>127</v>
      </c>
      <c r="AB6" s="10" t="s">
        <v>134</v>
      </c>
      <c r="AC6" s="10" t="s">
        <v>135</v>
      </c>
      <c r="AD6" s="10" t="s">
        <v>127</v>
      </c>
      <c r="AE6" s="10" t="s">
        <v>128</v>
      </c>
      <c r="AF6" s="10"/>
    </row>
    <row r="7" spans="1:32">
      <c r="B7" s="76"/>
      <c r="C7" s="76"/>
      <c r="D7" s="10" t="s">
        <v>136</v>
      </c>
      <c r="E7" s="10" t="s">
        <v>137</v>
      </c>
      <c r="F7" s="10" t="s">
        <v>138</v>
      </c>
      <c r="G7" s="10" t="s">
        <v>139</v>
      </c>
      <c r="H7" s="82" t="s">
        <v>139</v>
      </c>
      <c r="I7" s="10" t="s">
        <v>137</v>
      </c>
      <c r="J7" s="10" t="s">
        <v>140</v>
      </c>
      <c r="K7" s="10" t="s">
        <v>141</v>
      </c>
      <c r="L7" s="10" t="s">
        <v>142</v>
      </c>
      <c r="M7" s="10" t="s">
        <v>143</v>
      </c>
      <c r="N7" s="10" t="s">
        <v>127</v>
      </c>
      <c r="O7" s="10" t="s">
        <v>144</v>
      </c>
      <c r="P7" s="10" t="s">
        <v>145</v>
      </c>
      <c r="Q7" s="10"/>
      <c r="Y7" s="10" t="s">
        <v>140</v>
      </c>
      <c r="Z7" s="10" t="s">
        <v>141</v>
      </c>
      <c r="AA7" s="10" t="s">
        <v>142</v>
      </c>
      <c r="AB7" s="10" t="s">
        <v>143</v>
      </c>
      <c r="AC7" s="10" t="s">
        <v>127</v>
      </c>
      <c r="AD7" s="10" t="s">
        <v>144</v>
      </c>
      <c r="AE7" s="10" t="s">
        <v>145</v>
      </c>
      <c r="AF7" s="10"/>
    </row>
    <row r="8" spans="1:32">
      <c r="B8" s="76"/>
      <c r="C8" s="76"/>
      <c r="D8" s="10" t="s">
        <v>146</v>
      </c>
      <c r="E8" s="10" t="s">
        <v>147</v>
      </c>
      <c r="F8" s="10" t="s">
        <v>148</v>
      </c>
      <c r="G8" s="10" t="s">
        <v>135</v>
      </c>
      <c r="H8" s="82" t="s">
        <v>135</v>
      </c>
      <c r="I8" s="10" t="s">
        <v>149</v>
      </c>
      <c r="J8" s="10" t="s">
        <v>150</v>
      </c>
      <c r="K8" s="10" t="s">
        <v>151</v>
      </c>
      <c r="L8" s="10" t="s">
        <v>152</v>
      </c>
      <c r="M8" s="10" t="s">
        <v>153</v>
      </c>
      <c r="N8" s="10" t="s">
        <v>154</v>
      </c>
      <c r="O8" s="10" t="s">
        <v>155</v>
      </c>
      <c r="P8" s="10" t="s">
        <v>156</v>
      </c>
      <c r="Q8" s="10"/>
      <c r="Y8" s="10" t="s">
        <v>150</v>
      </c>
      <c r="Z8" s="10" t="s">
        <v>151</v>
      </c>
      <c r="AA8" s="10" t="s">
        <v>152</v>
      </c>
      <c r="AB8" s="10" t="s">
        <v>153</v>
      </c>
      <c r="AC8" s="10" t="s">
        <v>154</v>
      </c>
      <c r="AD8" s="10" t="s">
        <v>155</v>
      </c>
      <c r="AE8" s="10" t="s">
        <v>156</v>
      </c>
      <c r="AF8" s="10"/>
    </row>
    <row r="9" spans="1:32">
      <c r="B9" s="84" t="s">
        <v>78</v>
      </c>
      <c r="C9" s="84"/>
      <c r="D9" s="12" t="s">
        <v>157</v>
      </c>
      <c r="E9" s="12" t="s">
        <v>158</v>
      </c>
      <c r="F9" s="12" t="s">
        <v>159</v>
      </c>
      <c r="G9" s="12" t="s">
        <v>160</v>
      </c>
      <c r="H9" s="37" t="s">
        <v>161</v>
      </c>
      <c r="I9" s="12" t="s">
        <v>162</v>
      </c>
      <c r="J9" s="12" t="s">
        <v>163</v>
      </c>
      <c r="K9" s="12" t="s">
        <v>164</v>
      </c>
      <c r="L9" s="12" t="s">
        <v>165</v>
      </c>
      <c r="M9" s="12" t="s">
        <v>166</v>
      </c>
      <c r="N9" s="12" t="s">
        <v>167</v>
      </c>
      <c r="O9" s="12" t="s">
        <v>168</v>
      </c>
      <c r="P9" s="12" t="s">
        <v>169</v>
      </c>
      <c r="Q9" s="85" t="s">
        <v>170</v>
      </c>
      <c r="Y9" s="12" t="s">
        <v>163</v>
      </c>
      <c r="Z9" s="12" t="s">
        <v>164</v>
      </c>
      <c r="AA9" s="12" t="s">
        <v>165</v>
      </c>
      <c r="AB9" s="12" t="s">
        <v>166</v>
      </c>
      <c r="AC9" s="12" t="s">
        <v>167</v>
      </c>
      <c r="AD9" s="12" t="s">
        <v>168</v>
      </c>
      <c r="AE9" s="12" t="s">
        <v>169</v>
      </c>
      <c r="AF9" s="85" t="s">
        <v>170</v>
      </c>
    </row>
    <row r="10" spans="1:32" ht="6.6" customHeight="1"/>
    <row r="11" spans="1:32">
      <c r="A11" s="13">
        <v>0</v>
      </c>
      <c r="B11" s="13" t="s">
        <v>171</v>
      </c>
      <c r="C11" s="15">
        <v>133262</v>
      </c>
      <c r="D11" s="15"/>
      <c r="E11" s="15"/>
      <c r="F11" s="15"/>
      <c r="G11" s="15">
        <v>0</v>
      </c>
      <c r="H11" s="15">
        <v>26614.023960131093</v>
      </c>
      <c r="I11" s="15">
        <v>464612.0812163041</v>
      </c>
      <c r="J11" s="15">
        <v>0</v>
      </c>
      <c r="K11" s="15">
        <v>1417202.946</v>
      </c>
      <c r="L11" s="15">
        <v>0</v>
      </c>
      <c r="M11" s="15"/>
      <c r="N11" s="15"/>
      <c r="O11" s="15">
        <v>0</v>
      </c>
      <c r="P11" s="15">
        <v>276757.75492345245</v>
      </c>
      <c r="Q11" s="15">
        <v>2185186.8060998879</v>
      </c>
    </row>
    <row r="12" spans="1:32">
      <c r="A12">
        <v>1000</v>
      </c>
      <c r="B12" t="s">
        <v>172</v>
      </c>
      <c r="C12" s="16">
        <v>38332</v>
      </c>
      <c r="D12" s="16"/>
      <c r="E12" s="16"/>
      <c r="F12" s="16"/>
      <c r="G12" s="16">
        <v>0</v>
      </c>
      <c r="H12" s="16">
        <v>1072.1117149445915</v>
      </c>
      <c r="I12" s="16">
        <v>47079.752604511181</v>
      </c>
      <c r="J12" s="16">
        <v>559160.94008889899</v>
      </c>
      <c r="K12" s="16">
        <v>156300</v>
      </c>
      <c r="L12" s="16">
        <v>68100</v>
      </c>
      <c r="M12" s="16"/>
      <c r="N12" s="16"/>
      <c r="O12" s="16">
        <v>0</v>
      </c>
      <c r="P12" s="16">
        <v>45227.629903965681</v>
      </c>
      <c r="Q12" s="16">
        <v>876940.43431232043</v>
      </c>
    </row>
    <row r="13" spans="1:32">
      <c r="A13" s="13">
        <v>1100</v>
      </c>
      <c r="B13" s="13" t="s">
        <v>173</v>
      </c>
      <c r="C13" s="15">
        <v>4715</v>
      </c>
      <c r="D13" s="15"/>
      <c r="E13" s="15"/>
      <c r="F13" s="15"/>
      <c r="G13" s="15">
        <v>0</v>
      </c>
      <c r="H13" s="15">
        <v>133959.45545308571</v>
      </c>
      <c r="I13" s="15">
        <v>0</v>
      </c>
      <c r="J13" s="15">
        <v>0</v>
      </c>
      <c r="K13" s="15">
        <v>9050</v>
      </c>
      <c r="L13" s="15">
        <v>5850</v>
      </c>
      <c r="M13" s="15"/>
      <c r="N13" s="15"/>
      <c r="O13" s="15">
        <v>0</v>
      </c>
      <c r="P13" s="15">
        <v>3726.2193922887809</v>
      </c>
      <c r="Q13" s="15">
        <v>152585.67484537448</v>
      </c>
    </row>
    <row r="14" spans="1:32">
      <c r="A14">
        <v>1300</v>
      </c>
      <c r="B14" t="s">
        <v>174</v>
      </c>
      <c r="C14" s="16">
        <v>17693</v>
      </c>
      <c r="D14" s="16"/>
      <c r="E14" s="16"/>
      <c r="F14" s="16"/>
      <c r="G14" s="16">
        <v>0</v>
      </c>
      <c r="H14" s="16">
        <v>164357.73203464312</v>
      </c>
      <c r="I14" s="16">
        <v>18453.906872326705</v>
      </c>
      <c r="J14" s="16">
        <v>301882.18422546319</v>
      </c>
      <c r="K14" s="16">
        <v>81650</v>
      </c>
      <c r="L14" s="16">
        <v>20100</v>
      </c>
      <c r="M14" s="16"/>
      <c r="N14" s="16"/>
      <c r="O14" s="16">
        <v>0</v>
      </c>
      <c r="P14" s="16">
        <v>29168.196599839765</v>
      </c>
      <c r="Q14" s="16">
        <v>615612.01973227283</v>
      </c>
    </row>
    <row r="15" spans="1:32">
      <c r="A15" s="13">
        <v>1400</v>
      </c>
      <c r="B15" s="13" t="s">
        <v>175</v>
      </c>
      <c r="C15" s="15">
        <v>29687</v>
      </c>
      <c r="D15" s="15"/>
      <c r="E15" s="15"/>
      <c r="F15" s="15"/>
      <c r="G15" s="15">
        <v>0</v>
      </c>
      <c r="H15" s="15">
        <v>0</v>
      </c>
      <c r="I15" s="15">
        <v>41226.277803511504</v>
      </c>
      <c r="J15" s="15">
        <v>1070660.450343719</v>
      </c>
      <c r="K15" s="15">
        <v>135850</v>
      </c>
      <c r="L15" s="15">
        <v>56700</v>
      </c>
      <c r="M15" s="15"/>
      <c r="N15" s="15"/>
      <c r="O15" s="15">
        <v>0</v>
      </c>
      <c r="P15" s="15">
        <v>24490.471079921794</v>
      </c>
      <c r="Q15" s="15">
        <v>1328927.1992271522</v>
      </c>
    </row>
    <row r="16" spans="1:32">
      <c r="A16">
        <v>1604</v>
      </c>
      <c r="B16" t="s">
        <v>176</v>
      </c>
      <c r="C16" s="16">
        <v>12589</v>
      </c>
      <c r="D16" s="16"/>
      <c r="E16" s="16"/>
      <c r="F16" s="16"/>
      <c r="G16" s="16">
        <v>0</v>
      </c>
      <c r="H16" s="16">
        <v>294930.86213593476</v>
      </c>
      <c r="I16" s="16">
        <v>22664.949842943755</v>
      </c>
      <c r="J16" s="16">
        <v>446798.3370293504</v>
      </c>
      <c r="K16" s="16">
        <v>63550</v>
      </c>
      <c r="L16" s="16">
        <v>20550</v>
      </c>
      <c r="M16" s="16"/>
      <c r="N16" s="16"/>
      <c r="O16" s="16">
        <v>24785.619625418331</v>
      </c>
      <c r="P16" s="16">
        <v>18185.747605574445</v>
      </c>
      <c r="Q16" s="16">
        <v>891465.51623922167</v>
      </c>
    </row>
    <row r="17" spans="1:17">
      <c r="A17" s="13">
        <v>1606</v>
      </c>
      <c r="B17" s="13" t="s">
        <v>177</v>
      </c>
      <c r="C17" s="15">
        <v>250</v>
      </c>
      <c r="D17" s="15">
        <v>789.10599999999999</v>
      </c>
      <c r="E17" s="15"/>
      <c r="F17" s="15"/>
      <c r="G17" s="15">
        <v>0</v>
      </c>
      <c r="H17" s="15">
        <v>0</v>
      </c>
      <c r="I17" s="15">
        <v>0</v>
      </c>
      <c r="J17" s="15">
        <v>8286.9172903725048</v>
      </c>
      <c r="K17" s="15">
        <v>2650</v>
      </c>
      <c r="L17" s="15">
        <v>0</v>
      </c>
      <c r="M17" s="15"/>
      <c r="N17" s="15"/>
      <c r="O17" s="15">
        <v>11635.850442917885</v>
      </c>
      <c r="P17" s="15">
        <v>0</v>
      </c>
      <c r="Q17" s="15">
        <v>23361.873733290387</v>
      </c>
    </row>
    <row r="18" spans="1:17">
      <c r="A18">
        <v>2000</v>
      </c>
      <c r="B18" t="s">
        <v>178</v>
      </c>
      <c r="C18" s="16">
        <v>19676</v>
      </c>
      <c r="D18" s="16"/>
      <c r="E18" s="16"/>
      <c r="F18" s="16"/>
      <c r="G18" s="16">
        <v>873740.64061143831</v>
      </c>
      <c r="H18" s="16">
        <v>216768.8675890321</v>
      </c>
      <c r="I18" s="16">
        <v>144990.18054659406</v>
      </c>
      <c r="J18" s="16">
        <v>603658.00837084581</v>
      </c>
      <c r="K18" s="16">
        <v>124650</v>
      </c>
      <c r="L18" s="16">
        <v>66300</v>
      </c>
      <c r="M18" s="16"/>
      <c r="N18" s="16"/>
      <c r="O18" s="16">
        <v>377476.48104181321</v>
      </c>
      <c r="P18" s="16">
        <v>18122.746092832112</v>
      </c>
      <c r="Q18" s="16">
        <v>2425706.9242525557</v>
      </c>
    </row>
    <row r="19" spans="1:17">
      <c r="A19" s="13">
        <v>2300</v>
      </c>
      <c r="B19" s="13" t="s">
        <v>179</v>
      </c>
      <c r="C19" s="15">
        <v>3539</v>
      </c>
      <c r="D19" s="15"/>
      <c r="E19" s="15"/>
      <c r="F19" s="15"/>
      <c r="G19" s="15">
        <v>0</v>
      </c>
      <c r="H19" s="15">
        <v>348175.19563431188</v>
      </c>
      <c r="I19" s="15">
        <v>0</v>
      </c>
      <c r="J19" s="15">
        <v>162377.87643647785</v>
      </c>
      <c r="K19" s="15">
        <v>21100</v>
      </c>
      <c r="L19" s="15">
        <v>10350</v>
      </c>
      <c r="M19" s="15"/>
      <c r="N19" s="15"/>
      <c r="O19" s="15">
        <v>79023.003317294584</v>
      </c>
      <c r="P19" s="15">
        <v>3108.6826339560616</v>
      </c>
      <c r="Q19" s="15">
        <v>624134.75802204036</v>
      </c>
    </row>
    <row r="20" spans="1:17">
      <c r="A20">
        <v>2506</v>
      </c>
      <c r="B20" t="s">
        <v>180</v>
      </c>
      <c r="C20" s="16">
        <v>1331</v>
      </c>
      <c r="D20" s="16"/>
      <c r="E20" s="16"/>
      <c r="F20" s="16"/>
      <c r="G20" s="16">
        <v>28029.801167262311</v>
      </c>
      <c r="H20" s="16">
        <v>116410.17818727362</v>
      </c>
      <c r="I20" s="16">
        <v>3626.1497627665753</v>
      </c>
      <c r="J20" s="16">
        <v>102046.12471152219</v>
      </c>
      <c r="K20" s="16">
        <v>10750</v>
      </c>
      <c r="L20" s="16">
        <v>3750</v>
      </c>
      <c r="M20" s="16"/>
      <c r="N20" s="16"/>
      <c r="O20" s="16">
        <v>31235.400994988653</v>
      </c>
      <c r="P20" s="16">
        <v>0</v>
      </c>
      <c r="Q20" s="16">
        <v>295847.65482381335</v>
      </c>
    </row>
    <row r="21" spans="1:17">
      <c r="A21" s="13">
        <v>2510</v>
      </c>
      <c r="B21" s="13" t="s">
        <v>181</v>
      </c>
      <c r="C21" s="15">
        <v>3649</v>
      </c>
      <c r="D21" s="15">
        <v>88540</v>
      </c>
      <c r="E21" s="15"/>
      <c r="F21" s="15"/>
      <c r="G21" s="15">
        <v>0</v>
      </c>
      <c r="H21" s="15">
        <v>332926.37513115513</v>
      </c>
      <c r="I21" s="15">
        <v>22407.267781112096</v>
      </c>
      <c r="J21" s="15">
        <v>294431.1171296594</v>
      </c>
      <c r="K21" s="15">
        <v>26950</v>
      </c>
      <c r="L21" s="15">
        <v>13050</v>
      </c>
      <c r="M21" s="15"/>
      <c r="N21" s="15"/>
      <c r="O21" s="15">
        <v>83874.173654445578</v>
      </c>
      <c r="P21" s="15">
        <v>732.69506828344095</v>
      </c>
      <c r="Q21" s="15">
        <v>862911.62876465556</v>
      </c>
    </row>
    <row r="22" spans="1:17">
      <c r="A22">
        <v>3000</v>
      </c>
      <c r="B22" t="s">
        <v>182</v>
      </c>
      <c r="C22" s="16">
        <v>7697</v>
      </c>
      <c r="D22" s="16"/>
      <c r="E22" s="16"/>
      <c r="F22" s="16"/>
      <c r="G22" s="16">
        <v>0</v>
      </c>
      <c r="H22" s="16">
        <v>390508.91451670037</v>
      </c>
      <c r="I22" s="16">
        <v>13812.209026326032</v>
      </c>
      <c r="J22" s="16">
        <v>271940.46056967258</v>
      </c>
      <c r="K22" s="16">
        <v>54150</v>
      </c>
      <c r="L22" s="16">
        <v>10950</v>
      </c>
      <c r="M22" s="16"/>
      <c r="N22" s="16"/>
      <c r="O22" s="16">
        <v>88963.7308538582</v>
      </c>
      <c r="P22" s="16">
        <v>8577.0826108383171</v>
      </c>
      <c r="Q22" s="16">
        <v>838902.39757739555</v>
      </c>
    </row>
    <row r="23" spans="1:17">
      <c r="A23" s="13">
        <v>3506</v>
      </c>
      <c r="B23" s="13" t="s">
        <v>183</v>
      </c>
      <c r="C23" s="15">
        <v>66</v>
      </c>
      <c r="D23" s="15"/>
      <c r="E23" s="15"/>
      <c r="F23" s="15"/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/>
      <c r="N23" s="15"/>
      <c r="O23" s="15">
        <v>0</v>
      </c>
      <c r="P23" s="15">
        <v>0</v>
      </c>
      <c r="Q23" s="15">
        <v>0</v>
      </c>
    </row>
    <row r="24" spans="1:17">
      <c r="A24">
        <v>3511</v>
      </c>
      <c r="B24" t="s">
        <v>184</v>
      </c>
      <c r="C24" s="16">
        <v>647</v>
      </c>
      <c r="D24" s="16"/>
      <c r="E24" s="16"/>
      <c r="F24" s="16"/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/>
      <c r="N24" s="16"/>
      <c r="O24" s="16">
        <v>0</v>
      </c>
      <c r="P24" s="16">
        <v>0</v>
      </c>
      <c r="Q24" s="16">
        <v>0</v>
      </c>
    </row>
    <row r="25" spans="1:17">
      <c r="A25" s="13">
        <v>3609</v>
      </c>
      <c r="B25" s="13" t="s">
        <v>185</v>
      </c>
      <c r="C25" s="15">
        <v>3758</v>
      </c>
      <c r="D25" s="15"/>
      <c r="E25" s="15"/>
      <c r="F25" s="15"/>
      <c r="G25" s="15">
        <v>0</v>
      </c>
      <c r="H25" s="15">
        <v>478424.19570689858</v>
      </c>
      <c r="I25" s="15">
        <v>21048.422126015153</v>
      </c>
      <c r="J25" s="15">
        <v>292642.40286341269</v>
      </c>
      <c r="K25" s="15">
        <v>16100</v>
      </c>
      <c r="L25" s="15">
        <v>8550</v>
      </c>
      <c r="M25" s="15"/>
      <c r="N25" s="15"/>
      <c r="O25" s="15">
        <v>187224.52112536147</v>
      </c>
      <c r="P25" s="15">
        <v>1557.1421948848024</v>
      </c>
      <c r="Q25" s="15">
        <v>1005546.6840165725</v>
      </c>
    </row>
    <row r="26" spans="1:17">
      <c r="A26">
        <v>3709</v>
      </c>
      <c r="B26" t="s">
        <v>186</v>
      </c>
      <c r="C26" s="16">
        <v>862</v>
      </c>
      <c r="D26" s="16"/>
      <c r="E26" s="16"/>
      <c r="F26" s="16"/>
      <c r="G26" s="16">
        <v>2176.4779344105805</v>
      </c>
      <c r="H26" s="16">
        <v>102694.75827667788</v>
      </c>
      <c r="I26" s="16">
        <v>17522.622172956661</v>
      </c>
      <c r="J26" s="16">
        <v>68643.874015395777</v>
      </c>
      <c r="K26" s="16">
        <v>4700</v>
      </c>
      <c r="L26" s="16">
        <v>2700</v>
      </c>
      <c r="M26" s="16"/>
      <c r="N26" s="16"/>
      <c r="O26" s="16">
        <v>37517.498711714652</v>
      </c>
      <c r="P26" s="16">
        <v>0</v>
      </c>
      <c r="Q26" s="16">
        <v>235955.23111115553</v>
      </c>
    </row>
    <row r="27" spans="1:17">
      <c r="A27" s="13">
        <v>3710</v>
      </c>
      <c r="B27" s="13" t="s">
        <v>187</v>
      </c>
      <c r="C27" s="15">
        <v>66</v>
      </c>
      <c r="D27" s="15"/>
      <c r="E27" s="15"/>
      <c r="F27" s="15"/>
      <c r="G27" s="15">
        <v>599.4661305639371</v>
      </c>
      <c r="H27" s="15">
        <v>12606.756228468759</v>
      </c>
      <c r="I27" s="15">
        <v>0</v>
      </c>
      <c r="J27" s="15">
        <v>8381.5984483192642</v>
      </c>
      <c r="K27" s="15">
        <v>0</v>
      </c>
      <c r="L27" s="15">
        <v>0</v>
      </c>
      <c r="M27" s="15"/>
      <c r="N27" s="15"/>
      <c r="O27" s="15">
        <v>3131.3585938585247</v>
      </c>
      <c r="P27" s="15">
        <v>0</v>
      </c>
      <c r="Q27" s="15">
        <v>24719.179401210487</v>
      </c>
    </row>
    <row r="28" spans="1:17">
      <c r="A28">
        <v>3711</v>
      </c>
      <c r="B28" t="s">
        <v>188</v>
      </c>
      <c r="C28" s="16">
        <v>1196</v>
      </c>
      <c r="D28" s="16"/>
      <c r="E28" s="16"/>
      <c r="F28" s="16"/>
      <c r="G28" s="16">
        <v>0</v>
      </c>
      <c r="H28" s="16">
        <v>136477.32079392654</v>
      </c>
      <c r="I28" s="16">
        <v>8517.0761659238942</v>
      </c>
      <c r="J28" s="16">
        <v>76479.985351521376</v>
      </c>
      <c r="K28" s="16">
        <v>5850</v>
      </c>
      <c r="L28" s="16">
        <v>2250</v>
      </c>
      <c r="M28" s="16"/>
      <c r="N28" s="16"/>
      <c r="O28" s="16">
        <v>43168.084644830975</v>
      </c>
      <c r="P28" s="16">
        <v>2238.2581439733531</v>
      </c>
      <c r="Q28" s="16">
        <v>274980.72510017612</v>
      </c>
    </row>
    <row r="29" spans="1:17">
      <c r="A29" s="13">
        <v>3713</v>
      </c>
      <c r="B29" s="13" t="s">
        <v>189</v>
      </c>
      <c r="C29" s="15">
        <v>119</v>
      </c>
      <c r="D29" s="15"/>
      <c r="E29" s="15"/>
      <c r="F29" s="15"/>
      <c r="G29" s="15">
        <v>0</v>
      </c>
      <c r="H29" s="15">
        <v>18644.489493213943</v>
      </c>
      <c r="I29" s="15">
        <v>180.65667015245933</v>
      </c>
      <c r="J29" s="15">
        <v>24818.550446358488</v>
      </c>
      <c r="K29" s="15">
        <v>2800</v>
      </c>
      <c r="L29" s="15">
        <v>750</v>
      </c>
      <c r="M29" s="15"/>
      <c r="N29" s="15"/>
      <c r="O29" s="15">
        <v>7485.0216154258114</v>
      </c>
      <c r="P29" s="15">
        <v>0</v>
      </c>
      <c r="Q29" s="15">
        <v>54678.718225150704</v>
      </c>
    </row>
    <row r="30" spans="1:17">
      <c r="A30">
        <v>3714</v>
      </c>
      <c r="B30" t="s">
        <v>190</v>
      </c>
      <c r="C30" s="16">
        <v>1679</v>
      </c>
      <c r="D30" s="16"/>
      <c r="E30" s="16"/>
      <c r="F30" s="16"/>
      <c r="G30" s="16">
        <v>0</v>
      </c>
      <c r="H30" s="16">
        <v>215468.19262315825</v>
      </c>
      <c r="I30" s="16">
        <v>620.52054779499144</v>
      </c>
      <c r="J30" s="16">
        <v>161047.7766190088</v>
      </c>
      <c r="K30" s="16">
        <v>8950</v>
      </c>
      <c r="L30" s="16">
        <v>7650</v>
      </c>
      <c r="M30" s="16"/>
      <c r="N30" s="16"/>
      <c r="O30" s="16">
        <v>78302.751412842699</v>
      </c>
      <c r="P30" s="16">
        <v>0</v>
      </c>
      <c r="Q30" s="16">
        <v>472039.24120280473</v>
      </c>
    </row>
    <row r="31" spans="1:17">
      <c r="A31" s="13">
        <v>3811</v>
      </c>
      <c r="B31" s="13" t="s">
        <v>191</v>
      </c>
      <c r="C31" s="15">
        <v>620</v>
      </c>
      <c r="D31" s="15">
        <v>625.88</v>
      </c>
      <c r="E31" s="15"/>
      <c r="F31" s="15"/>
      <c r="G31" s="15">
        <v>13563.395184357936</v>
      </c>
      <c r="H31" s="15">
        <v>145145.22890870622</v>
      </c>
      <c r="I31" s="15">
        <v>8547.4529921593512</v>
      </c>
      <c r="J31" s="15">
        <v>90082.874313007225</v>
      </c>
      <c r="K31" s="15">
        <v>1050</v>
      </c>
      <c r="L31" s="15">
        <v>0</v>
      </c>
      <c r="M31" s="15"/>
      <c r="N31" s="15"/>
      <c r="O31" s="15">
        <v>52242.58328056163</v>
      </c>
      <c r="P31" s="15">
        <v>713.74801576182142</v>
      </c>
      <c r="Q31" s="15">
        <v>311971.16269455414</v>
      </c>
    </row>
    <row r="32" spans="1:17">
      <c r="A32">
        <v>4100</v>
      </c>
      <c r="B32" t="s">
        <v>192</v>
      </c>
      <c r="C32" s="16">
        <v>958</v>
      </c>
      <c r="D32" s="16"/>
      <c r="E32" s="16"/>
      <c r="F32" s="16"/>
      <c r="G32" s="16">
        <v>0</v>
      </c>
      <c r="H32" s="16">
        <v>103369.85806187884</v>
      </c>
      <c r="I32" s="16">
        <v>0</v>
      </c>
      <c r="J32" s="16">
        <v>91130.010080959008</v>
      </c>
      <c r="K32" s="16">
        <v>2800</v>
      </c>
      <c r="L32" s="16">
        <v>4050</v>
      </c>
      <c r="M32" s="16"/>
      <c r="N32" s="16"/>
      <c r="O32" s="16">
        <v>64784.021780545168</v>
      </c>
      <c r="P32" s="16">
        <v>0</v>
      </c>
      <c r="Q32" s="16">
        <v>266133.88992338302</v>
      </c>
    </row>
    <row r="33" spans="1:17">
      <c r="A33" s="13">
        <v>4200</v>
      </c>
      <c r="B33" s="13" t="s">
        <v>193</v>
      </c>
      <c r="C33" s="15">
        <v>3794</v>
      </c>
      <c r="D33" s="15"/>
      <c r="E33" s="15"/>
      <c r="F33" s="15"/>
      <c r="G33" s="15">
        <v>0</v>
      </c>
      <c r="H33" s="15">
        <v>439387.05623773625</v>
      </c>
      <c r="I33" s="15">
        <v>7275.7381389257753</v>
      </c>
      <c r="J33" s="15">
        <v>165274.28753698192</v>
      </c>
      <c r="K33" s="15">
        <v>20050</v>
      </c>
      <c r="L33" s="15">
        <v>11550</v>
      </c>
      <c r="M33" s="15"/>
      <c r="N33" s="15"/>
      <c r="O33" s="15">
        <v>253028.25229320055</v>
      </c>
      <c r="P33" s="15">
        <v>18313.850276146964</v>
      </c>
      <c r="Q33" s="15">
        <v>914879.18448299158</v>
      </c>
    </row>
    <row r="34" spans="1:17">
      <c r="A34">
        <v>4502</v>
      </c>
      <c r="B34" t="s">
        <v>194</v>
      </c>
      <c r="C34" s="16">
        <v>236</v>
      </c>
      <c r="D34" s="16"/>
      <c r="E34" s="16"/>
      <c r="F34" s="16"/>
      <c r="G34" s="16">
        <v>11511.053284291223</v>
      </c>
      <c r="H34" s="16">
        <v>116246.71659844418</v>
      </c>
      <c r="I34" s="16">
        <v>0</v>
      </c>
      <c r="J34" s="16">
        <v>75002.282649899935</v>
      </c>
      <c r="K34" s="16">
        <v>2800</v>
      </c>
      <c r="L34" s="16">
        <v>0</v>
      </c>
      <c r="M34" s="16"/>
      <c r="N34" s="16"/>
      <c r="O34" s="16">
        <v>22143.557517676836</v>
      </c>
      <c r="P34" s="16">
        <v>0</v>
      </c>
      <c r="Q34" s="16">
        <v>227703.61005031216</v>
      </c>
    </row>
    <row r="35" spans="1:17">
      <c r="A35" s="13">
        <v>4604</v>
      </c>
      <c r="B35" s="13" t="s">
        <v>195</v>
      </c>
      <c r="C35" s="15">
        <v>268</v>
      </c>
      <c r="D35" s="15"/>
      <c r="E35" s="15"/>
      <c r="F35" s="15"/>
      <c r="G35" s="15">
        <v>0</v>
      </c>
      <c r="H35" s="15">
        <v>23096.480471892184</v>
      </c>
      <c r="I35" s="15">
        <v>0</v>
      </c>
      <c r="J35" s="15">
        <v>52581.24977195228</v>
      </c>
      <c r="K35" s="15">
        <v>2350</v>
      </c>
      <c r="L35" s="15">
        <v>450</v>
      </c>
      <c r="M35" s="15"/>
      <c r="N35" s="15"/>
      <c r="O35" s="15">
        <v>28246.852070002977</v>
      </c>
      <c r="P35" s="15">
        <v>0</v>
      </c>
      <c r="Q35" s="15">
        <v>106724.58231384744</v>
      </c>
    </row>
    <row r="36" spans="1:17">
      <c r="A36">
        <v>4607</v>
      </c>
      <c r="B36" t="s">
        <v>196</v>
      </c>
      <c r="C36" s="16">
        <v>1064</v>
      </c>
      <c r="D36" s="16"/>
      <c r="E36" s="16"/>
      <c r="F36" s="16"/>
      <c r="G36" s="16">
        <v>0</v>
      </c>
      <c r="H36" s="16">
        <v>171917.38965678852</v>
      </c>
      <c r="I36" s="16">
        <v>0</v>
      </c>
      <c r="J36" s="16">
        <v>100091.64829491074</v>
      </c>
      <c r="K36" s="16">
        <v>3600</v>
      </c>
      <c r="L36" s="16">
        <v>4200</v>
      </c>
      <c r="M36" s="16"/>
      <c r="N36" s="16"/>
      <c r="O36" s="16">
        <v>75500.437424543576</v>
      </c>
      <c r="P36" s="16">
        <v>472.85599999999999</v>
      </c>
      <c r="Q36" s="16">
        <v>355782.3313762428</v>
      </c>
    </row>
    <row r="37" spans="1:17">
      <c r="A37" s="13">
        <v>4803</v>
      </c>
      <c r="B37" s="13" t="s">
        <v>197</v>
      </c>
      <c r="C37" s="15">
        <v>201</v>
      </c>
      <c r="D37" s="15"/>
      <c r="E37" s="15"/>
      <c r="F37" s="15"/>
      <c r="G37" s="15">
        <v>0</v>
      </c>
      <c r="H37" s="15">
        <v>68597.943154900058</v>
      </c>
      <c r="I37" s="15">
        <v>931.57896179304817</v>
      </c>
      <c r="J37" s="15">
        <v>31115.56131324693</v>
      </c>
      <c r="K37" s="15">
        <v>4350</v>
      </c>
      <c r="L37" s="15">
        <v>1350</v>
      </c>
      <c r="M37" s="15"/>
      <c r="N37" s="15"/>
      <c r="O37" s="15">
        <v>22524.461621775776</v>
      </c>
      <c r="P37" s="15">
        <v>0</v>
      </c>
      <c r="Q37" s="15">
        <v>128869.54505171582</v>
      </c>
    </row>
    <row r="38" spans="1:17">
      <c r="A38">
        <v>4901</v>
      </c>
      <c r="B38" t="s">
        <v>198</v>
      </c>
      <c r="C38" s="16">
        <v>42</v>
      </c>
      <c r="D38" s="16"/>
      <c r="E38" s="16"/>
      <c r="F38" s="16"/>
      <c r="G38" s="16">
        <v>0</v>
      </c>
      <c r="H38" s="16">
        <v>86.096936371633518</v>
      </c>
      <c r="I38" s="16">
        <v>0</v>
      </c>
      <c r="J38" s="16">
        <v>0</v>
      </c>
      <c r="K38" s="16">
        <v>0</v>
      </c>
      <c r="L38" s="16">
        <v>0</v>
      </c>
      <c r="M38" s="16"/>
      <c r="N38" s="16"/>
      <c r="O38" s="16">
        <v>7689.5196986367946</v>
      </c>
      <c r="P38" s="16">
        <v>0</v>
      </c>
      <c r="Q38" s="16">
        <v>7775.6166350084286</v>
      </c>
    </row>
    <row r="39" spans="1:17">
      <c r="A39" s="13">
        <v>4902</v>
      </c>
      <c r="B39" s="13" t="s">
        <v>199</v>
      </c>
      <c r="C39" s="15">
        <v>110</v>
      </c>
      <c r="D39" s="15"/>
      <c r="E39" s="15"/>
      <c r="F39" s="15"/>
      <c r="G39" s="15">
        <v>0</v>
      </c>
      <c r="H39" s="15">
        <v>13885.330945846592</v>
      </c>
      <c r="I39" s="15">
        <v>0</v>
      </c>
      <c r="J39" s="15">
        <v>2771.1175887820414</v>
      </c>
      <c r="K39" s="15">
        <v>0</v>
      </c>
      <c r="L39" s="15">
        <v>300</v>
      </c>
      <c r="M39" s="15"/>
      <c r="N39" s="15"/>
      <c r="O39" s="15">
        <v>10327.877792469282</v>
      </c>
      <c r="P39" s="15">
        <v>0</v>
      </c>
      <c r="Q39" s="15">
        <v>27284.326327097915</v>
      </c>
    </row>
    <row r="40" spans="1:17">
      <c r="A40">
        <v>4911</v>
      </c>
      <c r="B40" t="s">
        <v>200</v>
      </c>
      <c r="C40" s="16">
        <v>435</v>
      </c>
      <c r="D40" s="16"/>
      <c r="E40" s="16">
        <v>2580.0369999999998</v>
      </c>
      <c r="F40" s="16"/>
      <c r="G40" s="16">
        <v>0</v>
      </c>
      <c r="H40" s="16">
        <v>98544.560521711377</v>
      </c>
      <c r="I40" s="16">
        <v>11524.47295605794</v>
      </c>
      <c r="J40" s="16">
        <v>46568.711409548734</v>
      </c>
      <c r="K40" s="16">
        <v>7700</v>
      </c>
      <c r="L40" s="16">
        <v>0</v>
      </c>
      <c r="M40" s="16"/>
      <c r="N40" s="16"/>
      <c r="O40" s="16">
        <v>33882.151072404609</v>
      </c>
      <c r="P40" s="16">
        <v>0</v>
      </c>
      <c r="Q40" s="16">
        <v>200799.93295972265</v>
      </c>
    </row>
    <row r="41" spans="1:17">
      <c r="A41" s="13">
        <v>5200</v>
      </c>
      <c r="B41" s="13" t="s">
        <v>201</v>
      </c>
      <c r="C41" s="15">
        <v>4084</v>
      </c>
      <c r="D41" s="15"/>
      <c r="E41" s="15"/>
      <c r="F41" s="15"/>
      <c r="G41" s="15">
        <v>0</v>
      </c>
      <c r="H41" s="15">
        <v>517127.43836262432</v>
      </c>
      <c r="I41" s="15">
        <v>0</v>
      </c>
      <c r="J41" s="15">
        <v>235213.29612851751</v>
      </c>
      <c r="K41" s="15">
        <v>17300</v>
      </c>
      <c r="L41" s="15">
        <v>4350</v>
      </c>
      <c r="M41" s="15"/>
      <c r="N41" s="15"/>
      <c r="O41" s="15">
        <v>207758.32249404528</v>
      </c>
      <c r="P41" s="15">
        <v>1407.787711193319</v>
      </c>
      <c r="Q41" s="15">
        <v>983156.84469638043</v>
      </c>
    </row>
    <row r="42" spans="1:17">
      <c r="A42">
        <v>5508</v>
      </c>
      <c r="B42" t="s">
        <v>202</v>
      </c>
      <c r="C42" s="16">
        <v>1222</v>
      </c>
      <c r="D42" s="16"/>
      <c r="E42" s="16"/>
      <c r="F42" s="16"/>
      <c r="G42" s="16">
        <v>16980.352132834942</v>
      </c>
      <c r="H42" s="16">
        <v>215343.35251714988</v>
      </c>
      <c r="I42" s="16">
        <v>501.94343387867974</v>
      </c>
      <c r="J42" s="16">
        <v>108635.55763688327</v>
      </c>
      <c r="K42" s="16">
        <v>12450</v>
      </c>
      <c r="L42" s="16">
        <v>3000</v>
      </c>
      <c r="M42" s="16">
        <v>62595.076999999997</v>
      </c>
      <c r="N42" s="16"/>
      <c r="O42" s="16">
        <v>65683.977993405191</v>
      </c>
      <c r="P42" s="16">
        <v>162.08401576182135</v>
      </c>
      <c r="Q42" s="16">
        <v>485352.34472991369</v>
      </c>
    </row>
    <row r="43" spans="1:17">
      <c r="A43" s="13">
        <v>5604</v>
      </c>
      <c r="B43" s="13" t="s">
        <v>203</v>
      </c>
      <c r="C43" s="15">
        <v>950</v>
      </c>
      <c r="D43" s="15"/>
      <c r="E43" s="15"/>
      <c r="F43" s="15"/>
      <c r="G43" s="15">
        <v>13190.988722057935</v>
      </c>
      <c r="H43" s="15">
        <v>126771.54675618705</v>
      </c>
      <c r="I43" s="15">
        <v>0</v>
      </c>
      <c r="J43" s="15">
        <v>110119.538746098</v>
      </c>
      <c r="K43" s="15">
        <v>10200</v>
      </c>
      <c r="L43" s="15">
        <v>4800</v>
      </c>
      <c r="M43" s="15"/>
      <c r="N43" s="15"/>
      <c r="O43" s="15">
        <v>50303.149558627701</v>
      </c>
      <c r="P43" s="15">
        <v>315.24</v>
      </c>
      <c r="Q43" s="15">
        <v>315700.46378297074</v>
      </c>
    </row>
    <row r="44" spans="1:17">
      <c r="A44">
        <v>5609</v>
      </c>
      <c r="B44" t="s">
        <v>204</v>
      </c>
      <c r="C44" s="16">
        <v>470</v>
      </c>
      <c r="D44" s="16"/>
      <c r="E44" s="16"/>
      <c r="F44" s="16"/>
      <c r="G44" s="16">
        <v>0</v>
      </c>
      <c r="H44" s="16">
        <v>49780.458555231875</v>
      </c>
      <c r="I44" s="16">
        <v>0</v>
      </c>
      <c r="J44" s="16">
        <v>62237.186094685654</v>
      </c>
      <c r="K44" s="16">
        <v>4450</v>
      </c>
      <c r="L44" s="16">
        <v>900</v>
      </c>
      <c r="M44" s="16"/>
      <c r="N44" s="16"/>
      <c r="O44" s="16">
        <v>23800.665441356592</v>
      </c>
      <c r="P44" s="16">
        <v>315.24</v>
      </c>
      <c r="Q44" s="16">
        <v>141483.55009127411</v>
      </c>
    </row>
    <row r="45" spans="1:17">
      <c r="A45" s="13">
        <v>5611</v>
      </c>
      <c r="B45" s="13" t="s">
        <v>205</v>
      </c>
      <c r="C45" s="15">
        <v>92</v>
      </c>
      <c r="D45" s="15"/>
      <c r="E45" s="15"/>
      <c r="F45" s="15"/>
      <c r="G45" s="15">
        <v>13977.313667147875</v>
      </c>
      <c r="H45" s="15">
        <v>33735.540014652724</v>
      </c>
      <c r="I45" s="15">
        <v>0</v>
      </c>
      <c r="J45" s="15">
        <v>14257.380023245976</v>
      </c>
      <c r="K45" s="15">
        <v>0</v>
      </c>
      <c r="L45" s="15">
        <v>0</v>
      </c>
      <c r="M45" s="15"/>
      <c r="N45" s="15"/>
      <c r="O45" s="15">
        <v>3646.7570712681768</v>
      </c>
      <c r="P45" s="15">
        <v>0</v>
      </c>
      <c r="Q45" s="15">
        <v>65616.990776314749</v>
      </c>
    </row>
    <row r="46" spans="1:17">
      <c r="A46">
        <v>5612</v>
      </c>
      <c r="B46" t="s">
        <v>206</v>
      </c>
      <c r="C46" s="16">
        <v>372</v>
      </c>
      <c r="D46" s="16">
        <v>11328.300999999999</v>
      </c>
      <c r="E46" s="16"/>
      <c r="F46" s="16"/>
      <c r="G46" s="16">
        <v>0</v>
      </c>
      <c r="H46" s="16">
        <v>98274.202233711985</v>
      </c>
      <c r="I46" s="16">
        <v>0</v>
      </c>
      <c r="J46" s="16">
        <v>45999.304561108183</v>
      </c>
      <c r="K46" s="16">
        <v>0</v>
      </c>
      <c r="L46" s="16">
        <v>600</v>
      </c>
      <c r="M46" s="16"/>
      <c r="N46" s="16"/>
      <c r="O46" s="16">
        <v>20259.328009818648</v>
      </c>
      <c r="P46" s="16">
        <v>162.08401576182135</v>
      </c>
      <c r="Q46" s="16">
        <v>176623.21982040064</v>
      </c>
    </row>
    <row r="47" spans="1:17">
      <c r="A47" s="13">
        <v>5706</v>
      </c>
      <c r="B47" s="13" t="s">
        <v>207</v>
      </c>
      <c r="C47" s="15">
        <v>210</v>
      </c>
      <c r="D47" s="15"/>
      <c r="E47" s="15"/>
      <c r="F47" s="15"/>
      <c r="G47" s="15">
        <v>24934.858652811639</v>
      </c>
      <c r="H47" s="15">
        <v>30029.175300320992</v>
      </c>
      <c r="I47" s="15">
        <v>0</v>
      </c>
      <c r="J47" s="15">
        <v>22252.506363077093</v>
      </c>
      <c r="K47" s="15">
        <v>1900</v>
      </c>
      <c r="L47" s="15">
        <v>450</v>
      </c>
      <c r="M47" s="15"/>
      <c r="N47" s="15"/>
      <c r="O47" s="15">
        <v>9119.476122149501</v>
      </c>
      <c r="P47" s="15">
        <v>477.32401576182133</v>
      </c>
      <c r="Q47" s="15">
        <v>89163.340454121033</v>
      </c>
    </row>
    <row r="48" spans="1:17">
      <c r="A48">
        <v>6000</v>
      </c>
      <c r="B48" t="s">
        <v>208</v>
      </c>
      <c r="C48" s="16">
        <v>19219</v>
      </c>
      <c r="D48" s="16"/>
      <c r="E48" s="16"/>
      <c r="F48" s="16"/>
      <c r="G48" s="16">
        <v>43665.049256212529</v>
      </c>
      <c r="H48" s="16">
        <v>282398.00151494489</v>
      </c>
      <c r="I48" s="16">
        <v>2914.1729216009289</v>
      </c>
      <c r="J48" s="16">
        <v>1080877.9734508083</v>
      </c>
      <c r="K48" s="16">
        <v>77100</v>
      </c>
      <c r="L48" s="16">
        <v>23700</v>
      </c>
      <c r="M48" s="16"/>
      <c r="N48" s="16"/>
      <c r="O48" s="16">
        <v>261295.26799750209</v>
      </c>
      <c r="P48" s="16">
        <v>77092.470075691468</v>
      </c>
      <c r="Q48" s="16">
        <v>1849042.9352167603</v>
      </c>
    </row>
    <row r="49" spans="1:17">
      <c r="A49" s="13">
        <v>6100</v>
      </c>
      <c r="B49" s="13" t="s">
        <v>209</v>
      </c>
      <c r="C49" s="15">
        <v>3030</v>
      </c>
      <c r="D49" s="15"/>
      <c r="E49" s="15"/>
      <c r="F49" s="15"/>
      <c r="G49" s="15">
        <v>0</v>
      </c>
      <c r="H49" s="15">
        <v>414107.50867843063</v>
      </c>
      <c r="I49" s="15">
        <v>37077.823119789478</v>
      </c>
      <c r="J49" s="15">
        <v>54156.50137305908</v>
      </c>
      <c r="K49" s="15">
        <v>15500</v>
      </c>
      <c r="L49" s="15">
        <v>4050</v>
      </c>
      <c r="M49" s="15"/>
      <c r="N49" s="15"/>
      <c r="O49" s="15">
        <v>190147.38967442376</v>
      </c>
      <c r="P49" s="15">
        <v>639.40803152364276</v>
      </c>
      <c r="Q49" s="15">
        <v>715678.63087722647</v>
      </c>
    </row>
    <row r="50" spans="1:17">
      <c r="A50">
        <v>6250</v>
      </c>
      <c r="B50" t="s">
        <v>210</v>
      </c>
      <c r="C50" s="16">
        <v>1970</v>
      </c>
      <c r="D50" s="16"/>
      <c r="E50" s="16"/>
      <c r="F50" s="16"/>
      <c r="G50" s="16">
        <v>0</v>
      </c>
      <c r="H50" s="16">
        <v>260235.72310033059</v>
      </c>
      <c r="I50" s="16">
        <v>0</v>
      </c>
      <c r="J50" s="16">
        <v>79938.292576408669</v>
      </c>
      <c r="K50" s="16">
        <v>13650</v>
      </c>
      <c r="L50" s="16">
        <v>3600</v>
      </c>
      <c r="M50" s="16"/>
      <c r="N50" s="16"/>
      <c r="O50" s="16">
        <v>117909.34660195019</v>
      </c>
      <c r="P50" s="16">
        <v>0</v>
      </c>
      <c r="Q50" s="16">
        <v>475333.36227868951</v>
      </c>
    </row>
    <row r="51" spans="1:17">
      <c r="A51" s="13">
        <v>6400</v>
      </c>
      <c r="B51" s="13" t="s">
        <v>211</v>
      </c>
      <c r="C51" s="15">
        <v>1855</v>
      </c>
      <c r="D51" s="15"/>
      <c r="E51" s="15"/>
      <c r="F51" s="15"/>
      <c r="G51" s="15">
        <v>0</v>
      </c>
      <c r="H51" s="15">
        <v>252280.0159342062</v>
      </c>
      <c r="I51" s="15">
        <v>13932.134320549207</v>
      </c>
      <c r="J51" s="15">
        <v>134792.42806657194</v>
      </c>
      <c r="K51" s="15">
        <v>2950</v>
      </c>
      <c r="L51" s="15">
        <v>4800</v>
      </c>
      <c r="M51" s="15"/>
      <c r="N51" s="15"/>
      <c r="O51" s="15">
        <v>83059.343251203158</v>
      </c>
      <c r="P51" s="15">
        <v>324.1680315236427</v>
      </c>
      <c r="Q51" s="15">
        <v>492138.08960405417</v>
      </c>
    </row>
    <row r="52" spans="1:17">
      <c r="A52">
        <v>6513</v>
      </c>
      <c r="B52" t="s">
        <v>212</v>
      </c>
      <c r="C52" s="16">
        <v>1097</v>
      </c>
      <c r="D52" s="16"/>
      <c r="E52" s="16"/>
      <c r="F52" s="16"/>
      <c r="G52" s="16">
        <v>30275.160932433762</v>
      </c>
      <c r="H52" s="16">
        <v>169112.88394618771</v>
      </c>
      <c r="I52" s="16">
        <v>0</v>
      </c>
      <c r="J52" s="16">
        <v>106912.97282561263</v>
      </c>
      <c r="K52" s="16">
        <v>6100</v>
      </c>
      <c r="L52" s="16">
        <v>2100</v>
      </c>
      <c r="M52" s="16"/>
      <c r="N52" s="16"/>
      <c r="O52" s="16">
        <v>28180.206541154512</v>
      </c>
      <c r="P52" s="16">
        <v>4564.6770614232373</v>
      </c>
      <c r="Q52" s="16">
        <v>347245.90130681184</v>
      </c>
    </row>
    <row r="53" spans="1:17">
      <c r="A53" s="13">
        <v>6515</v>
      </c>
      <c r="B53" s="13" t="s">
        <v>213</v>
      </c>
      <c r="C53" s="15">
        <v>653</v>
      </c>
      <c r="D53" s="15"/>
      <c r="E53" s="15"/>
      <c r="F53" s="15"/>
      <c r="G53" s="15">
        <v>16827.216685085681</v>
      </c>
      <c r="H53" s="15">
        <v>88184.662467970396</v>
      </c>
      <c r="I53" s="15">
        <v>0</v>
      </c>
      <c r="J53" s="15">
        <v>52189.418365756908</v>
      </c>
      <c r="K53" s="15">
        <v>2100</v>
      </c>
      <c r="L53" s="15">
        <v>150</v>
      </c>
      <c r="M53" s="15"/>
      <c r="N53" s="15"/>
      <c r="O53" s="15">
        <v>27629.411888608021</v>
      </c>
      <c r="P53" s="15">
        <v>0</v>
      </c>
      <c r="Q53" s="15">
        <v>187080.709407421</v>
      </c>
    </row>
    <row r="54" spans="1:17">
      <c r="A54">
        <v>6601</v>
      </c>
      <c r="B54" t="s">
        <v>214</v>
      </c>
      <c r="C54" s="16">
        <v>441</v>
      </c>
      <c r="D54" s="16"/>
      <c r="E54" s="16"/>
      <c r="F54" s="16"/>
      <c r="G54" s="16">
        <v>2814.231092413866</v>
      </c>
      <c r="H54" s="16">
        <v>55036.741501785531</v>
      </c>
      <c r="I54" s="16">
        <v>0</v>
      </c>
      <c r="J54" s="16">
        <v>47974.822392582326</v>
      </c>
      <c r="K54" s="16">
        <v>3050</v>
      </c>
      <c r="L54" s="16">
        <v>1200</v>
      </c>
      <c r="M54" s="16"/>
      <c r="N54" s="16"/>
      <c r="O54" s="16">
        <v>16396.434563357521</v>
      </c>
      <c r="P54" s="16">
        <v>477.32401576182133</v>
      </c>
      <c r="Q54" s="16">
        <v>126949.55356590105</v>
      </c>
    </row>
    <row r="55" spans="1:17">
      <c r="A55" s="13">
        <v>6602</v>
      </c>
      <c r="B55" s="13" t="s">
        <v>215</v>
      </c>
      <c r="C55" s="15">
        <v>371</v>
      </c>
      <c r="D55" s="15"/>
      <c r="E55" s="15"/>
      <c r="F55" s="15"/>
      <c r="G55" s="15">
        <v>475.1772152631392</v>
      </c>
      <c r="H55" s="15">
        <v>49894.240960601128</v>
      </c>
      <c r="I55" s="15">
        <v>0</v>
      </c>
      <c r="J55" s="15">
        <v>57703.284395909861</v>
      </c>
      <c r="K55" s="15">
        <v>2350</v>
      </c>
      <c r="L55" s="15">
        <v>1200</v>
      </c>
      <c r="M55" s="15"/>
      <c r="N55" s="15"/>
      <c r="O55" s="15">
        <v>17142.959040544592</v>
      </c>
      <c r="P55" s="15">
        <v>0</v>
      </c>
      <c r="Q55" s="15">
        <v>128765.66161231873</v>
      </c>
    </row>
    <row r="56" spans="1:17">
      <c r="A56">
        <v>6607</v>
      </c>
      <c r="B56" t="s">
        <v>216</v>
      </c>
      <c r="C56" s="16">
        <v>471</v>
      </c>
      <c r="D56" s="16"/>
      <c r="E56" s="16"/>
      <c r="F56" s="16"/>
      <c r="G56" s="16">
        <v>0</v>
      </c>
      <c r="H56" s="16">
        <v>0</v>
      </c>
      <c r="I56" s="16">
        <v>33757.378800768922</v>
      </c>
      <c r="J56" s="16">
        <v>24765.762755601874</v>
      </c>
      <c r="K56" s="16">
        <v>2350</v>
      </c>
      <c r="L56" s="16">
        <v>150</v>
      </c>
      <c r="M56" s="16"/>
      <c r="N56" s="16"/>
      <c r="O56" s="16">
        <v>55045.677884667326</v>
      </c>
      <c r="P56" s="16">
        <v>0</v>
      </c>
      <c r="Q56" s="16">
        <v>116068.81944103813</v>
      </c>
    </row>
    <row r="57" spans="1:17">
      <c r="A57" s="13">
        <v>6611</v>
      </c>
      <c r="B57" s="13" t="s">
        <v>217</v>
      </c>
      <c r="C57" s="15">
        <v>56</v>
      </c>
      <c r="D57" s="15"/>
      <c r="E57" s="15"/>
      <c r="F57" s="15"/>
      <c r="G57" s="15">
        <v>0</v>
      </c>
      <c r="H57" s="15">
        <v>15367.947479747574</v>
      </c>
      <c r="I57" s="15">
        <v>0</v>
      </c>
      <c r="J57" s="15">
        <v>935.62454388303604</v>
      </c>
      <c r="K57" s="15">
        <v>0</v>
      </c>
      <c r="L57" s="15">
        <v>0</v>
      </c>
      <c r="M57" s="15"/>
      <c r="N57" s="15"/>
      <c r="O57" s="15">
        <v>2813.1037635428793</v>
      </c>
      <c r="P57" s="15">
        <v>0</v>
      </c>
      <c r="Q57" s="15">
        <v>19116.675787173492</v>
      </c>
    </row>
    <row r="58" spans="1:17">
      <c r="A58">
        <v>6612</v>
      </c>
      <c r="B58" t="s">
        <v>218</v>
      </c>
      <c r="C58" s="16">
        <v>852</v>
      </c>
      <c r="D58" s="16">
        <v>6123.14</v>
      </c>
      <c r="E58" s="16"/>
      <c r="F58" s="16">
        <v>26848</v>
      </c>
      <c r="G58" s="16">
        <v>0</v>
      </c>
      <c r="H58" s="16">
        <v>89594.663837884524</v>
      </c>
      <c r="I58" s="16">
        <v>0</v>
      </c>
      <c r="J58" s="16">
        <v>109438.33005426194</v>
      </c>
      <c r="K58" s="16">
        <v>1900</v>
      </c>
      <c r="L58" s="16">
        <v>450</v>
      </c>
      <c r="M58" s="16"/>
      <c r="N58" s="16"/>
      <c r="O58" s="16">
        <v>70511.766475659591</v>
      </c>
      <c r="P58" s="16">
        <v>1668.3880472854642</v>
      </c>
      <c r="Q58" s="16">
        <v>306534.28841509152</v>
      </c>
    </row>
    <row r="59" spans="1:17">
      <c r="A59" s="13">
        <v>6706</v>
      </c>
      <c r="B59" s="13" t="s">
        <v>219</v>
      </c>
      <c r="C59" s="15">
        <v>94</v>
      </c>
      <c r="D59" s="15"/>
      <c r="E59" s="15"/>
      <c r="F59" s="15"/>
      <c r="G59" s="15">
        <v>9573.8902874634077</v>
      </c>
      <c r="H59" s="15">
        <v>8767.5869490876048</v>
      </c>
      <c r="I59" s="15">
        <v>0</v>
      </c>
      <c r="J59" s="15">
        <v>16653.954349362939</v>
      </c>
      <c r="K59" s="15">
        <v>0</v>
      </c>
      <c r="L59" s="15">
        <v>0</v>
      </c>
      <c r="M59" s="15"/>
      <c r="N59" s="15"/>
      <c r="O59" s="15">
        <v>4311.2496212735796</v>
      </c>
      <c r="P59" s="15">
        <v>0</v>
      </c>
      <c r="Q59" s="15">
        <v>39306.681207187525</v>
      </c>
    </row>
    <row r="60" spans="1:17">
      <c r="A60">
        <v>6709</v>
      </c>
      <c r="B60" t="s">
        <v>220</v>
      </c>
      <c r="C60" s="16">
        <v>504</v>
      </c>
      <c r="D60" s="16"/>
      <c r="E60" s="16"/>
      <c r="F60" s="16"/>
      <c r="G60" s="16">
        <v>0</v>
      </c>
      <c r="H60" s="16">
        <v>91091.22127502787</v>
      </c>
      <c r="I60" s="16">
        <v>0</v>
      </c>
      <c r="J60" s="16">
        <v>42585.944135865881</v>
      </c>
      <c r="K60" s="16">
        <v>3350</v>
      </c>
      <c r="L60" s="16">
        <v>2850</v>
      </c>
      <c r="M60" s="16"/>
      <c r="N60" s="16"/>
      <c r="O60" s="16">
        <v>44101.723876263888</v>
      </c>
      <c r="P60" s="16">
        <v>0</v>
      </c>
      <c r="Q60" s="16">
        <v>183978.88928715762</v>
      </c>
    </row>
    <row r="61" spans="1:17">
      <c r="A61" s="13">
        <v>7300</v>
      </c>
      <c r="B61" s="13" t="s">
        <v>221</v>
      </c>
      <c r="C61" s="15">
        <v>5079</v>
      </c>
      <c r="D61" s="15">
        <v>90756.597999999998</v>
      </c>
      <c r="E61" s="15"/>
      <c r="F61" s="15"/>
      <c r="G61" s="15">
        <v>0</v>
      </c>
      <c r="H61" s="15">
        <v>277105.44133752544</v>
      </c>
      <c r="I61" s="15">
        <v>2925.1057470483142</v>
      </c>
      <c r="J61" s="15">
        <v>384320.29081726493</v>
      </c>
      <c r="K61" s="15">
        <v>38850</v>
      </c>
      <c r="L61" s="15">
        <v>20850</v>
      </c>
      <c r="M61" s="15"/>
      <c r="N61" s="15"/>
      <c r="O61" s="15">
        <v>263349.86503044469</v>
      </c>
      <c r="P61" s="15">
        <v>792.55601576182141</v>
      </c>
      <c r="Q61" s="15">
        <v>1078949.8569480453</v>
      </c>
    </row>
    <row r="62" spans="1:17">
      <c r="A62">
        <v>7400</v>
      </c>
      <c r="B62" t="s">
        <v>222</v>
      </c>
      <c r="C62" s="16">
        <v>5020</v>
      </c>
      <c r="D62" s="16">
        <v>233845.02100000001</v>
      </c>
      <c r="E62" s="16"/>
      <c r="F62" s="16"/>
      <c r="G62" s="16">
        <v>21370.876404567618</v>
      </c>
      <c r="H62" s="16">
        <v>673837.47673771484</v>
      </c>
      <c r="I62" s="16">
        <v>86180.606452725231</v>
      </c>
      <c r="J62" s="16">
        <v>420834.8224753231</v>
      </c>
      <c r="K62" s="16">
        <v>31450</v>
      </c>
      <c r="L62" s="16">
        <v>10800</v>
      </c>
      <c r="M62" s="16"/>
      <c r="N62" s="16"/>
      <c r="O62" s="16">
        <v>266316.60646650777</v>
      </c>
      <c r="P62" s="16">
        <v>5332.9235702052874</v>
      </c>
      <c r="Q62" s="16">
        <v>1749968.3331070438</v>
      </c>
    </row>
    <row r="63" spans="1:17">
      <c r="A63" s="13">
        <v>7502</v>
      </c>
      <c r="B63" s="13" t="s">
        <v>223</v>
      </c>
      <c r="C63" s="15">
        <v>653</v>
      </c>
      <c r="D63" s="15"/>
      <c r="E63" s="15"/>
      <c r="F63" s="15"/>
      <c r="G63" s="15">
        <v>0</v>
      </c>
      <c r="H63" s="15">
        <v>101647.75525814841</v>
      </c>
      <c r="I63" s="15">
        <v>0</v>
      </c>
      <c r="J63" s="15">
        <v>90025.640003859793</v>
      </c>
      <c r="K63" s="15">
        <v>1050</v>
      </c>
      <c r="L63" s="15">
        <v>1500</v>
      </c>
      <c r="M63" s="15"/>
      <c r="N63" s="15"/>
      <c r="O63" s="15">
        <v>49513.055439611438</v>
      </c>
      <c r="P63" s="15">
        <v>360.36881502089818</v>
      </c>
      <c r="Q63" s="15">
        <v>244096.81951664051</v>
      </c>
    </row>
    <row r="64" spans="1:17">
      <c r="A64">
        <v>7505</v>
      </c>
      <c r="B64" t="s">
        <v>224</v>
      </c>
      <c r="C64" s="16">
        <v>98</v>
      </c>
      <c r="D64" s="16"/>
      <c r="E64" s="16"/>
      <c r="F64" s="16"/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/>
      <c r="N64" s="16"/>
      <c r="O64" s="16">
        <v>0</v>
      </c>
      <c r="P64" s="16">
        <v>0</v>
      </c>
      <c r="Q64" s="16">
        <v>0</v>
      </c>
    </row>
    <row r="65" spans="1:17">
      <c r="A65" s="13">
        <v>8000</v>
      </c>
      <c r="B65" s="13" t="s">
        <v>225</v>
      </c>
      <c r="C65" s="15">
        <v>4347</v>
      </c>
      <c r="D65" s="15"/>
      <c r="E65" s="15"/>
      <c r="F65" s="15"/>
      <c r="G65" s="15">
        <v>0</v>
      </c>
      <c r="H65" s="15">
        <v>339159.19743026287</v>
      </c>
      <c r="I65" s="15">
        <v>2669.6132290649725</v>
      </c>
      <c r="J65" s="15">
        <v>33031.968702798775</v>
      </c>
      <c r="K65" s="15">
        <v>22050</v>
      </c>
      <c r="L65" s="15">
        <v>7200</v>
      </c>
      <c r="M65" s="15"/>
      <c r="N65" s="15"/>
      <c r="O65" s="15">
        <v>127927.35850075066</v>
      </c>
      <c r="P65" s="15">
        <v>4641.3100537610453</v>
      </c>
      <c r="Q65" s="15">
        <v>536679.44791663834</v>
      </c>
    </row>
    <row r="66" spans="1:17">
      <c r="A66">
        <v>8200</v>
      </c>
      <c r="B66" t="s">
        <v>226</v>
      </c>
      <c r="C66" s="16">
        <v>10452</v>
      </c>
      <c r="D66" s="16"/>
      <c r="E66" s="16"/>
      <c r="F66" s="16"/>
      <c r="G66" s="16">
        <v>123444.30803377808</v>
      </c>
      <c r="H66" s="16">
        <v>315435.26845339162</v>
      </c>
      <c r="I66" s="16">
        <v>19848.798689273524</v>
      </c>
      <c r="J66" s="16">
        <v>525710.26490851375</v>
      </c>
      <c r="K66" s="16">
        <v>66850</v>
      </c>
      <c r="L66" s="16">
        <v>18450</v>
      </c>
      <c r="M66" s="16"/>
      <c r="N66" s="16"/>
      <c r="O66" s="16">
        <v>129069.0390690138</v>
      </c>
      <c r="P66" s="16">
        <v>17002.929974817653</v>
      </c>
      <c r="Q66" s="16">
        <v>1215810.6091287886</v>
      </c>
    </row>
    <row r="67" spans="1:17">
      <c r="A67" s="13">
        <v>8401</v>
      </c>
      <c r="B67" s="13" t="s">
        <v>227</v>
      </c>
      <c r="C67" s="15">
        <v>2387</v>
      </c>
      <c r="D67" s="15"/>
      <c r="E67" s="15"/>
      <c r="F67" s="15"/>
      <c r="G67" s="15">
        <v>0</v>
      </c>
      <c r="H67" s="15">
        <v>302461.84032265987</v>
      </c>
      <c r="I67" s="15">
        <v>54.240644661723529</v>
      </c>
      <c r="J67" s="15">
        <v>124896.26999297201</v>
      </c>
      <c r="K67" s="15">
        <v>8800</v>
      </c>
      <c r="L67" s="15">
        <v>7350</v>
      </c>
      <c r="M67" s="15"/>
      <c r="N67" s="15"/>
      <c r="O67" s="15">
        <v>127177.78779095254</v>
      </c>
      <c r="P67" s="15">
        <v>1653.5677875392032</v>
      </c>
      <c r="Q67" s="15">
        <v>572393.70653878537</v>
      </c>
    </row>
    <row r="68" spans="1:17">
      <c r="A68">
        <v>8508</v>
      </c>
      <c r="B68" t="s">
        <v>228</v>
      </c>
      <c r="C68" s="16">
        <v>758</v>
      </c>
      <c r="D68" s="16"/>
      <c r="E68" s="16"/>
      <c r="F68" s="16"/>
      <c r="G68" s="16">
        <v>0</v>
      </c>
      <c r="H68" s="16">
        <v>36233.548035093263</v>
      </c>
      <c r="I68" s="16">
        <v>49807.991083051056</v>
      </c>
      <c r="J68" s="16">
        <v>-10893.789856486563</v>
      </c>
      <c r="K68" s="16">
        <v>2350</v>
      </c>
      <c r="L68" s="16">
        <v>750</v>
      </c>
      <c r="M68" s="16"/>
      <c r="N68" s="16"/>
      <c r="O68" s="16">
        <v>51533.798427796013</v>
      </c>
      <c r="P68" s="16">
        <v>0</v>
      </c>
      <c r="Q68" s="16">
        <v>129781.54768945379</v>
      </c>
    </row>
    <row r="69" spans="1:17">
      <c r="A69" s="13">
        <v>8509</v>
      </c>
      <c r="B69" s="13" t="s">
        <v>229</v>
      </c>
      <c r="C69" s="15">
        <v>624</v>
      </c>
      <c r="D69" s="15"/>
      <c r="E69" s="15">
        <v>4000</v>
      </c>
      <c r="F69" s="15"/>
      <c r="G69" s="15">
        <v>0</v>
      </c>
      <c r="H69" s="15">
        <v>95859.342568183347</v>
      </c>
      <c r="I69" s="15">
        <v>0</v>
      </c>
      <c r="J69" s="15">
        <v>11825.844876955265</v>
      </c>
      <c r="K69" s="15">
        <v>0</v>
      </c>
      <c r="L69" s="15">
        <v>0</v>
      </c>
      <c r="M69" s="15"/>
      <c r="N69" s="15"/>
      <c r="O69" s="15">
        <v>46274.54621008769</v>
      </c>
      <c r="P69" s="15">
        <v>315.24</v>
      </c>
      <c r="Q69" s="15">
        <v>158274.97365522629</v>
      </c>
    </row>
    <row r="70" spans="1:17">
      <c r="A70">
        <v>8610</v>
      </c>
      <c r="B70" t="s">
        <v>230</v>
      </c>
      <c r="C70" s="16">
        <v>271</v>
      </c>
      <c r="D70" s="16"/>
      <c r="E70" s="16"/>
      <c r="F70" s="16"/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/>
      <c r="N70" s="16"/>
      <c r="O70" s="16">
        <v>0</v>
      </c>
      <c r="P70" s="16">
        <v>0</v>
      </c>
      <c r="Q70" s="16">
        <v>0</v>
      </c>
    </row>
    <row r="71" spans="1:17">
      <c r="A71" s="13">
        <v>8613</v>
      </c>
      <c r="B71" s="13" t="s">
        <v>231</v>
      </c>
      <c r="C71" s="15">
        <v>1924</v>
      </c>
      <c r="D71" s="15">
        <v>9481.7639999999992</v>
      </c>
      <c r="E71" s="15"/>
      <c r="F71" s="15"/>
      <c r="G71" s="15">
        <v>0</v>
      </c>
      <c r="H71" s="15">
        <v>258685.09294952103</v>
      </c>
      <c r="I71" s="15">
        <v>0</v>
      </c>
      <c r="J71" s="15">
        <v>69591.556014031026</v>
      </c>
      <c r="K71" s="15">
        <v>5650</v>
      </c>
      <c r="L71" s="15">
        <v>3900</v>
      </c>
      <c r="M71" s="15"/>
      <c r="N71" s="15"/>
      <c r="O71" s="15">
        <v>83944.269348827394</v>
      </c>
      <c r="P71" s="15">
        <v>1333.3030043701121</v>
      </c>
      <c r="Q71" s="15">
        <v>432585.98531674955</v>
      </c>
    </row>
    <row r="72" spans="1:17">
      <c r="A72">
        <v>8614</v>
      </c>
      <c r="B72" t="s">
        <v>232</v>
      </c>
      <c r="C72" s="16">
        <v>1740</v>
      </c>
      <c r="D72" s="16"/>
      <c r="E72" s="16"/>
      <c r="F72" s="16"/>
      <c r="G72" s="16">
        <v>0</v>
      </c>
      <c r="H72" s="16">
        <v>75985.825773950026</v>
      </c>
      <c r="I72" s="16">
        <v>16478.439452557934</v>
      </c>
      <c r="J72" s="16">
        <v>85697.656339645793</v>
      </c>
      <c r="K72" s="16">
        <v>5550</v>
      </c>
      <c r="L72" s="16">
        <v>3900</v>
      </c>
      <c r="M72" s="16"/>
      <c r="N72" s="16"/>
      <c r="O72" s="16">
        <v>101177.91332908456</v>
      </c>
      <c r="P72" s="16">
        <v>1032.1012151164293</v>
      </c>
      <c r="Q72" s="16">
        <v>289821.93611035479</v>
      </c>
    </row>
    <row r="73" spans="1:17">
      <c r="A73" s="13">
        <v>8710</v>
      </c>
      <c r="B73" s="13" t="s">
        <v>233</v>
      </c>
      <c r="C73" s="15">
        <v>822</v>
      </c>
      <c r="D73" s="15"/>
      <c r="E73" s="15"/>
      <c r="F73" s="15"/>
      <c r="G73" s="15">
        <v>0</v>
      </c>
      <c r="H73" s="15">
        <v>89080.601087277435</v>
      </c>
      <c r="I73" s="15">
        <v>10614.170424716453</v>
      </c>
      <c r="J73" s="15">
        <v>30372.04344753272</v>
      </c>
      <c r="K73" s="15">
        <v>0</v>
      </c>
      <c r="L73" s="15">
        <v>1500</v>
      </c>
      <c r="M73" s="15"/>
      <c r="N73" s="15"/>
      <c r="O73" s="15">
        <v>39594.692932412974</v>
      </c>
      <c r="P73" s="15">
        <v>0</v>
      </c>
      <c r="Q73" s="15">
        <v>171161.5078919396</v>
      </c>
    </row>
    <row r="74" spans="1:17">
      <c r="A74">
        <v>8716</v>
      </c>
      <c r="B74" t="s">
        <v>234</v>
      </c>
      <c r="C74" s="16">
        <v>2778</v>
      </c>
      <c r="D74" s="16"/>
      <c r="E74" s="16"/>
      <c r="F74" s="16"/>
      <c r="G74" s="16">
        <v>0</v>
      </c>
      <c r="H74" s="16">
        <v>277329.37983906525</v>
      </c>
      <c r="I74" s="16">
        <v>5654.9043197012861</v>
      </c>
      <c r="J74" s="16">
        <v>74162.436867317141</v>
      </c>
      <c r="K74" s="16">
        <v>12400</v>
      </c>
      <c r="L74" s="16">
        <v>6150</v>
      </c>
      <c r="M74" s="16"/>
      <c r="N74" s="16"/>
      <c r="O74" s="16">
        <v>52660.859794291879</v>
      </c>
      <c r="P74" s="16">
        <v>236.42400000000001</v>
      </c>
      <c r="Q74" s="16">
        <v>428594.00482037559</v>
      </c>
    </row>
    <row r="75" spans="1:17">
      <c r="A75" s="13">
        <v>8717</v>
      </c>
      <c r="B75" s="13" t="s">
        <v>235</v>
      </c>
      <c r="C75" s="15">
        <v>2369</v>
      </c>
      <c r="D75" s="15"/>
      <c r="E75" s="15"/>
      <c r="F75" s="15"/>
      <c r="G75" s="15">
        <v>0</v>
      </c>
      <c r="H75" s="15">
        <v>241360.37239388408</v>
      </c>
      <c r="I75" s="15">
        <v>8300.7855852518242</v>
      </c>
      <c r="J75" s="15">
        <v>128404.10789568996</v>
      </c>
      <c r="K75" s="15">
        <v>13900</v>
      </c>
      <c r="L75" s="15">
        <v>6600</v>
      </c>
      <c r="M75" s="15"/>
      <c r="N75" s="15"/>
      <c r="O75" s="15">
        <v>60976.060209854259</v>
      </c>
      <c r="P75" s="15">
        <v>0</v>
      </c>
      <c r="Q75" s="15">
        <v>459541.32608468016</v>
      </c>
    </row>
    <row r="76" spans="1:17">
      <c r="A76">
        <v>8719</v>
      </c>
      <c r="B76" t="s">
        <v>236</v>
      </c>
      <c r="C76" s="16">
        <v>492</v>
      </c>
      <c r="D76" s="16"/>
      <c r="E76" s="16"/>
      <c r="F76" s="16"/>
      <c r="G76" s="16">
        <v>0</v>
      </c>
      <c r="H76" s="16">
        <v>0</v>
      </c>
      <c r="I76" s="16">
        <v>3512.411310933066</v>
      </c>
      <c r="J76" s="16">
        <v>0</v>
      </c>
      <c r="K76" s="16">
        <v>0</v>
      </c>
      <c r="L76" s="16">
        <v>0</v>
      </c>
      <c r="M76" s="16"/>
      <c r="N76" s="16"/>
      <c r="O76" s="16">
        <v>0</v>
      </c>
      <c r="P76" s="16">
        <v>0</v>
      </c>
      <c r="Q76" s="16">
        <v>3512.411310933066</v>
      </c>
    </row>
    <row r="77" spans="1:17">
      <c r="A77" s="13">
        <v>8720</v>
      </c>
      <c r="B77" s="13" t="s">
        <v>237</v>
      </c>
      <c r="C77" s="15">
        <v>590</v>
      </c>
      <c r="D77" s="15"/>
      <c r="E77" s="15"/>
      <c r="F77" s="15"/>
      <c r="G77" s="15">
        <v>0</v>
      </c>
      <c r="H77" s="15">
        <v>0</v>
      </c>
      <c r="I77" s="15">
        <v>842.38157430001047</v>
      </c>
      <c r="J77" s="15">
        <v>58228.454929851381</v>
      </c>
      <c r="K77" s="15">
        <v>0</v>
      </c>
      <c r="L77" s="15">
        <v>450</v>
      </c>
      <c r="M77" s="15"/>
      <c r="N77" s="15"/>
      <c r="O77" s="15">
        <v>25286.401695580527</v>
      </c>
      <c r="P77" s="15">
        <v>0</v>
      </c>
      <c r="Q77" s="15">
        <v>84807.238199731917</v>
      </c>
    </row>
    <row r="78" spans="1:17">
      <c r="A78">
        <v>8721</v>
      </c>
      <c r="B78" t="s">
        <v>238</v>
      </c>
      <c r="C78" s="16">
        <v>1144</v>
      </c>
      <c r="D78" s="16"/>
      <c r="E78" s="16"/>
      <c r="F78" s="16"/>
      <c r="G78" s="16">
        <v>0</v>
      </c>
      <c r="H78" s="16">
        <v>0</v>
      </c>
      <c r="I78" s="16">
        <v>27197.711182027924</v>
      </c>
      <c r="J78" s="16">
        <v>116416.58800078885</v>
      </c>
      <c r="K78" s="16">
        <v>850</v>
      </c>
      <c r="L78" s="16">
        <v>0</v>
      </c>
      <c r="M78" s="16"/>
      <c r="N78" s="16"/>
      <c r="O78" s="16">
        <v>92649.470537108573</v>
      </c>
      <c r="P78" s="16">
        <v>0</v>
      </c>
      <c r="Q78" s="16">
        <v>237113.76971992533</v>
      </c>
    </row>
    <row r="79" spans="1:17">
      <c r="A79" s="13">
        <v>8722</v>
      </c>
      <c r="B79" s="13" t="s">
        <v>239</v>
      </c>
      <c r="C79" s="15">
        <v>690</v>
      </c>
      <c r="D79" s="15"/>
      <c r="E79" s="15"/>
      <c r="F79" s="15"/>
      <c r="G79" s="15">
        <v>2849.7426056044742</v>
      </c>
      <c r="H79" s="15">
        <v>98369.855453408964</v>
      </c>
      <c r="I79" s="15">
        <v>687.89513086557281</v>
      </c>
      <c r="J79" s="15">
        <v>101861.41884535817</v>
      </c>
      <c r="K79" s="15">
        <v>7050</v>
      </c>
      <c r="L79" s="15">
        <v>2100</v>
      </c>
      <c r="M79" s="15"/>
      <c r="N79" s="15"/>
      <c r="O79" s="15">
        <v>31827.506760265027</v>
      </c>
      <c r="P79" s="15">
        <v>0</v>
      </c>
      <c r="Q79" s="15">
        <v>244746.41879550222</v>
      </c>
    </row>
    <row r="80" spans="1:17">
      <c r="B80" s="86" t="s">
        <v>170</v>
      </c>
      <c r="C80" s="87">
        <v>368792</v>
      </c>
      <c r="D80" s="87">
        <v>441489.81</v>
      </c>
      <c r="E80" s="87">
        <v>6580.0370000000003</v>
      </c>
      <c r="F80" s="87">
        <v>26848</v>
      </c>
      <c r="G80" s="87">
        <v>1249999.9999999993</v>
      </c>
      <c r="H80" s="87">
        <v>10200000.000000006</v>
      </c>
      <c r="I80" s="87">
        <v>1177999.8236109414</v>
      </c>
      <c r="J80" s="87">
        <v>9760000.0000000019</v>
      </c>
      <c r="K80" s="87">
        <v>2580452.946</v>
      </c>
      <c r="L80" s="87">
        <v>469350</v>
      </c>
      <c r="M80" s="87">
        <v>62595.076999999997</v>
      </c>
      <c r="N80" s="87"/>
      <c r="O80" s="87">
        <v>4472587.9999999991</v>
      </c>
      <c r="P80" s="87">
        <v>571700</v>
      </c>
      <c r="Q80" s="87">
        <v>31019603.693610955</v>
      </c>
    </row>
    <row r="81" spans="1:17" ht="7.2" customHeight="1"/>
    <row r="82" spans="1:17">
      <c r="A82" s="13"/>
      <c r="B82" s="13" t="s">
        <v>240</v>
      </c>
      <c r="C82" s="15"/>
      <c r="D82" s="15"/>
      <c r="E82" s="15"/>
      <c r="F82" s="15">
        <v>17144.942999999999</v>
      </c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>
        <v>17144.942999999999</v>
      </c>
    </row>
    <row r="83" spans="1:17">
      <c r="B83" t="s">
        <v>241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>
        <v>20707.846000000001</v>
      </c>
      <c r="O83" s="16"/>
      <c r="P83" s="16"/>
      <c r="Q83" s="16">
        <v>20707.846000000001</v>
      </c>
    </row>
    <row r="84" spans="1:17">
      <c r="A84" s="13"/>
      <c r="B84" s="13" t="s">
        <v>242</v>
      </c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>
        <v>22200</v>
      </c>
      <c r="O84" s="15"/>
      <c r="P84" s="15"/>
      <c r="Q84" s="15">
        <v>22200</v>
      </c>
    </row>
    <row r="85" spans="1:17">
      <c r="B85" t="s">
        <v>243</v>
      </c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>
        <v>13325</v>
      </c>
      <c r="O85" s="16"/>
      <c r="P85" s="16"/>
      <c r="Q85" s="16">
        <v>13325</v>
      </c>
    </row>
    <row r="86" spans="1:17">
      <c r="A86" s="13"/>
      <c r="B86" s="13" t="s">
        <v>244</v>
      </c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>
        <v>0</v>
      </c>
    </row>
    <row r="87" spans="1:17">
      <c r="B87" t="s">
        <v>245</v>
      </c>
      <c r="C87" s="16"/>
      <c r="D87" s="16"/>
      <c r="E87" s="16"/>
      <c r="F87" s="16">
        <v>8000</v>
      </c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>
        <v>8000</v>
      </c>
    </row>
    <row r="88" spans="1:17">
      <c r="A88" s="13"/>
      <c r="B88" s="13" t="s">
        <v>246</v>
      </c>
      <c r="C88" s="15"/>
      <c r="D88" s="15"/>
      <c r="E88" s="15"/>
      <c r="F88" s="15">
        <v>3766.8180000000002</v>
      </c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>
        <v>3766.8180000000002</v>
      </c>
    </row>
    <row r="89" spans="1:17">
      <c r="B89" t="s">
        <v>247</v>
      </c>
      <c r="C89" s="16"/>
      <c r="D89" s="16"/>
      <c r="E89" s="16"/>
      <c r="F89" s="16">
        <v>23000</v>
      </c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>
        <v>23000</v>
      </c>
    </row>
    <row r="90" spans="1:17">
      <c r="A90" s="13"/>
      <c r="B90" s="13" t="s">
        <v>248</v>
      </c>
      <c r="C90" s="15"/>
      <c r="D90" s="15"/>
      <c r="E90" s="15"/>
      <c r="F90" s="15">
        <v>2829.0569999999998</v>
      </c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>
        <v>2829.0569999999998</v>
      </c>
    </row>
    <row r="91" spans="1:17">
      <c r="B91" t="s">
        <v>249</v>
      </c>
      <c r="C91" s="16"/>
      <c r="D91" s="16"/>
      <c r="E91" s="16"/>
      <c r="F91" s="16">
        <v>3441.6990000000001</v>
      </c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>
        <v>3441.6990000000001</v>
      </c>
    </row>
    <row r="92" spans="1:17">
      <c r="A92" s="13"/>
      <c r="B92" s="13" t="s">
        <v>250</v>
      </c>
      <c r="C92" s="15"/>
      <c r="D92" s="15"/>
      <c r="E92" s="15"/>
      <c r="F92" s="15">
        <v>4592.3549999999996</v>
      </c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>
        <v>4592.3549999999996</v>
      </c>
    </row>
    <row r="93" spans="1:17">
      <c r="B93" t="s">
        <v>251</v>
      </c>
      <c r="C93" s="16"/>
      <c r="D93" s="16"/>
      <c r="E93" s="16"/>
      <c r="F93" s="16">
        <v>5354.5919999999996</v>
      </c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>
        <v>5354.5919999999996</v>
      </c>
    </row>
    <row r="94" spans="1:17">
      <c r="A94" s="13"/>
      <c r="B94" s="13" t="s">
        <v>252</v>
      </c>
      <c r="C94" s="15"/>
      <c r="D94" s="15"/>
      <c r="E94" s="15"/>
      <c r="F94" s="15">
        <v>5507.8270000000002</v>
      </c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>
        <v>5507.8270000000002</v>
      </c>
    </row>
    <row r="95" spans="1:17">
      <c r="B95" t="s">
        <v>253</v>
      </c>
      <c r="C95" s="16"/>
      <c r="D95" s="16"/>
      <c r="E95" s="16"/>
      <c r="F95" s="16">
        <v>5598.6530000000002</v>
      </c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>
        <v>5598.6530000000002</v>
      </c>
    </row>
    <row r="96" spans="1:17">
      <c r="A96" s="13"/>
      <c r="B96" s="13" t="s">
        <v>254</v>
      </c>
      <c r="C96" s="15"/>
      <c r="D96" s="15"/>
      <c r="E96" s="15"/>
      <c r="F96" s="15">
        <v>6050.5569999999998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>
        <v>6050.5569999999998</v>
      </c>
    </row>
    <row r="97" spans="2:17">
      <c r="B97" t="s">
        <v>255</v>
      </c>
      <c r="C97" s="16"/>
      <c r="D97" s="16"/>
      <c r="E97" s="16"/>
      <c r="F97" s="16">
        <v>6125.26</v>
      </c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>
        <v>6125.26</v>
      </c>
    </row>
    <row r="98" spans="2:17" ht="15" thickBot="1">
      <c r="B98" s="88" t="s">
        <v>256</v>
      </c>
      <c r="C98" s="89"/>
      <c r="D98" s="90">
        <v>441489.81</v>
      </c>
      <c r="E98" s="90">
        <v>6580.0370000000003</v>
      </c>
      <c r="F98" s="90">
        <v>118259.76100000001</v>
      </c>
      <c r="G98" s="90">
        <v>1249999.9999999993</v>
      </c>
      <c r="H98" s="90">
        <v>10200000.000000006</v>
      </c>
      <c r="I98" s="90">
        <v>1177999.8236109414</v>
      </c>
      <c r="J98" s="90">
        <v>9760000.0000000019</v>
      </c>
      <c r="K98" s="90">
        <v>2580452.946</v>
      </c>
      <c r="L98" s="90">
        <v>469350</v>
      </c>
      <c r="M98" s="90">
        <v>62595.076999999997</v>
      </c>
      <c r="N98" s="90">
        <v>56232.846000000005</v>
      </c>
      <c r="O98" s="90">
        <v>4472587.9999999991</v>
      </c>
      <c r="P98" s="90">
        <v>571700</v>
      </c>
      <c r="Q98" s="90">
        <v>31167248.300610956</v>
      </c>
    </row>
    <row r="99" spans="2:17" ht="7.95" customHeight="1" thickTop="1"/>
    <row r="100" spans="2:17">
      <c r="B100" t="s">
        <v>257</v>
      </c>
    </row>
    <row r="101" spans="2:17">
      <c r="B101" t="s">
        <v>258</v>
      </c>
    </row>
  </sheetData>
  <mergeCells count="3">
    <mergeCell ref="D4:H4"/>
    <mergeCell ref="J4:N4"/>
    <mergeCell ref="Y4:AC4"/>
  </mergeCells>
  <hyperlinks>
    <hyperlink ref="B1" location="Efnisyfirlit!A1" display="Efnisyfirlit" xr:uid="{A272DCBA-31EE-4BA2-87C2-0E854434B04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D011E-7BC2-486A-A69E-4FBB87B5ADC5}">
  <dimension ref="A1:K48"/>
  <sheetViews>
    <sheetView workbookViewId="0"/>
  </sheetViews>
  <sheetFormatPr defaultRowHeight="14.4"/>
  <cols>
    <col min="1" max="1" width="30.6640625" customWidth="1"/>
    <col min="2" max="2" width="13.33203125" customWidth="1"/>
    <col min="3" max="3" width="14.6640625" customWidth="1"/>
    <col min="4" max="4" width="15.33203125" customWidth="1"/>
    <col min="5" max="5" width="14.6640625" customWidth="1"/>
    <col min="6" max="6" width="12.109375" customWidth="1"/>
    <col min="7" max="7" width="14.33203125" customWidth="1"/>
    <col min="8" max="8" width="12.33203125" customWidth="1"/>
    <col min="9" max="9" width="12.88671875" customWidth="1"/>
  </cols>
  <sheetData>
    <row r="1" spans="1:11">
      <c r="A1" s="289" t="s">
        <v>1273</v>
      </c>
    </row>
    <row r="2" spans="1:11" ht="15.6">
      <c r="A2" s="75" t="s">
        <v>259</v>
      </c>
      <c r="B2" s="91"/>
      <c r="C2" s="91"/>
      <c r="D2" s="91"/>
      <c r="E2" s="91"/>
      <c r="F2" s="91"/>
      <c r="G2" s="91"/>
      <c r="I2" s="3"/>
    </row>
    <row r="3" spans="1:11" ht="7.2" customHeight="1">
      <c r="A3" s="91"/>
      <c r="B3" s="91"/>
      <c r="C3" s="91"/>
      <c r="D3" s="91"/>
      <c r="E3" s="91"/>
      <c r="F3" s="91"/>
      <c r="G3" s="91"/>
      <c r="I3" s="3"/>
    </row>
    <row r="4" spans="1:11">
      <c r="A4" s="91"/>
      <c r="B4" s="80"/>
      <c r="C4" s="92" t="s">
        <v>260</v>
      </c>
      <c r="D4" s="80"/>
      <c r="E4" s="80" t="s">
        <v>260</v>
      </c>
      <c r="F4" s="80"/>
      <c r="G4" s="81" t="s">
        <v>260</v>
      </c>
      <c r="H4" s="80"/>
      <c r="I4" s="80"/>
    </row>
    <row r="5" spans="1:11">
      <c r="A5" s="91"/>
      <c r="B5" s="10" t="s">
        <v>261</v>
      </c>
      <c r="C5" s="93" t="s">
        <v>262</v>
      </c>
      <c r="D5" s="10"/>
      <c r="E5" s="10" t="s">
        <v>263</v>
      </c>
      <c r="F5" s="10"/>
      <c r="G5" s="83" t="s">
        <v>264</v>
      </c>
      <c r="H5" s="10"/>
      <c r="I5" s="10"/>
    </row>
    <row r="6" spans="1:11">
      <c r="A6" s="84" t="s">
        <v>78</v>
      </c>
      <c r="B6" s="12" t="s">
        <v>265</v>
      </c>
      <c r="C6" s="94" t="s">
        <v>266</v>
      </c>
      <c r="D6" s="12" t="s">
        <v>267</v>
      </c>
      <c r="E6" s="12" t="s">
        <v>268</v>
      </c>
      <c r="F6" s="12" t="s">
        <v>269</v>
      </c>
      <c r="G6" s="95" t="s">
        <v>270</v>
      </c>
      <c r="H6" s="12" t="s">
        <v>271</v>
      </c>
      <c r="I6" s="12" t="s">
        <v>170</v>
      </c>
    </row>
    <row r="7" spans="1:11" ht="4.95" customHeight="1">
      <c r="A7" s="76"/>
      <c r="B7" s="76"/>
      <c r="C7" s="76"/>
      <c r="D7" s="76"/>
      <c r="E7" s="76"/>
      <c r="F7" s="76"/>
      <c r="G7" s="76"/>
      <c r="H7" s="76"/>
      <c r="I7" s="76"/>
    </row>
    <row r="8" spans="1:11">
      <c r="A8" s="96" t="s">
        <v>272</v>
      </c>
      <c r="B8" s="97">
        <v>6113339.0264467932</v>
      </c>
      <c r="C8" s="97"/>
      <c r="D8" s="97">
        <v>168153.00055320669</v>
      </c>
      <c r="E8" s="97">
        <v>74825.361999999994</v>
      </c>
      <c r="F8" s="97">
        <v>211065.394</v>
      </c>
      <c r="G8" s="97">
        <v>43427.336000000003</v>
      </c>
      <c r="H8" s="97"/>
      <c r="I8" s="98">
        <v>6610810.1189999999</v>
      </c>
      <c r="K8" s="16"/>
    </row>
    <row r="9" spans="1:11">
      <c r="A9" s="76" t="s">
        <v>273</v>
      </c>
      <c r="B9" s="99">
        <v>161732.99231260066</v>
      </c>
      <c r="C9" s="99"/>
      <c r="D9" s="99">
        <v>10676.756687399335</v>
      </c>
      <c r="E9" s="99">
        <v>2283.5880000000002</v>
      </c>
      <c r="F9" s="99"/>
      <c r="G9" s="99"/>
      <c r="H9" s="99"/>
      <c r="I9" s="100">
        <v>174693.337</v>
      </c>
    </row>
    <row r="10" spans="1:11">
      <c r="A10" s="96" t="s">
        <v>172</v>
      </c>
      <c r="B10" s="97">
        <v>767520.61403301614</v>
      </c>
      <c r="C10" s="97"/>
      <c r="D10" s="97">
        <v>37293.607966983873</v>
      </c>
      <c r="E10" s="97">
        <v>10973.691999999999</v>
      </c>
      <c r="F10" s="97">
        <v>42532.029000000002</v>
      </c>
      <c r="G10" s="97">
        <v>6822.4920000000002</v>
      </c>
      <c r="H10" s="97"/>
      <c r="I10" s="98">
        <v>865142.43500000006</v>
      </c>
    </row>
    <row r="11" spans="1:11">
      <c r="A11" s="76" t="s">
        <v>274</v>
      </c>
      <c r="B11" s="99">
        <v>551416.14800103183</v>
      </c>
      <c r="C11" s="99"/>
      <c r="D11" s="99">
        <v>14220.823998968121</v>
      </c>
      <c r="E11" s="99">
        <v>8166.8249999999998</v>
      </c>
      <c r="F11" s="99">
        <v>30773.451000000001</v>
      </c>
      <c r="G11" s="99">
        <v>3381.556</v>
      </c>
      <c r="H11" s="99"/>
      <c r="I11" s="100">
        <v>607958.804</v>
      </c>
    </row>
    <row r="12" spans="1:11">
      <c r="A12" s="96" t="s">
        <v>175</v>
      </c>
      <c r="B12" s="97">
        <v>1449649.2539737872</v>
      </c>
      <c r="C12" s="97">
        <v>1190.4000000000001</v>
      </c>
      <c r="D12" s="97">
        <v>38787.937026212923</v>
      </c>
      <c r="E12" s="97">
        <v>18209.66</v>
      </c>
      <c r="F12" s="97">
        <v>104294.77899999999</v>
      </c>
      <c r="G12" s="97">
        <v>24090.13</v>
      </c>
      <c r="H12" s="97">
        <v>5898.6009999999997</v>
      </c>
      <c r="I12" s="98">
        <v>1642120.7609999999</v>
      </c>
    </row>
    <row r="13" spans="1:11">
      <c r="A13" s="76" t="s">
        <v>275</v>
      </c>
      <c r="B13" s="99">
        <v>1060049.5528595424</v>
      </c>
      <c r="C13" s="99"/>
      <c r="D13" s="99">
        <v>11998.069140457541</v>
      </c>
      <c r="E13" s="99">
        <v>9446.7289999999994</v>
      </c>
      <c r="F13" s="99">
        <v>26186.184000000001</v>
      </c>
      <c r="G13" s="99">
        <v>4322.4660000000003</v>
      </c>
      <c r="H13" s="99"/>
      <c r="I13" s="100">
        <v>1112003.0009999999</v>
      </c>
    </row>
    <row r="14" spans="1:11">
      <c r="A14" s="96" t="s">
        <v>178</v>
      </c>
      <c r="B14" s="97">
        <v>556901.50101975386</v>
      </c>
      <c r="C14" s="97"/>
      <c r="D14" s="97">
        <v>19526.586980246153</v>
      </c>
      <c r="E14" s="97">
        <v>9036.6280000000006</v>
      </c>
      <c r="F14" s="97"/>
      <c r="G14" s="97">
        <v>496.96</v>
      </c>
      <c r="H14" s="97"/>
      <c r="I14" s="98">
        <v>585961.67599999998</v>
      </c>
    </row>
    <row r="15" spans="1:11">
      <c r="A15" s="76" t="s">
        <v>179</v>
      </c>
      <c r="B15" s="99">
        <v>86255.71817660809</v>
      </c>
      <c r="C15" s="99"/>
      <c r="D15" s="99"/>
      <c r="E15" s="99"/>
      <c r="F15" s="99"/>
      <c r="G15" s="99"/>
      <c r="H15" s="99"/>
      <c r="I15" s="100">
        <v>86255.717999999993</v>
      </c>
    </row>
    <row r="16" spans="1:11">
      <c r="A16" s="96" t="s">
        <v>181</v>
      </c>
      <c r="B16" s="97">
        <v>183103.20361354342</v>
      </c>
      <c r="C16" s="97"/>
      <c r="D16" s="97">
        <v>2997.1873864565723</v>
      </c>
      <c r="E16" s="97">
        <v>1975.46</v>
      </c>
      <c r="F16" s="97"/>
      <c r="G16" s="97"/>
      <c r="H16" s="97"/>
      <c r="I16" s="98">
        <v>188075.851</v>
      </c>
    </row>
    <row r="17" spans="1:9">
      <c r="A17" s="76" t="s">
        <v>276</v>
      </c>
      <c r="B17" s="99"/>
      <c r="C17" s="99"/>
      <c r="D17" s="99"/>
      <c r="E17" s="99"/>
      <c r="F17" s="99"/>
      <c r="G17" s="99">
        <v>1330.8320000000001</v>
      </c>
      <c r="H17" s="99"/>
      <c r="I17" s="100">
        <v>1330.8320000000001</v>
      </c>
    </row>
    <row r="18" spans="1:9">
      <c r="A18" s="96" t="s">
        <v>277</v>
      </c>
      <c r="B18" s="97">
        <v>512836.54544588091</v>
      </c>
      <c r="C18" s="97"/>
      <c r="D18" s="97">
        <v>6746.6044808312427</v>
      </c>
      <c r="E18" s="97">
        <v>4929.6379999999999</v>
      </c>
      <c r="F18" s="97"/>
      <c r="G18" s="97"/>
      <c r="H18" s="97"/>
      <c r="I18" s="98">
        <v>524512.78792671219</v>
      </c>
    </row>
    <row r="19" spans="1:9">
      <c r="A19" s="76" t="s">
        <v>278</v>
      </c>
      <c r="B19" s="99">
        <v>112256.43748027192</v>
      </c>
      <c r="C19" s="99">
        <v>2185.3960000000002</v>
      </c>
      <c r="D19" s="99">
        <v>1307.3801914042485</v>
      </c>
      <c r="E19" s="99"/>
      <c r="F19" s="99"/>
      <c r="G19" s="99"/>
      <c r="H19" s="99"/>
      <c r="I19" s="100">
        <v>115749.21367167617</v>
      </c>
    </row>
    <row r="20" spans="1:9">
      <c r="A20" s="96" t="s">
        <v>279</v>
      </c>
      <c r="B20" s="97">
        <v>109973.84411971743</v>
      </c>
      <c r="C20" s="97"/>
      <c r="D20" s="97">
        <v>972.56379777494817</v>
      </c>
      <c r="E20" s="97">
        <v>715.88900000000001</v>
      </c>
      <c r="F20" s="97">
        <v>5903.424</v>
      </c>
      <c r="G20" s="97"/>
      <c r="H20" s="97">
        <v>18000</v>
      </c>
      <c r="I20" s="98">
        <v>135565.72091749235</v>
      </c>
    </row>
    <row r="21" spans="1:9">
      <c r="A21" s="76" t="s">
        <v>280</v>
      </c>
      <c r="B21" s="99">
        <v>525892.2865745452</v>
      </c>
      <c r="C21" s="99"/>
      <c r="D21" s="99">
        <v>15525.226425454803</v>
      </c>
      <c r="E21" s="99">
        <v>1975.46</v>
      </c>
      <c r="F21" s="99">
        <v>11297.25</v>
      </c>
      <c r="G21" s="99"/>
      <c r="H21" s="99">
        <v>24896</v>
      </c>
      <c r="I21" s="100">
        <v>579586.223</v>
      </c>
    </row>
    <row r="22" spans="1:9">
      <c r="A22" s="96" t="s">
        <v>201</v>
      </c>
      <c r="B22" s="97">
        <v>618861.52619794384</v>
      </c>
      <c r="C22" s="97">
        <v>5000</v>
      </c>
      <c r="D22" s="97">
        <v>8142.4888020561484</v>
      </c>
      <c r="E22" s="97">
        <v>6925.6850000000004</v>
      </c>
      <c r="F22" s="97">
        <v>26872.353999999999</v>
      </c>
      <c r="G22" s="97">
        <v>6097.2479999999996</v>
      </c>
      <c r="H22" s="97"/>
      <c r="I22" s="98">
        <v>671899.30200000003</v>
      </c>
    </row>
    <row r="23" spans="1:9">
      <c r="A23" s="76" t="s">
        <v>281</v>
      </c>
      <c r="B23" s="99">
        <v>316650.77</v>
      </c>
      <c r="C23" s="99"/>
      <c r="D23" s="99">
        <v>2678.4856255875825</v>
      </c>
      <c r="E23" s="99">
        <v>5178.8530000000001</v>
      </c>
      <c r="F23" s="99">
        <v>2671.2150000000001</v>
      </c>
      <c r="G23" s="99"/>
      <c r="H23" s="99"/>
      <c r="I23" s="100">
        <v>327179.32362558757</v>
      </c>
    </row>
    <row r="24" spans="1:9">
      <c r="A24" s="96" t="s">
        <v>282</v>
      </c>
      <c r="B24" s="97">
        <v>2076775.402</v>
      </c>
      <c r="C24" s="97"/>
      <c r="D24" s="97">
        <v>27832.731432141245</v>
      </c>
      <c r="E24" s="97">
        <v>6252.6859999999997</v>
      </c>
      <c r="F24" s="97">
        <v>55972.800000000003</v>
      </c>
      <c r="G24" s="97"/>
      <c r="H24" s="97"/>
      <c r="I24" s="98">
        <v>2166833.6194321411</v>
      </c>
    </row>
    <row r="25" spans="1:9">
      <c r="A25" s="76" t="s">
        <v>283</v>
      </c>
      <c r="B25" s="99">
        <v>369875.995</v>
      </c>
      <c r="C25" s="99"/>
      <c r="D25" s="99">
        <v>6887.4810049781108</v>
      </c>
      <c r="E25" s="99">
        <v>7596.2060000000001</v>
      </c>
      <c r="F25" s="99"/>
      <c r="G25" s="99"/>
      <c r="H25" s="99"/>
      <c r="I25" s="100">
        <v>384359.68200497812</v>
      </c>
    </row>
    <row r="26" spans="1:9">
      <c r="A26" s="96" t="s">
        <v>284</v>
      </c>
      <c r="B26" s="97">
        <v>415432.37693435064</v>
      </c>
      <c r="C26" s="97"/>
      <c r="D26" s="97">
        <v>2042.2730656493436</v>
      </c>
      <c r="E26" s="97"/>
      <c r="F26" s="97"/>
      <c r="G26" s="97"/>
      <c r="H26" s="97"/>
      <c r="I26" s="98">
        <v>417474.65</v>
      </c>
    </row>
    <row r="27" spans="1:9">
      <c r="A27" s="76" t="s">
        <v>227</v>
      </c>
      <c r="B27" s="99">
        <v>135394.50555556419</v>
      </c>
      <c r="C27" s="99"/>
      <c r="D27" s="99">
        <v>3328.0534444358145</v>
      </c>
      <c r="E27" s="99">
        <v>1975.46</v>
      </c>
      <c r="F27" s="99"/>
      <c r="G27" s="99"/>
      <c r="H27" s="99"/>
      <c r="I27" s="100">
        <v>140698.019</v>
      </c>
    </row>
    <row r="28" spans="1:9">
      <c r="A28" s="96" t="s">
        <v>285</v>
      </c>
      <c r="B28" s="97">
        <v>1422905.5260000001</v>
      </c>
      <c r="C28" s="97"/>
      <c r="D28" s="97">
        <v>18166.621466961591</v>
      </c>
      <c r="E28" s="97">
        <v>14680.369000000001</v>
      </c>
      <c r="F28" s="97">
        <v>41610.576000000001</v>
      </c>
      <c r="G28" s="97">
        <v>1180.8420000000001</v>
      </c>
      <c r="H28" s="97"/>
      <c r="I28" s="98">
        <v>1498543.9344669615</v>
      </c>
    </row>
    <row r="29" spans="1:9">
      <c r="A29" s="101" t="s">
        <v>225</v>
      </c>
      <c r="B29" s="102">
        <v>126639.253</v>
      </c>
      <c r="C29" s="102"/>
      <c r="D29" s="102">
        <v>2716.1206994018089</v>
      </c>
      <c r="E29" s="102">
        <v>851.81</v>
      </c>
      <c r="F29" s="102"/>
      <c r="G29" s="102"/>
      <c r="H29" s="102"/>
      <c r="I29" s="103">
        <v>130207.18369940181</v>
      </c>
    </row>
    <row r="30" spans="1:9">
      <c r="A30" s="104" t="s">
        <v>286</v>
      </c>
      <c r="B30" s="100">
        <v>17673462.478744954</v>
      </c>
      <c r="C30" s="100">
        <v>8375.7960000000003</v>
      </c>
      <c r="D30" s="100">
        <v>399999.99999999994</v>
      </c>
      <c r="E30" s="100">
        <v>186000</v>
      </c>
      <c r="F30" s="100">
        <v>559179.45600000001</v>
      </c>
      <c r="G30" s="100">
        <v>91149.861999999994</v>
      </c>
      <c r="H30" s="100">
        <v>48794.601000000002</v>
      </c>
      <c r="I30" s="100">
        <v>18966962.193744954</v>
      </c>
    </row>
    <row r="31" spans="1:9" ht="4.95" customHeight="1">
      <c r="A31" s="76"/>
      <c r="B31" s="99"/>
      <c r="C31" s="99"/>
      <c r="D31" s="99"/>
      <c r="E31" s="99"/>
      <c r="F31" s="99"/>
      <c r="G31" s="99"/>
      <c r="H31" s="99"/>
      <c r="I31" s="100"/>
    </row>
    <row r="32" spans="1:9">
      <c r="A32" s="104" t="s">
        <v>287</v>
      </c>
      <c r="B32" s="99"/>
      <c r="C32" s="99"/>
      <c r="D32" s="99"/>
      <c r="E32" s="99"/>
      <c r="F32" s="99"/>
      <c r="G32" s="99"/>
      <c r="H32" s="99"/>
      <c r="I32" s="100"/>
    </row>
    <row r="33" spans="1:9">
      <c r="A33" s="96" t="s">
        <v>288</v>
      </c>
      <c r="B33" s="97">
        <v>63400</v>
      </c>
      <c r="C33" s="97"/>
      <c r="D33" s="97"/>
      <c r="E33" s="97"/>
      <c r="F33" s="97"/>
      <c r="G33" s="97"/>
      <c r="H33" s="97"/>
      <c r="I33" s="98">
        <v>63400</v>
      </c>
    </row>
    <row r="34" spans="1:9">
      <c r="A34" s="76" t="s">
        <v>289</v>
      </c>
      <c r="B34" s="99">
        <v>6258.3040000000001</v>
      </c>
      <c r="C34" s="99"/>
      <c r="D34" s="99"/>
      <c r="E34" s="99"/>
      <c r="F34" s="99"/>
      <c r="G34" s="99"/>
      <c r="H34" s="99"/>
      <c r="I34" s="100">
        <v>6258.3040000000001</v>
      </c>
    </row>
    <row r="35" spans="1:9" ht="4.95" customHeight="1">
      <c r="A35" s="76"/>
      <c r="B35" s="99"/>
      <c r="C35" s="99"/>
      <c r="D35" s="99"/>
      <c r="E35" s="99"/>
      <c r="F35" s="99"/>
      <c r="G35" s="99"/>
      <c r="H35" s="99"/>
      <c r="I35" s="100"/>
    </row>
    <row r="36" spans="1:9">
      <c r="A36" s="104" t="s">
        <v>290</v>
      </c>
      <c r="B36" s="99"/>
      <c r="C36" s="99"/>
      <c r="D36" s="99"/>
      <c r="E36" s="99"/>
      <c r="F36" s="99"/>
      <c r="G36" s="99"/>
      <c r="H36" s="99"/>
      <c r="I36" s="100"/>
    </row>
    <row r="37" spans="1:9">
      <c r="A37" s="96" t="s">
        <v>291</v>
      </c>
      <c r="B37" s="97"/>
      <c r="C37" s="97">
        <v>23596.827000000001</v>
      </c>
      <c r="D37" s="97"/>
      <c r="E37" s="97"/>
      <c r="F37" s="97"/>
      <c r="G37" s="97"/>
      <c r="H37" s="97"/>
      <c r="I37" s="98">
        <v>23596.827000000001</v>
      </c>
    </row>
    <row r="38" spans="1:9">
      <c r="A38" s="76" t="s">
        <v>292</v>
      </c>
      <c r="B38" s="99"/>
      <c r="C38" s="99">
        <v>147400</v>
      </c>
      <c r="D38" s="99"/>
      <c r="E38" s="99"/>
      <c r="F38" s="99"/>
      <c r="G38" s="99"/>
      <c r="H38" s="99"/>
      <c r="I38" s="100">
        <v>147400</v>
      </c>
    </row>
    <row r="39" spans="1:9">
      <c r="A39" s="96" t="s">
        <v>287</v>
      </c>
      <c r="B39" s="97"/>
      <c r="C39" s="97">
        <v>151180.652</v>
      </c>
      <c r="D39" s="97"/>
      <c r="E39" s="97"/>
      <c r="F39" s="97"/>
      <c r="G39" s="97"/>
      <c r="H39" s="97"/>
      <c r="I39" s="98">
        <v>151180.652</v>
      </c>
    </row>
    <row r="40" spans="1:9" ht="4.95" customHeight="1">
      <c r="A40" s="76"/>
      <c r="B40" s="99"/>
      <c r="C40" s="99"/>
      <c r="D40" s="99"/>
      <c r="E40" s="99"/>
      <c r="F40" s="99"/>
      <c r="G40" s="99"/>
      <c r="H40" s="99"/>
      <c r="I40" s="100"/>
    </row>
    <row r="41" spans="1:9">
      <c r="A41" s="104" t="s">
        <v>293</v>
      </c>
      <c r="B41" s="99"/>
      <c r="C41" s="99"/>
      <c r="D41" s="99"/>
      <c r="E41" s="99"/>
      <c r="F41" s="99"/>
      <c r="G41" s="99"/>
      <c r="H41" s="99"/>
      <c r="I41" s="100"/>
    </row>
    <row r="42" spans="1:9">
      <c r="A42" s="96" t="s">
        <v>124</v>
      </c>
      <c r="B42" s="97"/>
      <c r="C42" s="97"/>
      <c r="D42" s="97"/>
      <c r="E42" s="97"/>
      <c r="F42" s="97"/>
      <c r="G42" s="97"/>
      <c r="H42" s="97"/>
      <c r="I42" s="98">
        <v>570000</v>
      </c>
    </row>
    <row r="43" spans="1:9" ht="4.95" customHeight="1">
      <c r="A43" s="76"/>
      <c r="B43" s="99"/>
      <c r="C43" s="99"/>
      <c r="D43" s="99"/>
      <c r="E43" s="99"/>
      <c r="F43" s="99"/>
      <c r="G43" s="99"/>
      <c r="H43" s="99"/>
      <c r="I43" s="100"/>
    </row>
    <row r="44" spans="1:9">
      <c r="A44" s="76" t="s">
        <v>294</v>
      </c>
      <c r="B44" s="99">
        <v>-101390.837</v>
      </c>
      <c r="C44" s="99"/>
      <c r="D44" s="99"/>
      <c r="E44" s="99"/>
      <c r="F44" s="99">
        <v>-92947.087</v>
      </c>
      <c r="G44" s="99"/>
      <c r="H44" s="99"/>
      <c r="I44" s="100">
        <f>SUM(B44:H44)</f>
        <v>-194337.924</v>
      </c>
    </row>
    <row r="45" spans="1:9">
      <c r="A45" s="76" t="s">
        <v>295</v>
      </c>
      <c r="B45" s="99">
        <v>519792.58100000001</v>
      </c>
      <c r="C45" s="99"/>
      <c r="D45" s="99"/>
      <c r="E45" s="99"/>
      <c r="F45" s="99">
        <v>108467.63099999999</v>
      </c>
      <c r="G45" s="99"/>
      <c r="H45" s="99"/>
      <c r="I45" s="100">
        <f>SUM(B45:H45)</f>
        <v>628260.21200000006</v>
      </c>
    </row>
    <row r="46" spans="1:9" ht="4.95" customHeight="1">
      <c r="A46" s="101"/>
      <c r="B46" s="102"/>
      <c r="C46" s="102"/>
      <c r="D46" s="102"/>
      <c r="E46" s="102"/>
      <c r="F46" s="102"/>
      <c r="G46" s="102"/>
      <c r="H46" s="102"/>
      <c r="I46" s="103"/>
    </row>
    <row r="47" spans="1:9" ht="15" thickBot="1">
      <c r="A47" s="105" t="s">
        <v>286</v>
      </c>
      <c r="B47" s="106">
        <f t="shared" ref="B47:H47" si="0">SUM(B30:B46)</f>
        <v>18161522.526744954</v>
      </c>
      <c r="C47" s="106">
        <f t="shared" si="0"/>
        <v>330553.27500000002</v>
      </c>
      <c r="D47" s="106">
        <f t="shared" si="0"/>
        <v>399999.99999999994</v>
      </c>
      <c r="E47" s="106">
        <f t="shared" si="0"/>
        <v>186000</v>
      </c>
      <c r="F47" s="106">
        <f t="shared" si="0"/>
        <v>574700</v>
      </c>
      <c r="G47" s="106">
        <f t="shared" si="0"/>
        <v>91149.861999999994</v>
      </c>
      <c r="H47" s="106">
        <f t="shared" si="0"/>
        <v>48794.601000000002</v>
      </c>
      <c r="I47" s="106">
        <v>20362720.264744952</v>
      </c>
    </row>
    <row r="48" spans="1:9" ht="15" thickTop="1">
      <c r="B48" s="16"/>
      <c r="C48" s="16"/>
      <c r="D48" s="16"/>
      <c r="E48" s="16"/>
      <c r="F48" s="16"/>
      <c r="G48" s="16"/>
      <c r="H48" s="16"/>
      <c r="I48" s="16"/>
    </row>
  </sheetData>
  <hyperlinks>
    <hyperlink ref="A1" location="Efnisyfirlit!A1" display="Efnisyfirlit" xr:uid="{BF7B6051-19FD-40B0-ABF0-6CE693AE287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5A48C-166D-47A4-8AE3-D011C228E79E}">
  <dimension ref="A1:EK56"/>
  <sheetViews>
    <sheetView workbookViewId="0"/>
  </sheetViews>
  <sheetFormatPr defaultRowHeight="14.4"/>
  <cols>
    <col min="1" max="1" width="31.33203125" customWidth="1"/>
    <col min="2" max="2" width="13.44140625" customWidth="1"/>
    <col min="3" max="3" width="13.109375" customWidth="1"/>
    <col min="4" max="145" width="12.33203125" customWidth="1"/>
  </cols>
  <sheetData>
    <row r="1" spans="1:141">
      <c r="A1" s="289" t="s">
        <v>1273</v>
      </c>
    </row>
    <row r="2" spans="1:141" ht="15.6">
      <c r="B2" s="1" t="s">
        <v>296</v>
      </c>
    </row>
    <row r="3" spans="1:141" ht="15.6">
      <c r="B3" s="1"/>
    </row>
    <row r="4" spans="1:141">
      <c r="D4" s="107">
        <v>0</v>
      </c>
      <c r="E4" s="107">
        <v>0</v>
      </c>
      <c r="F4" s="107">
        <v>1000</v>
      </c>
      <c r="G4" s="107">
        <v>1000</v>
      </c>
      <c r="H4" s="107">
        <v>1100</v>
      </c>
      <c r="I4" s="107">
        <v>1100</v>
      </c>
      <c r="J4" s="107">
        <v>1300</v>
      </c>
      <c r="K4" s="107">
        <v>1300</v>
      </c>
      <c r="L4" s="107">
        <v>1400</v>
      </c>
      <c r="M4" s="107">
        <v>1400</v>
      </c>
      <c r="N4" s="107">
        <v>1604</v>
      </c>
      <c r="O4" s="107">
        <v>1604</v>
      </c>
      <c r="P4" s="107">
        <v>1606</v>
      </c>
      <c r="Q4" s="107">
        <v>1606</v>
      </c>
      <c r="R4" s="107">
        <v>2000</v>
      </c>
      <c r="S4" s="107">
        <v>2000</v>
      </c>
      <c r="T4" s="107">
        <v>2300</v>
      </c>
      <c r="U4" s="107">
        <v>2300</v>
      </c>
      <c r="V4" s="107">
        <v>2506</v>
      </c>
      <c r="W4" s="107">
        <v>2506</v>
      </c>
      <c r="X4" s="107">
        <v>2510</v>
      </c>
      <c r="Y4" s="107">
        <v>2510</v>
      </c>
      <c r="Z4" s="107">
        <v>3000</v>
      </c>
      <c r="AA4" s="107">
        <v>3000</v>
      </c>
      <c r="AB4" s="107">
        <v>3506</v>
      </c>
      <c r="AC4" s="107">
        <v>3506</v>
      </c>
      <c r="AD4" s="107">
        <v>3511</v>
      </c>
      <c r="AE4" s="107">
        <v>3511</v>
      </c>
      <c r="AF4" s="107">
        <v>3609</v>
      </c>
      <c r="AG4" s="107">
        <v>3609</v>
      </c>
      <c r="AH4" s="107">
        <v>3709</v>
      </c>
      <c r="AI4" s="107">
        <v>3709</v>
      </c>
      <c r="AJ4" s="107">
        <v>3710</v>
      </c>
      <c r="AK4" s="107">
        <v>3710</v>
      </c>
      <c r="AL4" s="107">
        <v>3711</v>
      </c>
      <c r="AM4" s="107">
        <v>3711</v>
      </c>
      <c r="AN4" s="107">
        <v>3713</v>
      </c>
      <c r="AO4" s="107">
        <v>3713</v>
      </c>
      <c r="AP4" s="107">
        <v>3714</v>
      </c>
      <c r="AQ4" s="107">
        <v>3714</v>
      </c>
      <c r="AR4" s="107">
        <v>3811</v>
      </c>
      <c r="AS4" s="107">
        <v>3811</v>
      </c>
      <c r="AT4" s="107">
        <v>4100</v>
      </c>
      <c r="AU4" s="107">
        <v>4100</v>
      </c>
      <c r="AV4" s="107">
        <v>4200</v>
      </c>
      <c r="AW4" s="107">
        <v>4200</v>
      </c>
      <c r="AX4" s="107">
        <v>4502</v>
      </c>
      <c r="AY4" s="107">
        <v>4502</v>
      </c>
      <c r="AZ4" s="107">
        <v>4604</v>
      </c>
      <c r="BA4" s="107">
        <v>4604</v>
      </c>
      <c r="BB4" s="107">
        <v>4607</v>
      </c>
      <c r="BC4" s="107">
        <v>4607</v>
      </c>
      <c r="BD4" s="107">
        <v>4803</v>
      </c>
      <c r="BE4" s="107">
        <v>4803</v>
      </c>
      <c r="BF4" s="107">
        <v>4901</v>
      </c>
      <c r="BG4" s="107">
        <v>4901</v>
      </c>
      <c r="BH4" s="107">
        <v>4902</v>
      </c>
      <c r="BI4" s="107">
        <v>4902</v>
      </c>
      <c r="BJ4" s="107">
        <v>4911</v>
      </c>
      <c r="BK4" s="107">
        <v>4911</v>
      </c>
      <c r="BL4" s="107">
        <v>5200</v>
      </c>
      <c r="BM4" s="107">
        <v>5200</v>
      </c>
      <c r="BN4" s="107">
        <v>5508</v>
      </c>
      <c r="BO4" s="107">
        <v>5508</v>
      </c>
      <c r="BP4" s="107">
        <v>5604</v>
      </c>
      <c r="BQ4" s="107">
        <v>5604</v>
      </c>
      <c r="BR4" s="107">
        <v>5609</v>
      </c>
      <c r="BS4" s="107">
        <v>5609</v>
      </c>
      <c r="BT4" s="107">
        <v>5611</v>
      </c>
      <c r="BU4" s="107">
        <v>5611</v>
      </c>
      <c r="BV4" s="107">
        <v>5612</v>
      </c>
      <c r="BW4" s="107">
        <v>5612</v>
      </c>
      <c r="BX4" s="107">
        <v>5706</v>
      </c>
      <c r="BY4" s="107">
        <v>5706</v>
      </c>
      <c r="BZ4" s="107">
        <v>6000</v>
      </c>
      <c r="CA4" s="107">
        <v>6000</v>
      </c>
      <c r="CB4" s="107">
        <v>6100</v>
      </c>
      <c r="CC4" s="107">
        <v>6100</v>
      </c>
      <c r="CD4" s="107">
        <v>6250</v>
      </c>
      <c r="CE4" s="107">
        <v>6250</v>
      </c>
      <c r="CF4" s="107">
        <v>6400</v>
      </c>
      <c r="CG4" s="107">
        <v>6400</v>
      </c>
      <c r="CH4" s="107">
        <v>6513</v>
      </c>
      <c r="CI4" s="107">
        <v>6513</v>
      </c>
      <c r="CJ4" s="107">
        <v>6515</v>
      </c>
      <c r="CK4" s="107">
        <v>6515</v>
      </c>
      <c r="CL4" s="107">
        <v>6601</v>
      </c>
      <c r="CM4" s="107">
        <v>6601</v>
      </c>
      <c r="CN4" s="107">
        <v>6602</v>
      </c>
      <c r="CO4" s="107">
        <v>6602</v>
      </c>
      <c r="CP4" s="107">
        <v>6607</v>
      </c>
      <c r="CQ4" s="107">
        <v>6607</v>
      </c>
      <c r="CR4" s="107">
        <v>6611</v>
      </c>
      <c r="CS4" s="107">
        <v>6611</v>
      </c>
      <c r="CT4" s="107">
        <v>6612</v>
      </c>
      <c r="CU4" s="107">
        <v>6612</v>
      </c>
      <c r="CV4" s="107">
        <v>6706</v>
      </c>
      <c r="CW4" s="107">
        <v>6706</v>
      </c>
      <c r="CX4" s="107">
        <v>6709</v>
      </c>
      <c r="CY4" s="107">
        <v>6709</v>
      </c>
      <c r="CZ4" s="107">
        <v>7300</v>
      </c>
      <c r="DA4" s="107">
        <v>7300</v>
      </c>
      <c r="DB4" s="107">
        <v>7400</v>
      </c>
      <c r="DC4" s="107">
        <v>7400</v>
      </c>
      <c r="DD4" s="107">
        <v>7502</v>
      </c>
      <c r="DE4" s="107">
        <v>7502</v>
      </c>
      <c r="DF4" s="107">
        <v>7505</v>
      </c>
      <c r="DG4" s="107">
        <v>7505</v>
      </c>
      <c r="DH4" s="107">
        <v>8000</v>
      </c>
      <c r="DI4" s="107">
        <v>8000</v>
      </c>
      <c r="DJ4" s="107">
        <v>8200</v>
      </c>
      <c r="DK4" s="107">
        <v>8200</v>
      </c>
      <c r="DL4" s="107">
        <v>8401</v>
      </c>
      <c r="DM4" s="107">
        <v>8401</v>
      </c>
      <c r="DN4" s="107">
        <v>8508</v>
      </c>
      <c r="DO4" s="107">
        <v>8508</v>
      </c>
      <c r="DP4" s="107">
        <v>8509</v>
      </c>
      <c r="DQ4" s="107">
        <v>8509</v>
      </c>
      <c r="DR4" s="107">
        <v>8610</v>
      </c>
      <c r="DS4" s="107">
        <v>8610</v>
      </c>
      <c r="DT4" s="107">
        <v>8613</v>
      </c>
      <c r="DU4" s="107">
        <v>8613</v>
      </c>
      <c r="DV4" s="107">
        <v>8614</v>
      </c>
      <c r="DW4" s="107">
        <v>8614</v>
      </c>
      <c r="DX4" s="107">
        <v>8710</v>
      </c>
      <c r="DY4" s="107">
        <v>8710</v>
      </c>
      <c r="DZ4" s="107">
        <v>8716</v>
      </c>
      <c r="EA4" s="107">
        <v>8716</v>
      </c>
      <c r="EB4" s="107">
        <v>8717</v>
      </c>
      <c r="EC4" s="107">
        <v>8717</v>
      </c>
      <c r="ED4" s="107">
        <v>8719</v>
      </c>
      <c r="EE4" s="107">
        <v>8719</v>
      </c>
      <c r="EF4" s="107">
        <v>8720</v>
      </c>
      <c r="EG4" s="107">
        <v>8720</v>
      </c>
      <c r="EH4" s="107">
        <v>8721</v>
      </c>
      <c r="EI4" s="107">
        <v>8721</v>
      </c>
      <c r="EJ4" s="107">
        <v>8722</v>
      </c>
      <c r="EK4" s="107">
        <v>8722</v>
      </c>
    </row>
    <row r="5" spans="1:141">
      <c r="B5" s="305"/>
      <c r="C5" s="306"/>
      <c r="D5" s="307">
        <v>0</v>
      </c>
      <c r="E5" s="308"/>
      <c r="F5" s="305">
        <v>1000</v>
      </c>
      <c r="G5" s="306"/>
      <c r="H5" s="307">
        <v>1100</v>
      </c>
      <c r="I5" s="308">
        <v>1100</v>
      </c>
      <c r="J5" s="305">
        <v>1300</v>
      </c>
      <c r="K5" s="306">
        <v>1300</v>
      </c>
      <c r="L5" s="307">
        <v>1400</v>
      </c>
      <c r="M5" s="308">
        <v>1400</v>
      </c>
      <c r="N5" s="305">
        <v>1604</v>
      </c>
      <c r="O5" s="306">
        <v>1604</v>
      </c>
      <c r="P5" s="307">
        <v>1606</v>
      </c>
      <c r="Q5" s="308">
        <v>1606</v>
      </c>
      <c r="R5" s="305">
        <v>2000</v>
      </c>
      <c r="S5" s="306">
        <v>2000</v>
      </c>
      <c r="T5" s="307">
        <v>2300</v>
      </c>
      <c r="U5" s="308">
        <v>2300</v>
      </c>
      <c r="V5" s="305">
        <v>2506</v>
      </c>
      <c r="W5" s="306">
        <v>2506</v>
      </c>
      <c r="X5" s="307">
        <v>2510</v>
      </c>
      <c r="Y5" s="308"/>
      <c r="Z5" s="305">
        <v>3000</v>
      </c>
      <c r="AA5" s="306">
        <v>3000</v>
      </c>
      <c r="AB5" s="307">
        <v>3506</v>
      </c>
      <c r="AC5" s="308">
        <v>3506</v>
      </c>
      <c r="AD5" s="305">
        <v>3511</v>
      </c>
      <c r="AE5" s="306">
        <v>3511</v>
      </c>
      <c r="AF5" s="307">
        <v>3609</v>
      </c>
      <c r="AG5" s="308">
        <v>3609</v>
      </c>
      <c r="AH5" s="305">
        <v>3709</v>
      </c>
      <c r="AI5" s="306">
        <v>3709</v>
      </c>
      <c r="AJ5" s="307">
        <v>3710</v>
      </c>
      <c r="AK5" s="308">
        <v>3710</v>
      </c>
      <c r="AL5" s="305">
        <v>3711</v>
      </c>
      <c r="AM5" s="306">
        <v>3711</v>
      </c>
      <c r="AN5" s="307">
        <v>3713</v>
      </c>
      <c r="AO5" s="308">
        <v>3713</v>
      </c>
      <c r="AP5" s="305">
        <v>3714</v>
      </c>
      <c r="AQ5" s="306">
        <v>3714</v>
      </c>
      <c r="AR5" s="307">
        <v>3811</v>
      </c>
      <c r="AS5" s="308">
        <v>3811</v>
      </c>
      <c r="AT5" s="305">
        <v>4100</v>
      </c>
      <c r="AU5" s="306">
        <v>4100</v>
      </c>
      <c r="AV5" s="307">
        <v>4200</v>
      </c>
      <c r="AW5" s="308">
        <v>4200</v>
      </c>
      <c r="AX5" s="305">
        <v>4502</v>
      </c>
      <c r="AY5" s="306">
        <v>4502</v>
      </c>
      <c r="AZ5" s="307">
        <v>4604</v>
      </c>
      <c r="BA5" s="308">
        <v>4604</v>
      </c>
      <c r="BB5" s="305">
        <v>4607</v>
      </c>
      <c r="BC5" s="306">
        <v>4607</v>
      </c>
      <c r="BD5" s="307">
        <v>4803</v>
      </c>
      <c r="BE5" s="308">
        <v>4803</v>
      </c>
      <c r="BF5" s="305">
        <v>4901</v>
      </c>
      <c r="BG5" s="306">
        <v>4901</v>
      </c>
      <c r="BH5" s="307">
        <v>4902</v>
      </c>
      <c r="BI5" s="308">
        <v>4902</v>
      </c>
      <c r="BJ5" s="305">
        <v>4911</v>
      </c>
      <c r="BK5" s="306">
        <v>4911</v>
      </c>
      <c r="BL5" s="307">
        <v>5200</v>
      </c>
      <c r="BM5" s="308">
        <v>5200</v>
      </c>
      <c r="BN5" s="305">
        <v>5508</v>
      </c>
      <c r="BO5" s="306">
        <v>5508</v>
      </c>
      <c r="BP5" s="307">
        <v>5604</v>
      </c>
      <c r="BQ5" s="308">
        <v>5604</v>
      </c>
      <c r="BR5" s="305">
        <v>5609</v>
      </c>
      <c r="BS5" s="306">
        <v>5609</v>
      </c>
      <c r="BT5" s="307">
        <v>5611</v>
      </c>
      <c r="BU5" s="308">
        <v>5611</v>
      </c>
      <c r="BV5" s="305">
        <v>5612</v>
      </c>
      <c r="BW5" s="306">
        <v>5612</v>
      </c>
      <c r="BX5" s="307">
        <v>5706</v>
      </c>
      <c r="BY5" s="308">
        <v>5706</v>
      </c>
      <c r="BZ5" s="305">
        <v>6000</v>
      </c>
      <c r="CA5" s="306">
        <v>6000</v>
      </c>
      <c r="CB5" s="307">
        <v>6100</v>
      </c>
      <c r="CC5" s="308">
        <v>6100</v>
      </c>
      <c r="CD5" s="305">
        <v>6250</v>
      </c>
      <c r="CE5" s="306">
        <v>6250</v>
      </c>
      <c r="CF5" s="307">
        <v>6400</v>
      </c>
      <c r="CG5" s="308">
        <v>6400</v>
      </c>
      <c r="CH5" s="305">
        <v>6513</v>
      </c>
      <c r="CI5" s="306">
        <v>6513</v>
      </c>
      <c r="CJ5" s="307">
        <v>6515</v>
      </c>
      <c r="CK5" s="308">
        <v>6514</v>
      </c>
      <c r="CL5" s="305">
        <v>6601</v>
      </c>
      <c r="CM5" s="306">
        <v>6601</v>
      </c>
      <c r="CN5" s="307">
        <v>6602</v>
      </c>
      <c r="CO5" s="308">
        <v>6602</v>
      </c>
      <c r="CP5" s="305">
        <v>6607</v>
      </c>
      <c r="CQ5" s="306">
        <v>6607</v>
      </c>
      <c r="CR5" s="307">
        <v>6611</v>
      </c>
      <c r="CS5" s="308">
        <v>6611</v>
      </c>
      <c r="CT5" s="305">
        <v>6612</v>
      </c>
      <c r="CU5" s="306">
        <v>6612</v>
      </c>
      <c r="CV5" s="307">
        <v>6706</v>
      </c>
      <c r="CW5" s="308">
        <v>6706</v>
      </c>
      <c r="CX5" s="305">
        <v>6709</v>
      </c>
      <c r="CY5" s="306">
        <v>6709</v>
      </c>
      <c r="CZ5" s="307">
        <v>7300</v>
      </c>
      <c r="DA5" s="308">
        <v>7300</v>
      </c>
      <c r="DB5" s="305">
        <v>7400</v>
      </c>
      <c r="DC5" s="306">
        <v>7300</v>
      </c>
      <c r="DD5" s="307">
        <v>7502</v>
      </c>
      <c r="DE5" s="308">
        <v>7502</v>
      </c>
      <c r="DF5" s="305">
        <v>7505</v>
      </c>
      <c r="DG5" s="306">
        <v>7505</v>
      </c>
      <c r="DH5" s="307">
        <v>8000</v>
      </c>
      <c r="DI5" s="308">
        <v>8000</v>
      </c>
      <c r="DJ5" s="305">
        <v>8200</v>
      </c>
      <c r="DK5" s="306">
        <v>8200</v>
      </c>
      <c r="DL5" s="307">
        <v>8401</v>
      </c>
      <c r="DM5" s="308">
        <v>7708</v>
      </c>
      <c r="DN5" s="305">
        <v>8508</v>
      </c>
      <c r="DO5" s="306">
        <v>8508</v>
      </c>
      <c r="DP5" s="307">
        <v>8509</v>
      </c>
      <c r="DQ5" s="308">
        <v>8509</v>
      </c>
      <c r="DR5" s="305">
        <v>8610</v>
      </c>
      <c r="DS5" s="306">
        <v>8610</v>
      </c>
      <c r="DT5" s="307">
        <v>8613</v>
      </c>
      <c r="DU5" s="308">
        <v>8613</v>
      </c>
      <c r="DV5" s="305">
        <v>8614</v>
      </c>
      <c r="DW5" s="306">
        <v>8614</v>
      </c>
      <c r="DX5" s="307">
        <v>8710</v>
      </c>
      <c r="DY5" s="308">
        <v>8710</v>
      </c>
      <c r="DZ5" s="305">
        <v>8716</v>
      </c>
      <c r="EA5" s="306">
        <v>8716</v>
      </c>
      <c r="EB5" s="307">
        <v>8717</v>
      </c>
      <c r="EC5" s="308">
        <v>8717</v>
      </c>
      <c r="ED5" s="305">
        <v>8719</v>
      </c>
      <c r="EE5" s="306">
        <v>8719</v>
      </c>
      <c r="EF5" s="307">
        <v>8720</v>
      </c>
      <c r="EG5" s="308">
        <v>8720</v>
      </c>
      <c r="EH5" s="305">
        <v>8721</v>
      </c>
      <c r="EI5" s="306">
        <v>8721</v>
      </c>
      <c r="EJ5" s="307">
        <v>8722</v>
      </c>
      <c r="EK5" s="308">
        <v>8722</v>
      </c>
    </row>
    <row r="6" spans="1:141">
      <c r="B6" s="309" t="s">
        <v>18</v>
      </c>
      <c r="C6" s="310" t="s">
        <v>172</v>
      </c>
      <c r="D6" s="303" t="s">
        <v>19</v>
      </c>
      <c r="E6" s="304"/>
      <c r="F6" s="301" t="s">
        <v>172</v>
      </c>
      <c r="G6" s="302" t="s">
        <v>172</v>
      </c>
      <c r="H6" s="303" t="s">
        <v>173</v>
      </c>
      <c r="I6" s="304" t="s">
        <v>273</v>
      </c>
      <c r="J6" s="301" t="s">
        <v>174</v>
      </c>
      <c r="K6" s="302" t="s">
        <v>174</v>
      </c>
      <c r="L6" s="303" t="s">
        <v>175</v>
      </c>
      <c r="M6" s="304" t="s">
        <v>175</v>
      </c>
      <c r="N6" s="301" t="s">
        <v>176</v>
      </c>
      <c r="O6" s="302" t="s">
        <v>176</v>
      </c>
      <c r="P6" s="303" t="s">
        <v>177</v>
      </c>
      <c r="Q6" s="304" t="s">
        <v>177</v>
      </c>
      <c r="R6" s="301" t="s">
        <v>178</v>
      </c>
      <c r="S6" s="302" t="s">
        <v>178</v>
      </c>
      <c r="T6" s="303" t="s">
        <v>179</v>
      </c>
      <c r="U6" s="304" t="s">
        <v>179</v>
      </c>
      <c r="V6" s="301" t="s">
        <v>180</v>
      </c>
      <c r="W6" s="302" t="s">
        <v>180</v>
      </c>
      <c r="X6" s="303" t="s">
        <v>181</v>
      </c>
      <c r="Y6" s="304"/>
      <c r="Z6" s="301" t="s">
        <v>182</v>
      </c>
      <c r="AA6" s="302" t="s">
        <v>182</v>
      </c>
      <c r="AB6" s="303" t="s">
        <v>183</v>
      </c>
      <c r="AC6" s="304" t="s">
        <v>183</v>
      </c>
      <c r="AD6" s="301" t="s">
        <v>184</v>
      </c>
      <c r="AE6" s="302" t="s">
        <v>184</v>
      </c>
      <c r="AF6" s="303" t="s">
        <v>185</v>
      </c>
      <c r="AG6" s="304" t="s">
        <v>185</v>
      </c>
      <c r="AH6" s="301" t="s">
        <v>186</v>
      </c>
      <c r="AI6" s="302" t="s">
        <v>186</v>
      </c>
      <c r="AJ6" s="303" t="s">
        <v>187</v>
      </c>
      <c r="AK6" s="304" t="s">
        <v>187</v>
      </c>
      <c r="AL6" s="301" t="s">
        <v>188</v>
      </c>
      <c r="AM6" s="302" t="s">
        <v>188</v>
      </c>
      <c r="AN6" s="303" t="s">
        <v>189</v>
      </c>
      <c r="AO6" s="304" t="s">
        <v>189</v>
      </c>
      <c r="AP6" s="301" t="s">
        <v>190</v>
      </c>
      <c r="AQ6" s="302" t="s">
        <v>190</v>
      </c>
      <c r="AR6" s="303" t="s">
        <v>191</v>
      </c>
      <c r="AS6" s="304" t="s">
        <v>191</v>
      </c>
      <c r="AT6" s="301" t="s">
        <v>192</v>
      </c>
      <c r="AU6" s="302" t="s">
        <v>192</v>
      </c>
      <c r="AV6" s="303" t="s">
        <v>193</v>
      </c>
      <c r="AW6" s="304" t="s">
        <v>193</v>
      </c>
      <c r="AX6" s="301" t="s">
        <v>194</v>
      </c>
      <c r="AY6" s="302" t="s">
        <v>194</v>
      </c>
      <c r="AZ6" s="303" t="s">
        <v>195</v>
      </c>
      <c r="BA6" s="304" t="s">
        <v>195</v>
      </c>
      <c r="BB6" s="301" t="s">
        <v>196</v>
      </c>
      <c r="BC6" s="302" t="s">
        <v>196</v>
      </c>
      <c r="BD6" s="303" t="s">
        <v>197</v>
      </c>
      <c r="BE6" s="304" t="s">
        <v>197</v>
      </c>
      <c r="BF6" s="301" t="s">
        <v>198</v>
      </c>
      <c r="BG6" s="302" t="s">
        <v>198</v>
      </c>
      <c r="BH6" s="303" t="s">
        <v>199</v>
      </c>
      <c r="BI6" s="304" t="s">
        <v>199</v>
      </c>
      <c r="BJ6" s="301" t="s">
        <v>200</v>
      </c>
      <c r="BK6" s="302" t="s">
        <v>200</v>
      </c>
      <c r="BL6" s="303" t="s">
        <v>201</v>
      </c>
      <c r="BM6" s="304" t="s">
        <v>201</v>
      </c>
      <c r="BN6" s="301" t="s">
        <v>202</v>
      </c>
      <c r="BO6" s="302" t="s">
        <v>202</v>
      </c>
      <c r="BP6" s="303" t="s">
        <v>203</v>
      </c>
      <c r="BQ6" s="304" t="s">
        <v>203</v>
      </c>
      <c r="BR6" s="301" t="s">
        <v>204</v>
      </c>
      <c r="BS6" s="302" t="s">
        <v>204</v>
      </c>
      <c r="BT6" s="303" t="s">
        <v>205</v>
      </c>
      <c r="BU6" s="304" t="s">
        <v>205</v>
      </c>
      <c r="BV6" s="301" t="s">
        <v>206</v>
      </c>
      <c r="BW6" s="302" t="s">
        <v>206</v>
      </c>
      <c r="BX6" s="303" t="s">
        <v>207</v>
      </c>
      <c r="BY6" s="304" t="s">
        <v>207</v>
      </c>
      <c r="BZ6" s="301" t="s">
        <v>208</v>
      </c>
      <c r="CA6" s="302" t="s">
        <v>208</v>
      </c>
      <c r="CB6" s="303" t="s">
        <v>209</v>
      </c>
      <c r="CC6" s="304" t="s">
        <v>209</v>
      </c>
      <c r="CD6" s="301" t="s">
        <v>210</v>
      </c>
      <c r="CE6" s="302" t="s">
        <v>210</v>
      </c>
      <c r="CF6" s="303" t="s">
        <v>211</v>
      </c>
      <c r="CG6" s="304" t="s">
        <v>211</v>
      </c>
      <c r="CH6" s="301" t="s">
        <v>212</v>
      </c>
      <c r="CI6" s="302" t="s">
        <v>212</v>
      </c>
      <c r="CJ6" s="303" t="s">
        <v>213</v>
      </c>
      <c r="CK6" s="304" t="s">
        <v>297</v>
      </c>
      <c r="CL6" s="301" t="s">
        <v>214</v>
      </c>
      <c r="CM6" s="302" t="s">
        <v>214</v>
      </c>
      <c r="CN6" s="303" t="s">
        <v>215</v>
      </c>
      <c r="CO6" s="304" t="s">
        <v>215</v>
      </c>
      <c r="CP6" s="301" t="s">
        <v>216</v>
      </c>
      <c r="CQ6" s="302" t="s">
        <v>216</v>
      </c>
      <c r="CR6" s="303" t="s">
        <v>217</v>
      </c>
      <c r="CS6" s="304" t="s">
        <v>217</v>
      </c>
      <c r="CT6" s="301" t="s">
        <v>218</v>
      </c>
      <c r="CU6" s="302" t="s">
        <v>218</v>
      </c>
      <c r="CV6" s="303" t="s">
        <v>219</v>
      </c>
      <c r="CW6" s="304" t="s">
        <v>219</v>
      </c>
      <c r="CX6" s="301" t="s">
        <v>220</v>
      </c>
      <c r="CY6" s="302" t="s">
        <v>220</v>
      </c>
      <c r="CZ6" s="303" t="s">
        <v>221</v>
      </c>
      <c r="DA6" s="304" t="s">
        <v>221</v>
      </c>
      <c r="DB6" s="301" t="s">
        <v>222</v>
      </c>
      <c r="DC6" s="302" t="s">
        <v>221</v>
      </c>
      <c r="DD6" s="303" t="s">
        <v>223</v>
      </c>
      <c r="DE6" s="304" t="s">
        <v>223</v>
      </c>
      <c r="DF6" s="301" t="s">
        <v>224</v>
      </c>
      <c r="DG6" s="302" t="s">
        <v>224</v>
      </c>
      <c r="DH6" s="303" t="s">
        <v>225</v>
      </c>
      <c r="DI6" s="304" t="s">
        <v>225</v>
      </c>
      <c r="DJ6" s="301" t="s">
        <v>226</v>
      </c>
      <c r="DK6" s="302" t="s">
        <v>226</v>
      </c>
      <c r="DL6" s="303" t="s">
        <v>227</v>
      </c>
      <c r="DM6" s="304" t="s">
        <v>227</v>
      </c>
      <c r="DN6" s="301" t="s">
        <v>228</v>
      </c>
      <c r="DO6" s="302" t="s">
        <v>228</v>
      </c>
      <c r="DP6" s="303" t="s">
        <v>229</v>
      </c>
      <c r="DQ6" s="304" t="s">
        <v>229</v>
      </c>
      <c r="DR6" s="301" t="s">
        <v>230</v>
      </c>
      <c r="DS6" s="302" t="s">
        <v>230</v>
      </c>
      <c r="DT6" s="303" t="s">
        <v>231</v>
      </c>
      <c r="DU6" s="304" t="s">
        <v>231</v>
      </c>
      <c r="DV6" s="301" t="s">
        <v>232</v>
      </c>
      <c r="DW6" s="302" t="s">
        <v>232</v>
      </c>
      <c r="DX6" s="303" t="s">
        <v>233</v>
      </c>
      <c r="DY6" s="304" t="s">
        <v>233</v>
      </c>
      <c r="DZ6" s="301" t="s">
        <v>234</v>
      </c>
      <c r="EA6" s="302" t="s">
        <v>234</v>
      </c>
      <c r="EB6" s="303" t="s">
        <v>235</v>
      </c>
      <c r="EC6" s="304" t="s">
        <v>235</v>
      </c>
      <c r="ED6" s="301" t="s">
        <v>298</v>
      </c>
      <c r="EE6" s="302" t="s">
        <v>236</v>
      </c>
      <c r="EF6" s="303" t="s">
        <v>299</v>
      </c>
      <c r="EG6" s="304" t="s">
        <v>237</v>
      </c>
      <c r="EH6" s="301" t="s">
        <v>238</v>
      </c>
      <c r="EI6" s="302" t="s">
        <v>238</v>
      </c>
      <c r="EJ6" s="303" t="s">
        <v>239</v>
      </c>
      <c r="EK6" s="304" t="s">
        <v>239</v>
      </c>
    </row>
    <row r="7" spans="1:141">
      <c r="A7" s="3" t="s">
        <v>22</v>
      </c>
      <c r="B7" s="7">
        <v>368792</v>
      </c>
      <c r="C7" s="8">
        <v>368792</v>
      </c>
      <c r="D7" s="4">
        <v>133262</v>
      </c>
      <c r="E7" s="5">
        <v>133262</v>
      </c>
      <c r="F7" s="7">
        <v>38332</v>
      </c>
      <c r="G7" s="8">
        <v>38332</v>
      </c>
      <c r="H7" s="4">
        <v>4715</v>
      </c>
      <c r="I7" s="5">
        <v>4715</v>
      </c>
      <c r="J7" s="7">
        <v>17693</v>
      </c>
      <c r="K7" s="8">
        <v>17693</v>
      </c>
      <c r="L7" s="4">
        <v>29687</v>
      </c>
      <c r="M7" s="5">
        <v>29687</v>
      </c>
      <c r="N7" s="7">
        <v>12589</v>
      </c>
      <c r="O7" s="8">
        <v>12589</v>
      </c>
      <c r="P7" s="4">
        <v>250</v>
      </c>
      <c r="Q7" s="5">
        <v>250</v>
      </c>
      <c r="R7" s="7">
        <v>19676</v>
      </c>
      <c r="S7" s="8">
        <v>19676</v>
      </c>
      <c r="T7" s="4">
        <v>3539</v>
      </c>
      <c r="U7" s="5">
        <v>3539</v>
      </c>
      <c r="V7" s="7">
        <v>1331</v>
      </c>
      <c r="W7" s="8">
        <v>1331</v>
      </c>
      <c r="X7" s="4">
        <v>3649</v>
      </c>
      <c r="Y7" s="5">
        <v>3649</v>
      </c>
      <c r="Z7" s="7">
        <v>7697</v>
      </c>
      <c r="AA7" s="8">
        <v>7697</v>
      </c>
      <c r="AB7" s="4">
        <v>66</v>
      </c>
      <c r="AC7" s="5">
        <v>66</v>
      </c>
      <c r="AD7" s="7">
        <v>647</v>
      </c>
      <c r="AE7" s="8">
        <v>647</v>
      </c>
      <c r="AF7" s="4">
        <v>3758</v>
      </c>
      <c r="AG7" s="5">
        <v>3758</v>
      </c>
      <c r="AH7" s="7">
        <v>862</v>
      </c>
      <c r="AI7" s="8">
        <v>862</v>
      </c>
      <c r="AJ7" s="4">
        <v>66</v>
      </c>
      <c r="AK7" s="5">
        <v>66</v>
      </c>
      <c r="AL7" s="7">
        <v>1196</v>
      </c>
      <c r="AM7" s="8">
        <v>1196</v>
      </c>
      <c r="AN7" s="4">
        <v>119</v>
      </c>
      <c r="AO7" s="5">
        <v>119</v>
      </c>
      <c r="AP7" s="7">
        <v>1679</v>
      </c>
      <c r="AQ7" s="8">
        <v>1679</v>
      </c>
      <c r="AR7" s="4">
        <v>620</v>
      </c>
      <c r="AS7" s="5">
        <v>620</v>
      </c>
      <c r="AT7" s="7">
        <v>958</v>
      </c>
      <c r="AU7" s="8">
        <v>958</v>
      </c>
      <c r="AV7" s="4">
        <v>3794</v>
      </c>
      <c r="AW7" s="5">
        <v>3794</v>
      </c>
      <c r="AX7" s="7">
        <v>236</v>
      </c>
      <c r="AY7" s="8">
        <v>236</v>
      </c>
      <c r="AZ7" s="4">
        <v>268</v>
      </c>
      <c r="BA7" s="5">
        <v>268</v>
      </c>
      <c r="BB7" s="7">
        <v>1064</v>
      </c>
      <c r="BC7" s="8">
        <v>1064</v>
      </c>
      <c r="BD7" s="4">
        <v>201</v>
      </c>
      <c r="BE7" s="5">
        <v>201</v>
      </c>
      <c r="BF7" s="7">
        <v>42</v>
      </c>
      <c r="BG7" s="8">
        <v>42</v>
      </c>
      <c r="BH7" s="4">
        <v>110</v>
      </c>
      <c r="BI7" s="5">
        <v>110</v>
      </c>
      <c r="BJ7" s="7">
        <v>435</v>
      </c>
      <c r="BK7" s="8">
        <v>435</v>
      </c>
      <c r="BL7" s="4">
        <v>4084</v>
      </c>
      <c r="BM7" s="5">
        <v>4084</v>
      </c>
      <c r="BN7" s="7">
        <v>1222</v>
      </c>
      <c r="BO7" s="8">
        <v>1222</v>
      </c>
      <c r="BP7" s="4">
        <v>950</v>
      </c>
      <c r="BQ7" s="5">
        <v>950</v>
      </c>
      <c r="BR7" s="7">
        <v>470</v>
      </c>
      <c r="BS7" s="8">
        <v>470</v>
      </c>
      <c r="BT7" s="4">
        <v>92</v>
      </c>
      <c r="BU7" s="5">
        <v>92</v>
      </c>
      <c r="BV7" s="7">
        <v>372</v>
      </c>
      <c r="BW7" s="8">
        <v>372</v>
      </c>
      <c r="BX7" s="4">
        <v>210</v>
      </c>
      <c r="BY7" s="5">
        <v>210</v>
      </c>
      <c r="BZ7" s="7">
        <v>19219</v>
      </c>
      <c r="CA7" s="8">
        <v>19219</v>
      </c>
      <c r="CB7" s="4">
        <v>3030</v>
      </c>
      <c r="CC7" s="5">
        <v>3030</v>
      </c>
      <c r="CD7" s="7">
        <v>1970</v>
      </c>
      <c r="CE7" s="8">
        <v>1970</v>
      </c>
      <c r="CF7" s="4">
        <v>1855</v>
      </c>
      <c r="CG7" s="5">
        <v>1855</v>
      </c>
      <c r="CH7" s="7">
        <v>1097</v>
      </c>
      <c r="CI7" s="8">
        <v>1097</v>
      </c>
      <c r="CJ7" s="4">
        <v>653</v>
      </c>
      <c r="CK7" s="5">
        <v>653</v>
      </c>
      <c r="CL7" s="7">
        <v>441</v>
      </c>
      <c r="CM7" s="8">
        <v>441</v>
      </c>
      <c r="CN7" s="4">
        <v>371</v>
      </c>
      <c r="CO7" s="5">
        <v>371</v>
      </c>
      <c r="CP7" s="7">
        <v>471</v>
      </c>
      <c r="CQ7" s="8">
        <v>471</v>
      </c>
      <c r="CR7" s="4">
        <v>56</v>
      </c>
      <c r="CS7" s="5">
        <v>56</v>
      </c>
      <c r="CT7" s="7">
        <v>852</v>
      </c>
      <c r="CU7" s="8">
        <v>852</v>
      </c>
      <c r="CV7" s="4">
        <v>94</v>
      </c>
      <c r="CW7" s="5">
        <v>94</v>
      </c>
      <c r="CX7" s="7">
        <v>504</v>
      </c>
      <c r="CY7" s="8">
        <v>504</v>
      </c>
      <c r="CZ7" s="4">
        <v>5079</v>
      </c>
      <c r="DA7" s="5">
        <v>5079</v>
      </c>
      <c r="DB7" s="7">
        <v>5020</v>
      </c>
      <c r="DC7" s="8">
        <v>5020</v>
      </c>
      <c r="DD7" s="4">
        <v>653</v>
      </c>
      <c r="DE7" s="5">
        <v>653</v>
      </c>
      <c r="DF7" s="7">
        <v>98</v>
      </c>
      <c r="DG7" s="8">
        <v>98</v>
      </c>
      <c r="DH7" s="4">
        <v>4347</v>
      </c>
      <c r="DI7" s="5">
        <v>4347</v>
      </c>
      <c r="DJ7" s="7">
        <v>10452</v>
      </c>
      <c r="DK7" s="8">
        <v>10452</v>
      </c>
      <c r="DL7" s="4">
        <v>2387</v>
      </c>
      <c r="DM7" s="5">
        <v>2387</v>
      </c>
      <c r="DN7" s="7">
        <v>758</v>
      </c>
      <c r="DO7" s="8">
        <v>758</v>
      </c>
      <c r="DP7" s="4">
        <v>624</v>
      </c>
      <c r="DQ7" s="5">
        <v>624</v>
      </c>
      <c r="DR7" s="7">
        <v>271</v>
      </c>
      <c r="DS7" s="8">
        <v>271</v>
      </c>
      <c r="DT7" s="4">
        <v>1924</v>
      </c>
      <c r="DU7" s="5">
        <v>1924</v>
      </c>
      <c r="DV7" s="7">
        <v>1740</v>
      </c>
      <c r="DW7" s="8">
        <v>1740</v>
      </c>
      <c r="DX7" s="4">
        <v>822</v>
      </c>
      <c r="DY7" s="5">
        <v>822</v>
      </c>
      <c r="DZ7" s="7">
        <v>2778</v>
      </c>
      <c r="EA7" s="8">
        <v>2778</v>
      </c>
      <c r="EB7" s="4">
        <v>2369</v>
      </c>
      <c r="EC7" s="5">
        <v>2369</v>
      </c>
      <c r="ED7" s="7">
        <v>492</v>
      </c>
      <c r="EE7" s="8">
        <v>492</v>
      </c>
      <c r="EF7" s="4">
        <v>590</v>
      </c>
      <c r="EG7" s="5">
        <v>590</v>
      </c>
      <c r="EH7" s="7">
        <v>1144</v>
      </c>
      <c r="EI7" s="8">
        <v>1144</v>
      </c>
      <c r="EJ7" s="4">
        <v>690</v>
      </c>
      <c r="EK7" s="5">
        <v>690</v>
      </c>
    </row>
    <row r="8" spans="1:141">
      <c r="B8" s="10"/>
      <c r="C8" s="10"/>
      <c r="D8" s="9"/>
      <c r="E8" s="9"/>
      <c r="F8" s="10"/>
      <c r="G8" s="10"/>
      <c r="H8" s="9"/>
      <c r="I8" s="9"/>
      <c r="J8" s="10"/>
      <c r="K8" s="10"/>
      <c r="L8" s="9"/>
      <c r="M8" s="9"/>
      <c r="N8" s="10"/>
      <c r="O8" s="10"/>
      <c r="P8" s="9"/>
      <c r="Q8" s="9"/>
      <c r="R8" s="10"/>
      <c r="S8" s="10"/>
      <c r="T8" s="9"/>
      <c r="U8" s="9"/>
      <c r="V8" s="10"/>
      <c r="W8" s="10"/>
      <c r="X8" s="9"/>
      <c r="Y8" s="9"/>
      <c r="Z8" s="10"/>
      <c r="AA8" s="10"/>
      <c r="AB8" s="9"/>
      <c r="AC8" s="9"/>
      <c r="AD8" s="10"/>
      <c r="AE8" s="10"/>
      <c r="AF8" s="9"/>
      <c r="AG8" s="9"/>
      <c r="AH8" s="10"/>
      <c r="AI8" s="10"/>
      <c r="AJ8" s="9"/>
      <c r="AK8" s="9"/>
      <c r="AL8" s="10"/>
      <c r="AM8" s="10"/>
      <c r="AN8" s="9"/>
      <c r="AO8" s="9"/>
      <c r="AP8" s="10"/>
      <c r="AQ8" s="10"/>
      <c r="AR8" s="9"/>
      <c r="AS8" s="9"/>
      <c r="AT8" s="10"/>
      <c r="AU8" s="10"/>
      <c r="AV8" s="9"/>
      <c r="AW8" s="9"/>
      <c r="AX8" s="10"/>
      <c r="AY8" s="10"/>
      <c r="AZ8" s="9"/>
      <c r="BA8" s="9"/>
      <c r="BB8" s="10"/>
      <c r="BC8" s="10"/>
      <c r="BD8" s="9"/>
      <c r="BE8" s="9"/>
      <c r="BF8" s="10"/>
      <c r="BG8" s="10"/>
      <c r="BH8" s="9"/>
      <c r="BI8" s="9"/>
      <c r="BJ8" s="10"/>
      <c r="BK8" s="10"/>
      <c r="BL8" s="9"/>
      <c r="BM8" s="9"/>
      <c r="BN8" s="10"/>
      <c r="BO8" s="10"/>
      <c r="BP8" s="9"/>
      <c r="BQ8" s="9"/>
      <c r="BR8" s="10"/>
      <c r="BS8" s="10"/>
      <c r="BT8" s="9"/>
      <c r="BU8" s="9"/>
      <c r="BV8" s="10"/>
      <c r="BW8" s="10"/>
      <c r="BX8" s="9"/>
      <c r="BY8" s="9"/>
      <c r="BZ8" s="10"/>
      <c r="CA8" s="10"/>
      <c r="CB8" s="9"/>
      <c r="CC8" s="9"/>
      <c r="CD8" s="10"/>
      <c r="CE8" s="10"/>
      <c r="CF8" s="9"/>
      <c r="CG8" s="9"/>
      <c r="CH8" s="10"/>
      <c r="CI8" s="10"/>
      <c r="CJ8" s="9"/>
      <c r="CK8" s="9"/>
      <c r="CL8" s="10"/>
      <c r="CM8" s="10"/>
      <c r="CN8" s="9"/>
      <c r="CO8" s="9"/>
      <c r="CP8" s="10"/>
      <c r="CQ8" s="10"/>
      <c r="CR8" s="9"/>
      <c r="CS8" s="9"/>
      <c r="CT8" s="10"/>
      <c r="CU8" s="10"/>
      <c r="CV8" s="9"/>
      <c r="CW8" s="9"/>
      <c r="CX8" s="10"/>
      <c r="CY8" s="10"/>
      <c r="CZ8" s="9"/>
      <c r="DA8" s="9"/>
      <c r="DB8" s="10"/>
      <c r="DC8" s="10"/>
      <c r="DD8" s="9"/>
      <c r="DE8" s="9"/>
      <c r="DF8" s="10"/>
      <c r="DG8" s="10"/>
      <c r="DH8" s="9"/>
      <c r="DI8" s="9"/>
      <c r="DJ8" s="10"/>
      <c r="DK8" s="10"/>
      <c r="DL8" s="9"/>
      <c r="DM8" s="9"/>
      <c r="DN8" s="10"/>
      <c r="DO8" s="10"/>
      <c r="DP8" s="9"/>
      <c r="DQ8" s="9"/>
      <c r="DR8" s="10"/>
      <c r="DS8" s="10"/>
      <c r="DT8" s="9"/>
      <c r="DU8" s="9"/>
      <c r="DV8" s="10"/>
      <c r="DW8" s="10"/>
      <c r="DX8" s="9"/>
      <c r="DY8" s="9"/>
      <c r="DZ8" s="10"/>
      <c r="EA8" s="10"/>
      <c r="EB8" s="9"/>
      <c r="EC8" s="9"/>
      <c r="ED8" s="10"/>
      <c r="EE8" s="10"/>
      <c r="EF8" s="9"/>
      <c r="EG8" s="9"/>
      <c r="EH8" s="10"/>
      <c r="EI8" s="10"/>
      <c r="EJ8" s="9"/>
      <c r="EK8" s="9"/>
    </row>
    <row r="9" spans="1:141">
      <c r="B9" s="12" t="s">
        <v>23</v>
      </c>
      <c r="C9" s="12" t="s">
        <v>24</v>
      </c>
      <c r="D9" s="11" t="s">
        <v>23</v>
      </c>
      <c r="E9" s="11" t="s">
        <v>24</v>
      </c>
      <c r="F9" s="12" t="s">
        <v>23</v>
      </c>
      <c r="G9" s="12" t="s">
        <v>24</v>
      </c>
      <c r="H9" s="11" t="s">
        <v>23</v>
      </c>
      <c r="I9" s="11" t="s">
        <v>24</v>
      </c>
      <c r="J9" s="12" t="s">
        <v>23</v>
      </c>
      <c r="K9" s="12" t="s">
        <v>24</v>
      </c>
      <c r="L9" s="11" t="s">
        <v>23</v>
      </c>
      <c r="M9" s="11" t="s">
        <v>24</v>
      </c>
      <c r="N9" s="12" t="s">
        <v>23</v>
      </c>
      <c r="O9" s="12" t="s">
        <v>24</v>
      </c>
      <c r="P9" s="11" t="s">
        <v>23</v>
      </c>
      <c r="Q9" s="11" t="s">
        <v>24</v>
      </c>
      <c r="R9" s="12" t="s">
        <v>23</v>
      </c>
      <c r="S9" s="12" t="s">
        <v>24</v>
      </c>
      <c r="T9" s="11" t="s">
        <v>23</v>
      </c>
      <c r="U9" s="11" t="s">
        <v>24</v>
      </c>
      <c r="V9" s="12" t="s">
        <v>23</v>
      </c>
      <c r="W9" s="12" t="s">
        <v>24</v>
      </c>
      <c r="X9" s="11" t="s">
        <v>23</v>
      </c>
      <c r="Y9" s="11" t="s">
        <v>24</v>
      </c>
      <c r="Z9" s="12" t="s">
        <v>23</v>
      </c>
      <c r="AA9" s="12" t="s">
        <v>24</v>
      </c>
      <c r="AB9" s="11" t="s">
        <v>23</v>
      </c>
      <c r="AC9" s="11" t="s">
        <v>24</v>
      </c>
      <c r="AD9" s="12" t="s">
        <v>23</v>
      </c>
      <c r="AE9" s="12" t="s">
        <v>24</v>
      </c>
      <c r="AF9" s="11" t="s">
        <v>23</v>
      </c>
      <c r="AG9" s="11" t="s">
        <v>24</v>
      </c>
      <c r="AH9" s="12" t="s">
        <v>23</v>
      </c>
      <c r="AI9" s="12" t="s">
        <v>24</v>
      </c>
      <c r="AJ9" s="11" t="s">
        <v>23</v>
      </c>
      <c r="AK9" s="11" t="s">
        <v>24</v>
      </c>
      <c r="AL9" s="12" t="s">
        <v>23</v>
      </c>
      <c r="AM9" s="12" t="s">
        <v>24</v>
      </c>
      <c r="AN9" s="11" t="s">
        <v>23</v>
      </c>
      <c r="AO9" s="11" t="s">
        <v>24</v>
      </c>
      <c r="AP9" s="12" t="s">
        <v>23</v>
      </c>
      <c r="AQ9" s="12" t="s">
        <v>24</v>
      </c>
      <c r="AR9" s="11" t="s">
        <v>23</v>
      </c>
      <c r="AS9" s="11" t="s">
        <v>24</v>
      </c>
      <c r="AT9" s="12" t="s">
        <v>23</v>
      </c>
      <c r="AU9" s="12" t="s">
        <v>24</v>
      </c>
      <c r="AV9" s="11" t="s">
        <v>23</v>
      </c>
      <c r="AW9" s="11" t="s">
        <v>24</v>
      </c>
      <c r="AX9" s="12" t="s">
        <v>23</v>
      </c>
      <c r="AY9" s="12" t="s">
        <v>24</v>
      </c>
      <c r="AZ9" s="11" t="s">
        <v>23</v>
      </c>
      <c r="BA9" s="11" t="s">
        <v>24</v>
      </c>
      <c r="BB9" s="12" t="s">
        <v>23</v>
      </c>
      <c r="BC9" s="12" t="s">
        <v>24</v>
      </c>
      <c r="BD9" s="11" t="s">
        <v>23</v>
      </c>
      <c r="BE9" s="11" t="s">
        <v>24</v>
      </c>
      <c r="BF9" s="12" t="s">
        <v>23</v>
      </c>
      <c r="BG9" s="12" t="s">
        <v>24</v>
      </c>
      <c r="BH9" s="11" t="s">
        <v>23</v>
      </c>
      <c r="BI9" s="11" t="s">
        <v>24</v>
      </c>
      <c r="BJ9" s="12" t="s">
        <v>23</v>
      </c>
      <c r="BK9" s="12" t="s">
        <v>24</v>
      </c>
      <c r="BL9" s="11" t="s">
        <v>23</v>
      </c>
      <c r="BM9" s="11" t="s">
        <v>24</v>
      </c>
      <c r="BN9" s="12" t="s">
        <v>23</v>
      </c>
      <c r="BO9" s="12" t="s">
        <v>24</v>
      </c>
      <c r="BP9" s="11" t="s">
        <v>23</v>
      </c>
      <c r="BQ9" s="11" t="s">
        <v>24</v>
      </c>
      <c r="BR9" s="12" t="s">
        <v>23</v>
      </c>
      <c r="BS9" s="12" t="s">
        <v>24</v>
      </c>
      <c r="BT9" s="11" t="s">
        <v>23</v>
      </c>
      <c r="BU9" s="11" t="s">
        <v>24</v>
      </c>
      <c r="BV9" s="12" t="s">
        <v>23</v>
      </c>
      <c r="BW9" s="12" t="s">
        <v>24</v>
      </c>
      <c r="BX9" s="11" t="s">
        <v>23</v>
      </c>
      <c r="BY9" s="11" t="s">
        <v>24</v>
      </c>
      <c r="BZ9" s="12" t="s">
        <v>23</v>
      </c>
      <c r="CA9" s="12" t="s">
        <v>24</v>
      </c>
      <c r="CB9" s="11" t="s">
        <v>23</v>
      </c>
      <c r="CC9" s="11" t="s">
        <v>24</v>
      </c>
      <c r="CD9" s="12" t="s">
        <v>23</v>
      </c>
      <c r="CE9" s="12" t="s">
        <v>24</v>
      </c>
      <c r="CF9" s="11" t="s">
        <v>23</v>
      </c>
      <c r="CG9" s="11" t="s">
        <v>24</v>
      </c>
      <c r="CH9" s="12" t="s">
        <v>23</v>
      </c>
      <c r="CI9" s="12" t="s">
        <v>24</v>
      </c>
      <c r="CJ9" s="11" t="s">
        <v>23</v>
      </c>
      <c r="CK9" s="11" t="s">
        <v>24</v>
      </c>
      <c r="CL9" s="12" t="s">
        <v>23</v>
      </c>
      <c r="CM9" s="12" t="s">
        <v>24</v>
      </c>
      <c r="CN9" s="11" t="s">
        <v>23</v>
      </c>
      <c r="CO9" s="11" t="s">
        <v>24</v>
      </c>
      <c r="CP9" s="12" t="s">
        <v>23</v>
      </c>
      <c r="CQ9" s="12" t="s">
        <v>24</v>
      </c>
      <c r="CR9" s="11" t="s">
        <v>23</v>
      </c>
      <c r="CS9" s="11" t="s">
        <v>24</v>
      </c>
      <c r="CT9" s="12" t="s">
        <v>23</v>
      </c>
      <c r="CU9" s="12" t="s">
        <v>24</v>
      </c>
      <c r="CV9" s="11" t="s">
        <v>23</v>
      </c>
      <c r="CW9" s="11" t="s">
        <v>24</v>
      </c>
      <c r="CX9" s="12" t="s">
        <v>23</v>
      </c>
      <c r="CY9" s="12" t="s">
        <v>24</v>
      </c>
      <c r="CZ9" s="11" t="s">
        <v>23</v>
      </c>
      <c r="DA9" s="11" t="s">
        <v>24</v>
      </c>
      <c r="DB9" s="12" t="s">
        <v>23</v>
      </c>
      <c r="DC9" s="12" t="s">
        <v>24</v>
      </c>
      <c r="DD9" s="11" t="s">
        <v>23</v>
      </c>
      <c r="DE9" s="11" t="s">
        <v>24</v>
      </c>
      <c r="DF9" s="12" t="s">
        <v>23</v>
      </c>
      <c r="DG9" s="12" t="s">
        <v>24</v>
      </c>
      <c r="DH9" s="11" t="s">
        <v>23</v>
      </c>
      <c r="DI9" s="11" t="s">
        <v>24</v>
      </c>
      <c r="DJ9" s="12" t="s">
        <v>23</v>
      </c>
      <c r="DK9" s="12" t="s">
        <v>24</v>
      </c>
      <c r="DL9" s="11" t="s">
        <v>23</v>
      </c>
      <c r="DM9" s="11" t="s">
        <v>24</v>
      </c>
      <c r="DN9" s="12" t="s">
        <v>23</v>
      </c>
      <c r="DO9" s="12" t="s">
        <v>24</v>
      </c>
      <c r="DP9" s="11" t="s">
        <v>23</v>
      </c>
      <c r="DQ9" s="11" t="s">
        <v>24</v>
      </c>
      <c r="DR9" s="12" t="s">
        <v>23</v>
      </c>
      <c r="DS9" s="12" t="s">
        <v>24</v>
      </c>
      <c r="DT9" s="11" t="s">
        <v>23</v>
      </c>
      <c r="DU9" s="11" t="s">
        <v>24</v>
      </c>
      <c r="DV9" s="12" t="s">
        <v>23</v>
      </c>
      <c r="DW9" s="12" t="s">
        <v>24</v>
      </c>
      <c r="DX9" s="11" t="s">
        <v>23</v>
      </c>
      <c r="DY9" s="11" t="s">
        <v>24</v>
      </c>
      <c r="DZ9" s="12" t="s">
        <v>23</v>
      </c>
      <c r="EA9" s="12" t="s">
        <v>24</v>
      </c>
      <c r="EB9" s="11" t="s">
        <v>23</v>
      </c>
      <c r="EC9" s="11" t="s">
        <v>24</v>
      </c>
      <c r="ED9" s="12" t="s">
        <v>23</v>
      </c>
      <c r="EE9" s="12" t="s">
        <v>24</v>
      </c>
      <c r="EF9" s="11" t="s">
        <v>23</v>
      </c>
      <c r="EG9" s="11" t="s">
        <v>24</v>
      </c>
      <c r="EH9" s="12" t="s">
        <v>23</v>
      </c>
      <c r="EI9" s="12" t="s">
        <v>24</v>
      </c>
      <c r="EJ9" s="11" t="s">
        <v>23</v>
      </c>
      <c r="EK9" s="11" t="s">
        <v>24</v>
      </c>
    </row>
    <row r="10" spans="1:141" ht="14.4" customHeight="1">
      <c r="D10" s="13"/>
      <c r="E10" s="13"/>
      <c r="H10" s="13"/>
      <c r="I10" s="13"/>
      <c r="L10" s="13"/>
      <c r="M10" s="13"/>
      <c r="P10" s="13"/>
      <c r="Q10" s="13"/>
      <c r="T10" s="13"/>
      <c r="U10" s="13"/>
      <c r="X10" s="13"/>
      <c r="Y10" s="13"/>
      <c r="AB10" s="13"/>
      <c r="AC10" s="13"/>
      <c r="AF10" s="13"/>
      <c r="AG10" s="13"/>
      <c r="AJ10" s="13"/>
      <c r="AK10" s="13"/>
      <c r="AN10" s="13"/>
      <c r="AO10" s="13"/>
      <c r="AR10" s="13"/>
      <c r="AS10" s="13"/>
      <c r="AV10" s="13"/>
      <c r="AW10" s="13"/>
      <c r="AZ10" s="13"/>
      <c r="BA10" s="13"/>
      <c r="BD10" s="13"/>
      <c r="BE10" s="13"/>
      <c r="BH10" s="13"/>
      <c r="BI10" s="13"/>
      <c r="BL10" s="13"/>
      <c r="BM10" s="13"/>
      <c r="BP10" s="13"/>
      <c r="BQ10" s="13"/>
      <c r="BT10" s="13"/>
      <c r="BU10" s="13"/>
      <c r="BX10" s="13"/>
      <c r="BY10" s="13"/>
      <c r="CB10" s="13"/>
      <c r="CC10" s="13"/>
      <c r="CF10" s="13"/>
      <c r="CG10" s="13"/>
      <c r="CJ10" s="13"/>
      <c r="CK10" s="13"/>
      <c r="CN10" s="13"/>
      <c r="CO10" s="13"/>
      <c r="CR10" s="13"/>
      <c r="CS10" s="13"/>
      <c r="CV10" s="13"/>
      <c r="CW10" s="13"/>
      <c r="CZ10" s="13"/>
      <c r="DA10" s="13"/>
      <c r="DD10" s="13"/>
      <c r="DE10" s="13"/>
      <c r="DH10" s="13"/>
      <c r="DI10" s="13"/>
      <c r="DL10" s="13"/>
      <c r="DM10" s="13"/>
      <c r="DP10" s="13"/>
      <c r="DQ10" s="13"/>
      <c r="DT10" s="13"/>
      <c r="DU10" s="13"/>
      <c r="DX10" s="13"/>
      <c r="DY10" s="13"/>
      <c r="EB10" s="13"/>
      <c r="EC10" s="13"/>
      <c r="EF10" s="13"/>
      <c r="EG10" s="13"/>
      <c r="EJ10" s="13"/>
      <c r="EK10" s="13"/>
    </row>
    <row r="11" spans="1:141">
      <c r="A11" s="14" t="s">
        <v>26</v>
      </c>
      <c r="B11" s="16"/>
      <c r="C11" s="16"/>
      <c r="D11" s="15"/>
      <c r="E11" s="15"/>
      <c r="F11" s="16"/>
      <c r="G11" s="16"/>
      <c r="H11" s="15"/>
      <c r="I11" s="15"/>
      <c r="J11" s="16"/>
      <c r="K11" s="16"/>
      <c r="L11" s="15"/>
      <c r="M11" s="15"/>
      <c r="N11" s="16"/>
      <c r="O11" s="16"/>
      <c r="P11" s="15"/>
      <c r="Q11" s="15"/>
      <c r="R11" s="16"/>
      <c r="S11" s="16"/>
      <c r="T11" s="15"/>
      <c r="U11" s="15"/>
      <c r="V11" s="16"/>
      <c r="W11" s="16"/>
      <c r="X11" s="15"/>
      <c r="Y11" s="15"/>
      <c r="Z11" s="16"/>
      <c r="AA11" s="16"/>
      <c r="AB11" s="15"/>
      <c r="AC11" s="15"/>
      <c r="AD11" s="16"/>
      <c r="AE11" s="16"/>
      <c r="AF11" s="15"/>
      <c r="AG11" s="15"/>
      <c r="AH11" s="16"/>
      <c r="AI11" s="16"/>
      <c r="AJ11" s="15"/>
      <c r="AK11" s="15"/>
      <c r="AL11" s="16"/>
      <c r="AM11" s="16"/>
      <c r="AN11" s="15"/>
      <c r="AO11" s="15"/>
      <c r="AP11" s="16"/>
      <c r="AQ11" s="16"/>
      <c r="AR11" s="15"/>
      <c r="AS11" s="15"/>
      <c r="AT11" s="16"/>
      <c r="AU11" s="16"/>
      <c r="AV11" s="15"/>
      <c r="AW11" s="15"/>
      <c r="AX11" s="16"/>
      <c r="AY11" s="16"/>
      <c r="AZ11" s="15"/>
      <c r="BA11" s="15"/>
      <c r="BB11" s="16"/>
      <c r="BC11" s="16"/>
      <c r="BD11" s="15"/>
      <c r="BE11" s="15"/>
      <c r="BF11" s="16"/>
      <c r="BG11" s="16"/>
      <c r="BH11" s="15"/>
      <c r="BI11" s="15"/>
      <c r="BJ11" s="16"/>
      <c r="BK11" s="16"/>
      <c r="BL11" s="15"/>
      <c r="BM11" s="15"/>
      <c r="BN11" s="16"/>
      <c r="BO11" s="16"/>
      <c r="BP11" s="15"/>
      <c r="BQ11" s="15"/>
      <c r="BR11" s="16"/>
      <c r="BS11" s="16"/>
      <c r="BT11" s="15"/>
      <c r="BU11" s="15"/>
      <c r="BV11" s="16"/>
      <c r="BW11" s="16"/>
      <c r="BX11" s="15"/>
      <c r="BY11" s="15"/>
      <c r="BZ11" s="16"/>
      <c r="CA11" s="16"/>
      <c r="CB11" s="15"/>
      <c r="CC11" s="15"/>
      <c r="CD11" s="16"/>
      <c r="CE11" s="16"/>
      <c r="CF11" s="15"/>
      <c r="CG11" s="15"/>
      <c r="CH11" s="16"/>
      <c r="CI11" s="16"/>
      <c r="CJ11" s="15"/>
      <c r="CK11" s="15"/>
      <c r="CL11" s="16"/>
      <c r="CM11" s="16"/>
      <c r="CN11" s="15"/>
      <c r="CO11" s="15"/>
      <c r="CP11" s="16"/>
      <c r="CQ11" s="16"/>
      <c r="CR11" s="15"/>
      <c r="CS11" s="15"/>
      <c r="CT11" s="16"/>
      <c r="CU11" s="16"/>
      <c r="CV11" s="15"/>
      <c r="CW11" s="15"/>
      <c r="CX11" s="16"/>
      <c r="CY11" s="16"/>
      <c r="CZ11" s="15"/>
      <c r="DA11" s="15"/>
      <c r="DB11" s="16"/>
      <c r="DC11" s="16"/>
      <c r="DD11" s="15"/>
      <c r="DE11" s="15"/>
      <c r="DF11" s="16"/>
      <c r="DG11" s="16"/>
      <c r="DH11" s="15"/>
      <c r="DI11" s="15"/>
      <c r="DJ11" s="16"/>
      <c r="DK11" s="16"/>
      <c r="DL11" s="15"/>
      <c r="DM11" s="15"/>
      <c r="DN11" s="16"/>
      <c r="DO11" s="16"/>
      <c r="DP11" s="15"/>
      <c r="DQ11" s="15"/>
      <c r="DR11" s="16"/>
      <c r="DS11" s="16"/>
      <c r="DT11" s="15"/>
      <c r="DU11" s="15"/>
      <c r="DV11" s="16"/>
      <c r="DW11" s="16"/>
      <c r="DX11" s="15"/>
      <c r="DY11" s="15"/>
      <c r="DZ11" s="16"/>
      <c r="EA11" s="16"/>
      <c r="EB11" s="15"/>
      <c r="EC11" s="15"/>
      <c r="ED11" s="16"/>
      <c r="EE11" s="16"/>
      <c r="EF11" s="15"/>
      <c r="EG11" s="15"/>
      <c r="EH11" s="16"/>
      <c r="EI11" s="16"/>
      <c r="EJ11" s="15"/>
      <c r="EK11" s="15"/>
    </row>
    <row r="12" spans="1:141">
      <c r="A12" s="3" t="s">
        <v>27</v>
      </c>
      <c r="B12" s="16">
        <v>270743049.78600007</v>
      </c>
      <c r="C12" s="16">
        <v>269485409.42900002</v>
      </c>
      <c r="D12" s="15">
        <v>102775287</v>
      </c>
      <c r="E12" s="15">
        <v>102061543.3</v>
      </c>
      <c r="F12" s="16">
        <v>28646761</v>
      </c>
      <c r="G12" s="16">
        <v>28561385</v>
      </c>
      <c r="H12" s="15">
        <v>3403593.4</v>
      </c>
      <c r="I12" s="15">
        <v>3400263.4999999995</v>
      </c>
      <c r="J12" s="16">
        <v>13110822</v>
      </c>
      <c r="K12" s="16">
        <v>13078235</v>
      </c>
      <c r="L12" s="15">
        <v>21890804</v>
      </c>
      <c r="M12" s="15">
        <v>21904120</v>
      </c>
      <c r="N12" s="16">
        <v>8436948</v>
      </c>
      <c r="O12" s="16">
        <v>8420945</v>
      </c>
      <c r="P12" s="15">
        <v>232717</v>
      </c>
      <c r="Q12" s="15">
        <v>232717</v>
      </c>
      <c r="R12" s="16">
        <v>12387866</v>
      </c>
      <c r="S12" s="16">
        <v>12341475</v>
      </c>
      <c r="T12" s="15">
        <v>2370889</v>
      </c>
      <c r="U12" s="15">
        <v>2366145</v>
      </c>
      <c r="V12" s="16">
        <v>825716</v>
      </c>
      <c r="W12" s="16">
        <v>825716</v>
      </c>
      <c r="X12" s="15">
        <v>2742170</v>
      </c>
      <c r="Y12" s="15">
        <v>2735217</v>
      </c>
      <c r="Z12" s="16">
        <v>5081978</v>
      </c>
      <c r="AA12" s="16">
        <v>5068581</v>
      </c>
      <c r="AB12" s="15">
        <v>85480</v>
      </c>
      <c r="AC12" s="15">
        <v>85256</v>
      </c>
      <c r="AD12" s="16">
        <v>923421</v>
      </c>
      <c r="AE12" s="16">
        <v>923215</v>
      </c>
      <c r="AF12" s="15">
        <v>2581045</v>
      </c>
      <c r="AG12" s="15">
        <v>2556472</v>
      </c>
      <c r="AH12" s="16">
        <v>652923</v>
      </c>
      <c r="AI12" s="16">
        <v>652923</v>
      </c>
      <c r="AJ12" s="15">
        <v>38521</v>
      </c>
      <c r="AK12" s="15">
        <v>38521</v>
      </c>
      <c r="AL12" s="16">
        <v>801896</v>
      </c>
      <c r="AM12" s="16">
        <v>796861</v>
      </c>
      <c r="AN12" s="15">
        <v>70556</v>
      </c>
      <c r="AO12" s="15">
        <v>70556</v>
      </c>
      <c r="AP12" s="16">
        <v>1382233</v>
      </c>
      <c r="AQ12" s="16">
        <v>1382233</v>
      </c>
      <c r="AR12" s="15">
        <v>373502</v>
      </c>
      <c r="AS12" s="15">
        <v>366159</v>
      </c>
      <c r="AT12" s="16">
        <v>679007</v>
      </c>
      <c r="AU12" s="16">
        <v>671232</v>
      </c>
      <c r="AV12" s="15">
        <v>2613607</v>
      </c>
      <c r="AW12" s="15">
        <v>2578640</v>
      </c>
      <c r="AX12" s="16">
        <v>142273.986</v>
      </c>
      <c r="AY12" s="16">
        <v>140308.22899999999</v>
      </c>
      <c r="AZ12" s="15">
        <v>175149</v>
      </c>
      <c r="BA12" s="15">
        <v>174168</v>
      </c>
      <c r="BB12" s="16">
        <v>693481</v>
      </c>
      <c r="BC12" s="16">
        <v>687549</v>
      </c>
      <c r="BD12" s="15">
        <v>138016</v>
      </c>
      <c r="BE12" s="15">
        <v>138016</v>
      </c>
      <c r="BF12" s="16">
        <v>30211</v>
      </c>
      <c r="BG12" s="16">
        <v>30211</v>
      </c>
      <c r="BH12" s="15">
        <v>78797</v>
      </c>
      <c r="BI12" s="15">
        <v>78136</v>
      </c>
      <c r="BJ12" s="16">
        <v>288162</v>
      </c>
      <c r="BK12" s="16">
        <v>287505</v>
      </c>
      <c r="BL12" s="15">
        <v>2870177</v>
      </c>
      <c r="BM12" s="15">
        <v>2860445</v>
      </c>
      <c r="BN12" s="16">
        <v>731947</v>
      </c>
      <c r="BO12" s="16">
        <v>718804</v>
      </c>
      <c r="BP12" s="15">
        <v>622571</v>
      </c>
      <c r="BQ12" s="15">
        <v>612400</v>
      </c>
      <c r="BR12" s="16">
        <v>342376.39999999997</v>
      </c>
      <c r="BS12" s="16">
        <v>335948.39999999997</v>
      </c>
      <c r="BT12" s="15">
        <v>40713</v>
      </c>
      <c r="BU12" s="15">
        <v>40713</v>
      </c>
      <c r="BV12" s="16">
        <v>274286</v>
      </c>
      <c r="BW12" s="16">
        <v>273601</v>
      </c>
      <c r="BX12" s="15">
        <v>104178.3</v>
      </c>
      <c r="BY12" s="15">
        <v>104178.3</v>
      </c>
      <c r="BZ12" s="16">
        <v>13500142</v>
      </c>
      <c r="CA12" s="16">
        <v>13437081</v>
      </c>
      <c r="CB12" s="15">
        <v>2260311</v>
      </c>
      <c r="CC12" s="15">
        <v>2248366</v>
      </c>
      <c r="CD12" s="16">
        <v>1472868</v>
      </c>
      <c r="CE12" s="16">
        <v>1464164</v>
      </c>
      <c r="CF12" s="15">
        <v>1256260</v>
      </c>
      <c r="CG12" s="15">
        <v>1250825</v>
      </c>
      <c r="CH12" s="16">
        <v>676261</v>
      </c>
      <c r="CI12" s="16">
        <v>674509</v>
      </c>
      <c r="CJ12" s="15">
        <v>404694</v>
      </c>
      <c r="CK12" s="15">
        <v>404694</v>
      </c>
      <c r="CL12" s="16">
        <v>302658</v>
      </c>
      <c r="CM12" s="16">
        <v>300504</v>
      </c>
      <c r="CN12" s="15">
        <v>266091.8</v>
      </c>
      <c r="CO12" s="15">
        <v>263686.8</v>
      </c>
      <c r="CP12" s="16">
        <v>391552</v>
      </c>
      <c r="CQ12" s="16">
        <v>390605</v>
      </c>
      <c r="CR12" s="15">
        <v>34982.800000000003</v>
      </c>
      <c r="CS12" s="15">
        <v>34982.800000000003</v>
      </c>
      <c r="CT12" s="16">
        <v>693193</v>
      </c>
      <c r="CU12" s="16">
        <v>691566</v>
      </c>
      <c r="CV12" s="15">
        <v>46214.1</v>
      </c>
      <c r="CW12" s="15">
        <v>46214.1</v>
      </c>
      <c r="CX12" s="16">
        <v>351036</v>
      </c>
      <c r="CY12" s="16">
        <v>351036</v>
      </c>
      <c r="CZ12" s="15">
        <v>4178300</v>
      </c>
      <c r="DA12" s="15">
        <v>4158888</v>
      </c>
      <c r="DB12" s="16">
        <v>3302431</v>
      </c>
      <c r="DC12" s="16">
        <v>3284536</v>
      </c>
      <c r="DD12" s="15">
        <v>450710</v>
      </c>
      <c r="DE12" s="15">
        <v>449280</v>
      </c>
      <c r="DF12" s="16">
        <v>195898</v>
      </c>
      <c r="DG12" s="16">
        <v>195898</v>
      </c>
      <c r="DH12" s="15">
        <v>3149941</v>
      </c>
      <c r="DI12" s="15">
        <v>3133647</v>
      </c>
      <c r="DJ12" s="16">
        <v>6708553</v>
      </c>
      <c r="DK12" s="16">
        <v>6683873</v>
      </c>
      <c r="DL12" s="15">
        <v>1635415</v>
      </c>
      <c r="DM12" s="15">
        <v>1628798</v>
      </c>
      <c r="DN12" s="16">
        <v>512636</v>
      </c>
      <c r="DO12" s="16">
        <v>508910</v>
      </c>
      <c r="DP12" s="15">
        <v>401886</v>
      </c>
      <c r="DQ12" s="15">
        <v>399642</v>
      </c>
      <c r="DR12" s="16">
        <v>269927</v>
      </c>
      <c r="DS12" s="16">
        <v>269927</v>
      </c>
      <c r="DT12" s="15">
        <v>1256662</v>
      </c>
      <c r="DU12" s="15">
        <v>1251747</v>
      </c>
      <c r="DV12" s="16">
        <v>1282666</v>
      </c>
      <c r="DW12" s="16">
        <v>1279697</v>
      </c>
      <c r="DX12" s="15">
        <v>569149</v>
      </c>
      <c r="DY12" s="15">
        <v>564520</v>
      </c>
      <c r="DZ12" s="16">
        <v>1952499</v>
      </c>
      <c r="EA12" s="16">
        <v>1948081</v>
      </c>
      <c r="EB12" s="15">
        <v>1714308</v>
      </c>
      <c r="EC12" s="15">
        <v>1709037</v>
      </c>
      <c r="ED12" s="16">
        <v>812988</v>
      </c>
      <c r="EE12" s="16">
        <v>811985</v>
      </c>
      <c r="EF12" s="15">
        <v>602881</v>
      </c>
      <c r="EG12" s="15">
        <v>602283</v>
      </c>
      <c r="EH12" s="16">
        <v>1005168</v>
      </c>
      <c r="EI12" s="16">
        <v>1001386</v>
      </c>
      <c r="EJ12" s="15">
        <v>444687</v>
      </c>
      <c r="EK12" s="15">
        <v>444647</v>
      </c>
    </row>
    <row r="13" spans="1:141">
      <c r="A13" s="3" t="s">
        <v>28</v>
      </c>
      <c r="B13" s="16">
        <v>46455629.311000012</v>
      </c>
      <c r="C13" s="16">
        <v>46455629.311000012</v>
      </c>
      <c r="D13" s="15">
        <v>8031222.5</v>
      </c>
      <c r="E13" s="15">
        <v>8031222.5</v>
      </c>
      <c r="F13" s="16">
        <v>1681569</v>
      </c>
      <c r="G13" s="16">
        <v>1681569</v>
      </c>
      <c r="H13" s="15">
        <v>322912.3</v>
      </c>
      <c r="I13" s="15">
        <v>322912.3</v>
      </c>
      <c r="J13" s="16">
        <v>1201735</v>
      </c>
      <c r="K13" s="16">
        <v>1201735</v>
      </c>
      <c r="L13" s="15">
        <v>2941059</v>
      </c>
      <c r="M13" s="15">
        <v>2941059</v>
      </c>
      <c r="N13" s="16">
        <v>1943309</v>
      </c>
      <c r="O13" s="16">
        <v>1943309</v>
      </c>
      <c r="P13" s="15">
        <v>22963</v>
      </c>
      <c r="Q13" s="15">
        <v>22963</v>
      </c>
      <c r="R13" s="16">
        <v>3154547</v>
      </c>
      <c r="S13" s="16">
        <v>3154547</v>
      </c>
      <c r="T13" s="15">
        <v>710390</v>
      </c>
      <c r="U13" s="15">
        <v>710390</v>
      </c>
      <c r="V13" s="16">
        <v>295848</v>
      </c>
      <c r="W13" s="16">
        <v>295848</v>
      </c>
      <c r="X13" s="15">
        <v>863899</v>
      </c>
      <c r="Y13" s="15">
        <v>863899</v>
      </c>
      <c r="Z13" s="16">
        <v>1250895</v>
      </c>
      <c r="AA13" s="16">
        <v>1250895</v>
      </c>
      <c r="AB13" s="15">
        <v>408</v>
      </c>
      <c r="AC13" s="15">
        <v>408</v>
      </c>
      <c r="AD13" s="16">
        <v>0</v>
      </c>
      <c r="AE13" s="16">
        <v>0</v>
      </c>
      <c r="AF13" s="15">
        <v>1110858</v>
      </c>
      <c r="AG13" s="15">
        <v>1110858</v>
      </c>
      <c r="AH13" s="16">
        <v>235955</v>
      </c>
      <c r="AI13" s="16">
        <v>235955</v>
      </c>
      <c r="AJ13" s="15">
        <v>24719</v>
      </c>
      <c r="AK13" s="15">
        <v>24719</v>
      </c>
      <c r="AL13" s="16">
        <v>274981</v>
      </c>
      <c r="AM13" s="16">
        <v>274981</v>
      </c>
      <c r="AN13" s="15">
        <v>54679</v>
      </c>
      <c r="AO13" s="15">
        <v>54679</v>
      </c>
      <c r="AP13" s="16">
        <v>472040</v>
      </c>
      <c r="AQ13" s="16">
        <v>472040</v>
      </c>
      <c r="AR13" s="15">
        <v>312402</v>
      </c>
      <c r="AS13" s="15">
        <v>312402</v>
      </c>
      <c r="AT13" s="16">
        <v>266134</v>
      </c>
      <c r="AU13" s="16">
        <v>266134</v>
      </c>
      <c r="AV13" s="15">
        <v>914865</v>
      </c>
      <c r="AW13" s="15">
        <v>914865</v>
      </c>
      <c r="AX13" s="16">
        <v>227703.611</v>
      </c>
      <c r="AY13" s="16">
        <v>227703.611</v>
      </c>
      <c r="AZ13" s="15">
        <v>115222</v>
      </c>
      <c r="BA13" s="15">
        <v>115222</v>
      </c>
      <c r="BB13" s="16">
        <v>372832</v>
      </c>
      <c r="BC13" s="16">
        <v>372832</v>
      </c>
      <c r="BD13" s="15">
        <v>127938</v>
      </c>
      <c r="BE13" s="15">
        <v>127938</v>
      </c>
      <c r="BF13" s="16">
        <v>7952</v>
      </c>
      <c r="BG13" s="16">
        <v>7952</v>
      </c>
      <c r="BH13" s="15">
        <v>27284</v>
      </c>
      <c r="BI13" s="15">
        <v>27284</v>
      </c>
      <c r="BJ13" s="16">
        <v>198220</v>
      </c>
      <c r="BK13" s="16">
        <v>198220</v>
      </c>
      <c r="BL13" s="15">
        <v>1652737</v>
      </c>
      <c r="BM13" s="15">
        <v>1652737</v>
      </c>
      <c r="BN13" s="16">
        <v>484850</v>
      </c>
      <c r="BO13" s="16">
        <v>484850</v>
      </c>
      <c r="BP13" s="15">
        <v>315385</v>
      </c>
      <c r="BQ13" s="15">
        <v>315385</v>
      </c>
      <c r="BR13" s="16">
        <v>141483.5</v>
      </c>
      <c r="BS13" s="16">
        <v>141483.5</v>
      </c>
      <c r="BT13" s="15">
        <v>65617</v>
      </c>
      <c r="BU13" s="15">
        <v>65617</v>
      </c>
      <c r="BV13" s="16">
        <v>176623</v>
      </c>
      <c r="BW13" s="16">
        <v>176623</v>
      </c>
      <c r="BX13" s="15">
        <v>89163.3</v>
      </c>
      <c r="BY13" s="15">
        <v>89163.3</v>
      </c>
      <c r="BZ13" s="16">
        <v>3940933</v>
      </c>
      <c r="CA13" s="16">
        <v>3940933</v>
      </c>
      <c r="CB13" s="15">
        <v>722635</v>
      </c>
      <c r="CC13" s="15">
        <v>722635</v>
      </c>
      <c r="CD13" s="16">
        <v>475333</v>
      </c>
      <c r="CE13" s="16">
        <v>475333</v>
      </c>
      <c r="CF13" s="15">
        <v>607511</v>
      </c>
      <c r="CG13" s="15">
        <v>607511</v>
      </c>
      <c r="CH13" s="16">
        <v>342681</v>
      </c>
      <c r="CI13" s="16">
        <v>342681</v>
      </c>
      <c r="CJ13" s="15">
        <v>187081</v>
      </c>
      <c r="CK13" s="15">
        <v>187081</v>
      </c>
      <c r="CL13" s="16">
        <v>126950</v>
      </c>
      <c r="CM13" s="16">
        <v>126950</v>
      </c>
      <c r="CN13" s="15">
        <v>128765.7</v>
      </c>
      <c r="CO13" s="15">
        <v>128765.7</v>
      </c>
      <c r="CP13" s="16">
        <v>116069</v>
      </c>
      <c r="CQ13" s="16">
        <v>116069</v>
      </c>
      <c r="CR13" s="15">
        <v>19116.7</v>
      </c>
      <c r="CS13" s="15">
        <v>19116.7</v>
      </c>
      <c r="CT13" s="16">
        <v>273563</v>
      </c>
      <c r="CU13" s="16">
        <v>273563</v>
      </c>
      <c r="CV13" s="15">
        <v>39306.699999999997</v>
      </c>
      <c r="CW13" s="15">
        <v>39306.699999999997</v>
      </c>
      <c r="CX13" s="16">
        <v>183979</v>
      </c>
      <c r="CY13" s="16">
        <v>183979</v>
      </c>
      <c r="CZ13" s="15">
        <v>1165810</v>
      </c>
      <c r="DA13" s="15">
        <v>1165810</v>
      </c>
      <c r="DB13" s="16">
        <v>1988240</v>
      </c>
      <c r="DC13" s="16">
        <v>1988240</v>
      </c>
      <c r="DD13" s="15">
        <v>243660</v>
      </c>
      <c r="DE13" s="15">
        <v>243660</v>
      </c>
      <c r="DF13" s="16">
        <v>0</v>
      </c>
      <c r="DG13" s="16">
        <v>0</v>
      </c>
      <c r="DH13" s="15">
        <v>666882</v>
      </c>
      <c r="DI13" s="15">
        <v>666882</v>
      </c>
      <c r="DJ13" s="16">
        <v>1594571</v>
      </c>
      <c r="DK13" s="16">
        <v>1594571</v>
      </c>
      <c r="DL13" s="15">
        <v>710172</v>
      </c>
      <c r="DM13" s="15">
        <v>710172</v>
      </c>
      <c r="DN13" s="16">
        <v>129782</v>
      </c>
      <c r="DO13" s="16">
        <v>129782</v>
      </c>
      <c r="DP13" s="15">
        <v>158275</v>
      </c>
      <c r="DQ13" s="15">
        <v>158275</v>
      </c>
      <c r="DR13" s="16">
        <v>0</v>
      </c>
      <c r="DS13" s="16">
        <v>0</v>
      </c>
      <c r="DT13" s="15">
        <v>423104</v>
      </c>
      <c r="DU13" s="15">
        <v>423104</v>
      </c>
      <c r="DV13" s="16">
        <v>289822</v>
      </c>
      <c r="DW13" s="16">
        <v>289822</v>
      </c>
      <c r="DX13" s="15">
        <v>171162</v>
      </c>
      <c r="DY13" s="15">
        <v>171162</v>
      </c>
      <c r="DZ13" s="16">
        <v>524982</v>
      </c>
      <c r="EA13" s="16">
        <v>524982</v>
      </c>
      <c r="EB13" s="15">
        <v>568273</v>
      </c>
      <c r="EC13" s="15">
        <v>568273</v>
      </c>
      <c r="ED13" s="16">
        <v>0</v>
      </c>
      <c r="EE13" s="16">
        <v>0</v>
      </c>
      <c r="EF13" s="15">
        <v>84807</v>
      </c>
      <c r="EG13" s="15">
        <v>84807</v>
      </c>
      <c r="EH13" s="16">
        <v>237114</v>
      </c>
      <c r="EI13" s="16">
        <v>237114</v>
      </c>
      <c r="EJ13" s="15">
        <v>244649</v>
      </c>
      <c r="EK13" s="15">
        <v>244649</v>
      </c>
    </row>
    <row r="14" spans="1:141">
      <c r="A14" s="17" t="s">
        <v>29</v>
      </c>
      <c r="B14" s="19">
        <v>51441441.244000003</v>
      </c>
      <c r="C14" s="19">
        <v>154175191.55399999</v>
      </c>
      <c r="D14" s="18">
        <v>17861446.100000001</v>
      </c>
      <c r="E14" s="18">
        <v>80826665.099999994</v>
      </c>
      <c r="F14" s="19">
        <v>3738943</v>
      </c>
      <c r="G14" s="19">
        <v>5559831</v>
      </c>
      <c r="H14" s="18">
        <v>630134.5</v>
      </c>
      <c r="I14" s="18">
        <v>1030940.3</v>
      </c>
      <c r="J14" s="19">
        <v>2891490</v>
      </c>
      <c r="K14" s="19">
        <v>3830566</v>
      </c>
      <c r="L14" s="18">
        <v>4025570</v>
      </c>
      <c r="M14" s="18">
        <v>6138145</v>
      </c>
      <c r="N14" s="19">
        <v>1717991</v>
      </c>
      <c r="O14" s="19">
        <v>2643222</v>
      </c>
      <c r="P14" s="18">
        <v>63495</v>
      </c>
      <c r="Q14" s="18">
        <v>143322</v>
      </c>
      <c r="R14" s="19">
        <v>1842500</v>
      </c>
      <c r="S14" s="19">
        <v>9536606</v>
      </c>
      <c r="T14" s="18">
        <v>264815</v>
      </c>
      <c r="U14" s="18">
        <v>668414</v>
      </c>
      <c r="V14" s="19">
        <v>91507</v>
      </c>
      <c r="W14" s="19">
        <v>146871</v>
      </c>
      <c r="X14" s="18">
        <v>492052</v>
      </c>
      <c r="Y14" s="18">
        <v>714583</v>
      </c>
      <c r="Z14" s="19">
        <v>803923</v>
      </c>
      <c r="AA14" s="19">
        <v>1833195</v>
      </c>
      <c r="AB14" s="18">
        <v>20293</v>
      </c>
      <c r="AC14" s="18">
        <v>21810</v>
      </c>
      <c r="AD14" s="19">
        <v>62016</v>
      </c>
      <c r="AE14" s="19">
        <v>70964</v>
      </c>
      <c r="AF14" s="18">
        <v>391305</v>
      </c>
      <c r="AG14" s="18">
        <v>892218</v>
      </c>
      <c r="AH14" s="19">
        <v>170076</v>
      </c>
      <c r="AI14" s="19">
        <v>330730</v>
      </c>
      <c r="AJ14" s="18">
        <v>1349</v>
      </c>
      <c r="AK14" s="18">
        <v>3488</v>
      </c>
      <c r="AL14" s="19">
        <v>245746</v>
      </c>
      <c r="AM14" s="19">
        <v>626634</v>
      </c>
      <c r="AN14" s="18">
        <v>33249</v>
      </c>
      <c r="AO14" s="18">
        <v>35752</v>
      </c>
      <c r="AP14" s="19">
        <v>272415</v>
      </c>
      <c r="AQ14" s="19">
        <v>854319</v>
      </c>
      <c r="AR14" s="18">
        <v>126278</v>
      </c>
      <c r="AS14" s="18">
        <v>314445</v>
      </c>
      <c r="AT14" s="19">
        <v>252422</v>
      </c>
      <c r="AU14" s="19">
        <v>425604</v>
      </c>
      <c r="AV14" s="18">
        <v>1005890</v>
      </c>
      <c r="AW14" s="18">
        <v>1549565</v>
      </c>
      <c r="AX14" s="19">
        <v>126781.144</v>
      </c>
      <c r="AY14" s="19">
        <v>299936.75400000002</v>
      </c>
      <c r="AZ14" s="18">
        <v>46161</v>
      </c>
      <c r="BA14" s="18">
        <v>93055</v>
      </c>
      <c r="BB14" s="19">
        <v>211463</v>
      </c>
      <c r="BC14" s="19">
        <v>553412</v>
      </c>
      <c r="BD14" s="18">
        <v>35200</v>
      </c>
      <c r="BE14" s="18">
        <v>49924</v>
      </c>
      <c r="BF14" s="19">
        <v>13198</v>
      </c>
      <c r="BG14" s="19">
        <v>20484</v>
      </c>
      <c r="BH14" s="18">
        <v>34698</v>
      </c>
      <c r="BI14" s="18">
        <v>55402</v>
      </c>
      <c r="BJ14" s="19">
        <v>122709</v>
      </c>
      <c r="BK14" s="19">
        <v>163191</v>
      </c>
      <c r="BL14" s="18">
        <v>807523</v>
      </c>
      <c r="BM14" s="18">
        <v>1807337</v>
      </c>
      <c r="BN14" s="19">
        <v>265474</v>
      </c>
      <c r="BO14" s="19">
        <v>445732</v>
      </c>
      <c r="BP14" s="18">
        <v>179853</v>
      </c>
      <c r="BQ14" s="18">
        <v>272322</v>
      </c>
      <c r="BR14" s="19">
        <v>89956</v>
      </c>
      <c r="BS14" s="19">
        <v>190098</v>
      </c>
      <c r="BT14" s="18">
        <v>5862</v>
      </c>
      <c r="BU14" s="18">
        <v>7629</v>
      </c>
      <c r="BV14" s="19">
        <v>57276</v>
      </c>
      <c r="BW14" s="19">
        <v>72566</v>
      </c>
      <c r="BX14" s="18">
        <v>9278</v>
      </c>
      <c r="BY14" s="18">
        <v>9278</v>
      </c>
      <c r="BZ14" s="19">
        <v>3280816</v>
      </c>
      <c r="CA14" s="19">
        <v>10236208</v>
      </c>
      <c r="CB14" s="18">
        <v>976618</v>
      </c>
      <c r="CC14" s="18">
        <v>2158435</v>
      </c>
      <c r="CD14" s="19">
        <v>537465</v>
      </c>
      <c r="CE14" s="19">
        <v>1190932</v>
      </c>
      <c r="CF14" s="18">
        <v>260400</v>
      </c>
      <c r="CG14" s="18">
        <v>652654</v>
      </c>
      <c r="CH14" s="19">
        <v>136417</v>
      </c>
      <c r="CI14" s="19">
        <v>164803</v>
      </c>
      <c r="CJ14" s="18">
        <v>151263</v>
      </c>
      <c r="CK14" s="18">
        <v>155098</v>
      </c>
      <c r="CL14" s="19">
        <v>34489</v>
      </c>
      <c r="CM14" s="19">
        <v>44316</v>
      </c>
      <c r="CN14" s="18">
        <v>77025.5</v>
      </c>
      <c r="CO14" s="18">
        <v>229602.9</v>
      </c>
      <c r="CP14" s="19">
        <v>64786</v>
      </c>
      <c r="CQ14" s="19">
        <v>105163</v>
      </c>
      <c r="CR14" s="18">
        <v>238.4</v>
      </c>
      <c r="CS14" s="18">
        <v>238.4</v>
      </c>
      <c r="CT14" s="19">
        <v>218334</v>
      </c>
      <c r="CU14" s="19">
        <v>257433</v>
      </c>
      <c r="CV14" s="18">
        <v>16392.599999999999</v>
      </c>
      <c r="CW14" s="18">
        <v>18634.099999999999</v>
      </c>
      <c r="CX14" s="19">
        <v>225342</v>
      </c>
      <c r="CY14" s="19">
        <v>438075</v>
      </c>
      <c r="CZ14" s="18">
        <v>728491</v>
      </c>
      <c r="DA14" s="18">
        <v>3381619</v>
      </c>
      <c r="DB14" s="19">
        <v>871501</v>
      </c>
      <c r="DC14" s="19">
        <v>1822284</v>
      </c>
      <c r="DD14" s="18">
        <v>128943</v>
      </c>
      <c r="DE14" s="18">
        <v>489911</v>
      </c>
      <c r="DF14" s="19">
        <v>10900</v>
      </c>
      <c r="DG14" s="19">
        <v>11491</v>
      </c>
      <c r="DH14" s="18">
        <v>434387</v>
      </c>
      <c r="DI14" s="18">
        <v>3018435</v>
      </c>
      <c r="DJ14" s="19">
        <v>1363742</v>
      </c>
      <c r="DK14" s="19">
        <v>2811956</v>
      </c>
      <c r="DL14" s="18">
        <v>261404</v>
      </c>
      <c r="DM14" s="18">
        <v>558188</v>
      </c>
      <c r="DN14" s="19">
        <v>105570</v>
      </c>
      <c r="DO14" s="19">
        <v>149019</v>
      </c>
      <c r="DP14" s="18">
        <v>142932</v>
      </c>
      <c r="DQ14" s="18">
        <v>120994</v>
      </c>
      <c r="DR14" s="19">
        <v>30768</v>
      </c>
      <c r="DS14" s="19">
        <v>36396</v>
      </c>
      <c r="DT14" s="18">
        <v>281295</v>
      </c>
      <c r="DU14" s="18">
        <v>416968</v>
      </c>
      <c r="DV14" s="19">
        <v>286599</v>
      </c>
      <c r="DW14" s="19">
        <v>503981</v>
      </c>
      <c r="DX14" s="18">
        <v>268580</v>
      </c>
      <c r="DY14" s="18">
        <v>517214</v>
      </c>
      <c r="DZ14" s="19">
        <v>653259</v>
      </c>
      <c r="EA14" s="19">
        <v>736068</v>
      </c>
      <c r="EB14" s="18">
        <v>312056</v>
      </c>
      <c r="EC14" s="18">
        <v>721208</v>
      </c>
      <c r="ED14" s="19">
        <v>158358</v>
      </c>
      <c r="EE14" s="19">
        <v>332791</v>
      </c>
      <c r="EF14" s="18">
        <v>81603</v>
      </c>
      <c r="EG14" s="18">
        <v>107094</v>
      </c>
      <c r="EH14" s="19">
        <v>253940</v>
      </c>
      <c r="EI14" s="19">
        <v>442455</v>
      </c>
      <c r="EJ14" s="18">
        <v>77189</v>
      </c>
      <c r="EK14" s="18">
        <v>107271</v>
      </c>
    </row>
    <row r="15" spans="1:141">
      <c r="A15" s="14" t="s">
        <v>30</v>
      </c>
      <c r="B15" s="21">
        <v>368640120.34100008</v>
      </c>
      <c r="C15" s="21">
        <v>470116230.29400003</v>
      </c>
      <c r="D15" s="20">
        <v>128667955.59999999</v>
      </c>
      <c r="E15" s="20">
        <v>190919430.89999998</v>
      </c>
      <c r="F15" s="21">
        <v>34067273</v>
      </c>
      <c r="G15" s="21">
        <v>35802785</v>
      </c>
      <c r="H15" s="20">
        <v>4356640.1999999993</v>
      </c>
      <c r="I15" s="20">
        <v>4754116.0999999996</v>
      </c>
      <c r="J15" s="21">
        <v>17204047</v>
      </c>
      <c r="K15" s="21">
        <v>18110536</v>
      </c>
      <c r="L15" s="20">
        <v>28857433</v>
      </c>
      <c r="M15" s="20">
        <v>30983324</v>
      </c>
      <c r="N15" s="21">
        <v>12098248</v>
      </c>
      <c r="O15" s="21">
        <v>13007476</v>
      </c>
      <c r="P15" s="20">
        <v>319175</v>
      </c>
      <c r="Q15" s="20">
        <v>399002</v>
      </c>
      <c r="R15" s="21">
        <v>17384913</v>
      </c>
      <c r="S15" s="21">
        <v>25032628</v>
      </c>
      <c r="T15" s="20">
        <v>3346094</v>
      </c>
      <c r="U15" s="20">
        <v>3744949</v>
      </c>
      <c r="V15" s="21">
        <v>1213071</v>
      </c>
      <c r="W15" s="21">
        <v>1268435</v>
      </c>
      <c r="X15" s="20">
        <v>4098121</v>
      </c>
      <c r="Y15" s="20">
        <v>4313699</v>
      </c>
      <c r="Z15" s="21">
        <v>7136796</v>
      </c>
      <c r="AA15" s="21">
        <v>8152671</v>
      </c>
      <c r="AB15" s="20">
        <v>106181</v>
      </c>
      <c r="AC15" s="20">
        <v>107474</v>
      </c>
      <c r="AD15" s="21">
        <v>985437</v>
      </c>
      <c r="AE15" s="21">
        <v>994179</v>
      </c>
      <c r="AF15" s="20">
        <v>4083208</v>
      </c>
      <c r="AG15" s="20">
        <v>4559548</v>
      </c>
      <c r="AH15" s="21">
        <v>1058954</v>
      </c>
      <c r="AI15" s="21">
        <v>1219608</v>
      </c>
      <c r="AJ15" s="20">
        <v>64589</v>
      </c>
      <c r="AK15" s="20">
        <v>66728</v>
      </c>
      <c r="AL15" s="21">
        <v>1322623</v>
      </c>
      <c r="AM15" s="21">
        <v>1698476</v>
      </c>
      <c r="AN15" s="20">
        <v>158484</v>
      </c>
      <c r="AO15" s="20">
        <v>160987</v>
      </c>
      <c r="AP15" s="21">
        <v>2126688</v>
      </c>
      <c r="AQ15" s="21">
        <v>2708592</v>
      </c>
      <c r="AR15" s="20">
        <v>812182</v>
      </c>
      <c r="AS15" s="20">
        <v>993006</v>
      </c>
      <c r="AT15" s="21">
        <v>1197563</v>
      </c>
      <c r="AU15" s="21">
        <v>1362970</v>
      </c>
      <c r="AV15" s="20">
        <v>4534362</v>
      </c>
      <c r="AW15" s="20">
        <v>5043070</v>
      </c>
      <c r="AX15" s="21">
        <v>496758.74100000004</v>
      </c>
      <c r="AY15" s="21">
        <v>667948.59400000004</v>
      </c>
      <c r="AZ15" s="20">
        <v>336532</v>
      </c>
      <c r="BA15" s="20">
        <v>382445</v>
      </c>
      <c r="BB15" s="21">
        <v>1277776</v>
      </c>
      <c r="BC15" s="21">
        <v>1613793</v>
      </c>
      <c r="BD15" s="20">
        <v>301154</v>
      </c>
      <c r="BE15" s="20">
        <v>315878</v>
      </c>
      <c r="BF15" s="21">
        <v>51361</v>
      </c>
      <c r="BG15" s="21">
        <v>58647</v>
      </c>
      <c r="BH15" s="20">
        <v>140779</v>
      </c>
      <c r="BI15" s="20">
        <v>160822</v>
      </c>
      <c r="BJ15" s="21">
        <v>609091</v>
      </c>
      <c r="BK15" s="21">
        <v>648916</v>
      </c>
      <c r="BL15" s="20">
        <v>5330437</v>
      </c>
      <c r="BM15" s="20">
        <v>6320519</v>
      </c>
      <c r="BN15" s="21">
        <v>1482271</v>
      </c>
      <c r="BO15" s="21">
        <v>1649386</v>
      </c>
      <c r="BP15" s="20">
        <v>1117809</v>
      </c>
      <c r="BQ15" s="20">
        <v>1200107</v>
      </c>
      <c r="BR15" s="21">
        <v>573815.89999999991</v>
      </c>
      <c r="BS15" s="21">
        <v>667529.89999999991</v>
      </c>
      <c r="BT15" s="20">
        <v>112192</v>
      </c>
      <c r="BU15" s="20">
        <v>113959</v>
      </c>
      <c r="BV15" s="21">
        <v>508185</v>
      </c>
      <c r="BW15" s="21">
        <v>522790</v>
      </c>
      <c r="BX15" s="20">
        <v>202619.6</v>
      </c>
      <c r="BY15" s="20">
        <v>202619.6</v>
      </c>
      <c r="BZ15" s="21">
        <v>20721891</v>
      </c>
      <c r="CA15" s="21">
        <v>27614222</v>
      </c>
      <c r="CB15" s="20">
        <v>3959564</v>
      </c>
      <c r="CC15" s="20">
        <v>5129436</v>
      </c>
      <c r="CD15" s="21">
        <v>2485666</v>
      </c>
      <c r="CE15" s="21">
        <v>3130429</v>
      </c>
      <c r="CF15" s="20">
        <v>2124171</v>
      </c>
      <c r="CG15" s="20">
        <v>2510990</v>
      </c>
      <c r="CH15" s="21">
        <v>1155359</v>
      </c>
      <c r="CI15" s="21">
        <v>1181993</v>
      </c>
      <c r="CJ15" s="20">
        <v>743038</v>
      </c>
      <c r="CK15" s="20">
        <v>746873</v>
      </c>
      <c r="CL15" s="21">
        <v>464097</v>
      </c>
      <c r="CM15" s="21">
        <v>471770</v>
      </c>
      <c r="CN15" s="20">
        <v>471883</v>
      </c>
      <c r="CO15" s="20">
        <v>622055.4</v>
      </c>
      <c r="CP15" s="21">
        <v>572407</v>
      </c>
      <c r="CQ15" s="21">
        <v>611837</v>
      </c>
      <c r="CR15" s="20">
        <v>54337.9</v>
      </c>
      <c r="CS15" s="20">
        <v>54337.9</v>
      </c>
      <c r="CT15" s="21">
        <v>1185090</v>
      </c>
      <c r="CU15" s="21">
        <v>1222562</v>
      </c>
      <c r="CV15" s="20">
        <v>101913.4</v>
      </c>
      <c r="CW15" s="20">
        <v>104154.9</v>
      </c>
      <c r="CX15" s="21">
        <v>760357</v>
      </c>
      <c r="CY15" s="21">
        <v>973090</v>
      </c>
      <c r="CZ15" s="20">
        <v>6072601</v>
      </c>
      <c r="DA15" s="20">
        <v>8706317</v>
      </c>
      <c r="DB15" s="21">
        <v>6162172</v>
      </c>
      <c r="DC15" s="21">
        <v>7095060</v>
      </c>
      <c r="DD15" s="20">
        <v>823313</v>
      </c>
      <c r="DE15" s="20">
        <v>1182851</v>
      </c>
      <c r="DF15" s="21">
        <v>206798</v>
      </c>
      <c r="DG15" s="21">
        <v>207389</v>
      </c>
      <c r="DH15" s="20">
        <v>4251210</v>
      </c>
      <c r="DI15" s="20">
        <v>6818964</v>
      </c>
      <c r="DJ15" s="21">
        <v>9666866</v>
      </c>
      <c r="DK15" s="21">
        <v>11090400</v>
      </c>
      <c r="DL15" s="20">
        <v>2606991</v>
      </c>
      <c r="DM15" s="20">
        <v>2897158</v>
      </c>
      <c r="DN15" s="21">
        <v>747988</v>
      </c>
      <c r="DO15" s="21">
        <v>787711</v>
      </c>
      <c r="DP15" s="20">
        <v>703093</v>
      </c>
      <c r="DQ15" s="20">
        <v>678911</v>
      </c>
      <c r="DR15" s="21">
        <v>300695</v>
      </c>
      <c r="DS15" s="21">
        <v>306323</v>
      </c>
      <c r="DT15" s="20">
        <v>1961061</v>
      </c>
      <c r="DU15" s="20">
        <v>2091819</v>
      </c>
      <c r="DV15" s="21">
        <v>1859087</v>
      </c>
      <c r="DW15" s="21">
        <v>2073500</v>
      </c>
      <c r="DX15" s="20">
        <v>1008891</v>
      </c>
      <c r="DY15" s="20">
        <v>1252896</v>
      </c>
      <c r="DZ15" s="21">
        <v>3130740</v>
      </c>
      <c r="EA15" s="21">
        <v>3209131</v>
      </c>
      <c r="EB15" s="20">
        <v>2594637</v>
      </c>
      <c r="EC15" s="20">
        <v>2998518</v>
      </c>
      <c r="ED15" s="21">
        <v>971346</v>
      </c>
      <c r="EE15" s="21">
        <v>1144776</v>
      </c>
      <c r="EF15" s="20">
        <v>769291</v>
      </c>
      <c r="EG15" s="20">
        <v>794184</v>
      </c>
      <c r="EH15" s="21">
        <v>1496222</v>
      </c>
      <c r="EI15" s="21">
        <v>1680955</v>
      </c>
      <c r="EJ15" s="20">
        <v>766525</v>
      </c>
      <c r="EK15" s="20">
        <v>796567</v>
      </c>
    </row>
    <row r="16" spans="1:141" ht="6.6" customHeight="1">
      <c r="A16" s="3"/>
      <c r="B16" s="16"/>
      <c r="C16" s="16"/>
      <c r="D16" s="15"/>
      <c r="E16" s="15"/>
      <c r="F16" s="16"/>
      <c r="G16" s="16"/>
      <c r="H16" s="15"/>
      <c r="I16" s="15"/>
      <c r="J16" s="16"/>
      <c r="K16" s="16"/>
      <c r="L16" s="15"/>
      <c r="M16" s="15"/>
      <c r="N16" s="16"/>
      <c r="O16" s="16"/>
      <c r="P16" s="15"/>
      <c r="Q16" s="15"/>
      <c r="R16" s="16"/>
      <c r="S16" s="16"/>
      <c r="T16" s="15"/>
      <c r="U16" s="15"/>
      <c r="V16" s="16"/>
      <c r="W16" s="16"/>
      <c r="X16" s="15"/>
      <c r="Y16" s="15"/>
      <c r="Z16" s="16"/>
      <c r="AA16" s="16"/>
      <c r="AB16" s="15"/>
      <c r="AC16" s="15"/>
      <c r="AD16" s="16"/>
      <c r="AE16" s="16"/>
      <c r="AF16" s="15"/>
      <c r="AG16" s="15"/>
      <c r="AH16" s="16"/>
      <c r="AI16" s="16"/>
      <c r="AJ16" s="15"/>
      <c r="AK16" s="15"/>
      <c r="AL16" s="16"/>
      <c r="AM16" s="16"/>
      <c r="AN16" s="15"/>
      <c r="AO16" s="15"/>
      <c r="AP16" s="16"/>
      <c r="AQ16" s="16"/>
      <c r="AR16" s="15"/>
      <c r="AS16" s="15"/>
      <c r="AT16" s="16"/>
      <c r="AU16" s="16"/>
      <c r="AV16" s="15"/>
      <c r="AW16" s="15"/>
      <c r="AX16" s="16"/>
      <c r="AY16" s="16"/>
      <c r="AZ16" s="15"/>
      <c r="BA16" s="15"/>
      <c r="BB16" s="16"/>
      <c r="BC16" s="16"/>
      <c r="BD16" s="15"/>
      <c r="BE16" s="15"/>
      <c r="BF16" s="16"/>
      <c r="BG16" s="16"/>
      <c r="BH16" s="15"/>
      <c r="BI16" s="15"/>
      <c r="BJ16" s="16"/>
      <c r="BK16" s="16"/>
      <c r="BL16" s="15"/>
      <c r="BM16" s="15"/>
      <c r="BN16" s="16"/>
      <c r="BO16" s="16"/>
      <c r="BP16" s="15"/>
      <c r="BQ16" s="15"/>
      <c r="BR16" s="16"/>
      <c r="BS16" s="16"/>
      <c r="BT16" s="15"/>
      <c r="BU16" s="15"/>
      <c r="BV16" s="16"/>
      <c r="BW16" s="16"/>
      <c r="BX16" s="15"/>
      <c r="BY16" s="15"/>
      <c r="BZ16" s="16"/>
      <c r="CA16" s="16"/>
      <c r="CB16" s="15"/>
      <c r="CC16" s="15"/>
      <c r="CD16" s="16"/>
      <c r="CE16" s="16"/>
      <c r="CF16" s="15"/>
      <c r="CG16" s="15"/>
      <c r="CH16" s="16"/>
      <c r="CI16" s="16"/>
      <c r="CJ16" s="15"/>
      <c r="CK16" s="15"/>
      <c r="CL16" s="16"/>
      <c r="CM16" s="16"/>
      <c r="CN16" s="15"/>
      <c r="CO16" s="15"/>
      <c r="CP16" s="16"/>
      <c r="CQ16" s="16"/>
      <c r="CR16" s="15"/>
      <c r="CS16" s="15"/>
      <c r="CT16" s="16"/>
      <c r="CU16" s="16"/>
      <c r="CV16" s="15"/>
      <c r="CW16" s="15"/>
      <c r="CX16" s="16"/>
      <c r="CY16" s="16"/>
      <c r="CZ16" s="15"/>
      <c r="DA16" s="15"/>
      <c r="DB16" s="16"/>
      <c r="DC16" s="16"/>
      <c r="DD16" s="15"/>
      <c r="DE16" s="15"/>
      <c r="DF16" s="16"/>
      <c r="DG16" s="16"/>
      <c r="DH16" s="15"/>
      <c r="DI16" s="15"/>
      <c r="DJ16" s="16"/>
      <c r="DK16" s="16"/>
      <c r="DL16" s="15"/>
      <c r="DM16" s="15"/>
      <c r="DN16" s="16"/>
      <c r="DO16" s="16"/>
      <c r="DP16" s="15"/>
      <c r="DQ16" s="15"/>
      <c r="DR16" s="16"/>
      <c r="DS16" s="16"/>
      <c r="DT16" s="15"/>
      <c r="DU16" s="15"/>
      <c r="DV16" s="16"/>
      <c r="DW16" s="16"/>
      <c r="DX16" s="15"/>
      <c r="DY16" s="15"/>
      <c r="DZ16" s="16"/>
      <c r="EA16" s="16"/>
      <c r="EB16" s="15"/>
      <c r="EC16" s="15"/>
      <c r="ED16" s="16"/>
      <c r="EE16" s="16"/>
      <c r="EF16" s="15"/>
      <c r="EG16" s="15"/>
      <c r="EH16" s="16"/>
      <c r="EI16" s="16"/>
      <c r="EJ16" s="15"/>
      <c r="EK16" s="15"/>
    </row>
    <row r="17" spans="1:141">
      <c r="A17" s="3" t="s">
        <v>31</v>
      </c>
      <c r="B17" s="16">
        <v>210897127.74899998</v>
      </c>
      <c r="C17" s="16">
        <v>240454326.53900003</v>
      </c>
      <c r="D17" s="15">
        <v>76349060.200000003</v>
      </c>
      <c r="E17" s="15">
        <v>93106458</v>
      </c>
      <c r="F17" s="16">
        <v>19304163</v>
      </c>
      <c r="G17" s="16">
        <v>19414090</v>
      </c>
      <c r="H17" s="15">
        <v>2672257.5</v>
      </c>
      <c r="I17" s="15">
        <v>2708848.8</v>
      </c>
      <c r="J17" s="16">
        <v>8329011</v>
      </c>
      <c r="K17" s="16">
        <v>8423553</v>
      </c>
      <c r="L17" s="15">
        <v>15219349</v>
      </c>
      <c r="M17" s="15">
        <v>15535752</v>
      </c>
      <c r="N17" s="16">
        <v>6367495</v>
      </c>
      <c r="O17" s="16">
        <v>6402397</v>
      </c>
      <c r="P17" s="15">
        <v>57877</v>
      </c>
      <c r="Q17" s="15">
        <v>82388</v>
      </c>
      <c r="R17" s="16">
        <v>8957706</v>
      </c>
      <c r="S17" s="16">
        <v>10406664</v>
      </c>
      <c r="T17" s="15">
        <v>1945205</v>
      </c>
      <c r="U17" s="15">
        <v>2017100</v>
      </c>
      <c r="V17" s="16">
        <v>835128</v>
      </c>
      <c r="W17" s="16">
        <v>835128</v>
      </c>
      <c r="X17" s="15">
        <v>2044017</v>
      </c>
      <c r="Y17" s="15">
        <v>2102886</v>
      </c>
      <c r="Z17" s="16">
        <v>4577068</v>
      </c>
      <c r="AA17" s="16">
        <v>5490332</v>
      </c>
      <c r="AB17" s="15">
        <v>17490</v>
      </c>
      <c r="AC17" s="15">
        <v>17490</v>
      </c>
      <c r="AD17" s="16">
        <v>447262</v>
      </c>
      <c r="AE17" s="16">
        <v>447262</v>
      </c>
      <c r="AF17" s="15">
        <v>2411151</v>
      </c>
      <c r="AG17" s="15">
        <v>2589935</v>
      </c>
      <c r="AH17" s="16">
        <v>587166</v>
      </c>
      <c r="AI17" s="16">
        <v>618136</v>
      </c>
      <c r="AJ17" s="15">
        <v>4977</v>
      </c>
      <c r="AK17" s="15">
        <v>4977</v>
      </c>
      <c r="AL17" s="16">
        <v>877483</v>
      </c>
      <c r="AM17" s="16">
        <v>1113656</v>
      </c>
      <c r="AN17" s="15">
        <v>95240</v>
      </c>
      <c r="AO17" s="15">
        <v>95240</v>
      </c>
      <c r="AP17" s="16">
        <v>1202761</v>
      </c>
      <c r="AQ17" s="16">
        <v>1477897</v>
      </c>
      <c r="AR17" s="15">
        <v>440560</v>
      </c>
      <c r="AS17" s="15">
        <v>565175</v>
      </c>
      <c r="AT17" s="16">
        <v>724859</v>
      </c>
      <c r="AU17" s="16">
        <v>768841</v>
      </c>
      <c r="AV17" s="15">
        <v>2748057</v>
      </c>
      <c r="AW17" s="15">
        <v>2928749</v>
      </c>
      <c r="AX17" s="16">
        <v>277043.549</v>
      </c>
      <c r="AY17" s="16">
        <v>405433.43900000001</v>
      </c>
      <c r="AZ17" s="15">
        <v>189910</v>
      </c>
      <c r="BA17" s="15">
        <v>201287</v>
      </c>
      <c r="BB17" s="16">
        <v>780729</v>
      </c>
      <c r="BC17" s="16">
        <v>831822</v>
      </c>
      <c r="BD17" s="15">
        <v>153359</v>
      </c>
      <c r="BE17" s="15">
        <v>157257</v>
      </c>
      <c r="BF17" s="16">
        <v>3397</v>
      </c>
      <c r="BG17" s="16">
        <v>3397</v>
      </c>
      <c r="BH17" s="15">
        <v>71237</v>
      </c>
      <c r="BI17" s="15">
        <v>74999</v>
      </c>
      <c r="BJ17" s="16">
        <v>348615</v>
      </c>
      <c r="BK17" s="16">
        <v>374070</v>
      </c>
      <c r="BL17" s="15">
        <v>3361972</v>
      </c>
      <c r="BM17" s="15">
        <v>3569410</v>
      </c>
      <c r="BN17" s="16">
        <v>819400</v>
      </c>
      <c r="BO17" s="16">
        <v>853586</v>
      </c>
      <c r="BP17" s="15">
        <v>625091</v>
      </c>
      <c r="BQ17" s="15">
        <v>655808</v>
      </c>
      <c r="BR17" s="16">
        <v>297409</v>
      </c>
      <c r="BS17" s="16">
        <v>315110</v>
      </c>
      <c r="BT17" s="15">
        <v>8306</v>
      </c>
      <c r="BU17" s="15">
        <v>8306</v>
      </c>
      <c r="BV17" s="16">
        <v>200535</v>
      </c>
      <c r="BW17" s="16">
        <v>200824</v>
      </c>
      <c r="BX17" s="15">
        <v>14761.8</v>
      </c>
      <c r="BY17" s="15">
        <v>14761.8</v>
      </c>
      <c r="BZ17" s="16">
        <v>12712178</v>
      </c>
      <c r="CA17" s="16">
        <v>16545597</v>
      </c>
      <c r="CB17" s="15">
        <v>2349133</v>
      </c>
      <c r="CC17" s="15">
        <v>2812726</v>
      </c>
      <c r="CD17" s="16">
        <v>1393906</v>
      </c>
      <c r="CE17" s="16">
        <v>1742130</v>
      </c>
      <c r="CF17" s="15">
        <v>1307370</v>
      </c>
      <c r="CG17" s="15">
        <v>1403093</v>
      </c>
      <c r="CH17" s="16">
        <v>587368</v>
      </c>
      <c r="CI17" s="16">
        <v>587368</v>
      </c>
      <c r="CJ17" s="15">
        <v>390536</v>
      </c>
      <c r="CK17" s="15">
        <v>390536</v>
      </c>
      <c r="CL17" s="16">
        <v>281837</v>
      </c>
      <c r="CM17" s="16">
        <v>281837</v>
      </c>
      <c r="CN17" s="15">
        <v>282388.09999999998</v>
      </c>
      <c r="CO17" s="15">
        <v>416406.9</v>
      </c>
      <c r="CP17" s="16">
        <v>333404</v>
      </c>
      <c r="CQ17" s="16">
        <v>333404</v>
      </c>
      <c r="CR17" s="15">
        <v>8256.7000000000007</v>
      </c>
      <c r="CS17" s="15">
        <v>8256.7000000000007</v>
      </c>
      <c r="CT17" s="16">
        <v>751337</v>
      </c>
      <c r="CU17" s="16">
        <v>751337</v>
      </c>
      <c r="CV17" s="15">
        <v>4135.8999999999996</v>
      </c>
      <c r="CW17" s="15">
        <v>4135.8999999999996</v>
      </c>
      <c r="CX17" s="16">
        <v>388622</v>
      </c>
      <c r="CY17" s="16">
        <v>532891</v>
      </c>
      <c r="CZ17" s="15">
        <v>3852368</v>
      </c>
      <c r="DA17" s="15">
        <v>4660368</v>
      </c>
      <c r="DB17" s="16">
        <v>3780871</v>
      </c>
      <c r="DC17" s="16">
        <v>3940122</v>
      </c>
      <c r="DD17" s="15">
        <v>527344</v>
      </c>
      <c r="DE17" s="15">
        <v>733356</v>
      </c>
      <c r="DF17" s="16">
        <v>32198</v>
      </c>
      <c r="DG17" s="16">
        <v>32198</v>
      </c>
      <c r="DH17" s="15">
        <v>2327198</v>
      </c>
      <c r="DI17" s="15">
        <v>3773282</v>
      </c>
      <c r="DJ17" s="16">
        <v>6217430</v>
      </c>
      <c r="DK17" s="16">
        <v>6450353</v>
      </c>
      <c r="DL17" s="15">
        <v>1463424</v>
      </c>
      <c r="DM17" s="15">
        <v>1510232</v>
      </c>
      <c r="DN17" s="16">
        <v>389632</v>
      </c>
      <c r="DO17" s="16">
        <v>389631</v>
      </c>
      <c r="DP17" s="15">
        <v>364815</v>
      </c>
      <c r="DQ17" s="15">
        <v>364815</v>
      </c>
      <c r="DR17" s="16">
        <v>145308</v>
      </c>
      <c r="DS17" s="16">
        <v>145308</v>
      </c>
      <c r="DT17" s="15">
        <v>1052497</v>
      </c>
      <c r="DU17" s="15">
        <v>1052497</v>
      </c>
      <c r="DV17" s="16">
        <v>1042236</v>
      </c>
      <c r="DW17" s="16">
        <v>1052594</v>
      </c>
      <c r="DX17" s="15">
        <v>556964</v>
      </c>
      <c r="DY17" s="15">
        <v>611757</v>
      </c>
      <c r="DZ17" s="16">
        <v>1796500</v>
      </c>
      <c r="EA17" s="16">
        <v>1798646</v>
      </c>
      <c r="EB17" s="15">
        <v>1241711</v>
      </c>
      <c r="EC17" s="15">
        <v>1318884</v>
      </c>
      <c r="ED17" s="16">
        <v>433267</v>
      </c>
      <c r="EE17" s="16">
        <v>463172</v>
      </c>
      <c r="EF17" s="15">
        <v>340249</v>
      </c>
      <c r="EG17" s="15">
        <v>340249</v>
      </c>
      <c r="EH17" s="16">
        <v>729000</v>
      </c>
      <c r="EI17" s="16">
        <v>741582</v>
      </c>
      <c r="EJ17" s="15">
        <v>446536</v>
      </c>
      <c r="EK17" s="15">
        <v>446536</v>
      </c>
    </row>
    <row r="18" spans="1:141">
      <c r="A18" s="3" t="s">
        <v>32</v>
      </c>
      <c r="B18" s="16">
        <v>11092824</v>
      </c>
      <c r="C18" s="16">
        <v>11279059.199999999</v>
      </c>
      <c r="D18" s="15">
        <v>3316618.2</v>
      </c>
      <c r="E18" s="15">
        <v>3347116.4</v>
      </c>
      <c r="F18" s="16">
        <v>545643</v>
      </c>
      <c r="G18" s="16">
        <v>545643</v>
      </c>
      <c r="H18" s="15">
        <v>225818.6</v>
      </c>
      <c r="I18" s="15">
        <v>232832.6</v>
      </c>
      <c r="J18" s="16">
        <v>301622</v>
      </c>
      <c r="K18" s="16">
        <v>301622</v>
      </c>
      <c r="L18" s="15">
        <v>1961162</v>
      </c>
      <c r="M18" s="15">
        <v>1993557</v>
      </c>
      <c r="N18" s="16">
        <v>263385</v>
      </c>
      <c r="O18" s="16">
        <v>263385</v>
      </c>
      <c r="P18" s="15">
        <v>0</v>
      </c>
      <c r="Q18" s="15">
        <v>0</v>
      </c>
      <c r="R18" s="16">
        <v>749284</v>
      </c>
      <c r="S18" s="16">
        <v>748013</v>
      </c>
      <c r="T18" s="15">
        <v>64698</v>
      </c>
      <c r="U18" s="15">
        <v>67580</v>
      </c>
      <c r="V18" s="16">
        <v>11508</v>
      </c>
      <c r="W18" s="16">
        <v>11508</v>
      </c>
      <c r="X18" s="15">
        <v>92213</v>
      </c>
      <c r="Y18" s="15">
        <v>111098</v>
      </c>
      <c r="Z18" s="16">
        <v>392360</v>
      </c>
      <c r="AA18" s="16">
        <v>392051</v>
      </c>
      <c r="AB18" s="15">
        <v>0</v>
      </c>
      <c r="AC18" s="15">
        <v>0</v>
      </c>
      <c r="AD18" s="16">
        <v>0</v>
      </c>
      <c r="AE18" s="16">
        <v>0</v>
      </c>
      <c r="AF18" s="15">
        <v>87097</v>
      </c>
      <c r="AG18" s="15">
        <v>87097</v>
      </c>
      <c r="AH18" s="16">
        <v>8592</v>
      </c>
      <c r="AI18" s="16">
        <v>8592</v>
      </c>
      <c r="AJ18" s="15">
        <v>0</v>
      </c>
      <c r="AK18" s="15">
        <v>0</v>
      </c>
      <c r="AL18" s="16">
        <v>33123</v>
      </c>
      <c r="AM18" s="16">
        <v>33123</v>
      </c>
      <c r="AN18" s="15">
        <v>0</v>
      </c>
      <c r="AO18" s="15">
        <v>0</v>
      </c>
      <c r="AP18" s="16">
        <v>24079</v>
      </c>
      <c r="AQ18" s="16">
        <v>24364</v>
      </c>
      <c r="AR18" s="15">
        <v>13608</v>
      </c>
      <c r="AS18" s="15">
        <v>13608</v>
      </c>
      <c r="AT18" s="16">
        <v>13864</v>
      </c>
      <c r="AU18" s="16">
        <v>13864</v>
      </c>
      <c r="AV18" s="15">
        <v>160975</v>
      </c>
      <c r="AW18" s="15">
        <v>163157</v>
      </c>
      <c r="AX18" s="16">
        <v>0</v>
      </c>
      <c r="AY18" s="16">
        <v>0</v>
      </c>
      <c r="AZ18" s="15">
        <v>0</v>
      </c>
      <c r="BA18" s="15">
        <v>0</v>
      </c>
      <c r="BB18" s="16">
        <v>21468</v>
      </c>
      <c r="BC18" s="16">
        <v>21468</v>
      </c>
      <c r="BD18" s="15">
        <v>697</v>
      </c>
      <c r="BE18" s="15">
        <v>697</v>
      </c>
      <c r="BF18" s="16">
        <v>0</v>
      </c>
      <c r="BG18" s="16">
        <v>0</v>
      </c>
      <c r="BH18" s="15">
        <v>0</v>
      </c>
      <c r="BI18" s="15">
        <v>0</v>
      </c>
      <c r="BJ18" s="16">
        <v>4521</v>
      </c>
      <c r="BK18" s="16">
        <v>4521</v>
      </c>
      <c r="BL18" s="15">
        <v>101021</v>
      </c>
      <c r="BM18" s="15">
        <v>109139</v>
      </c>
      <c r="BN18" s="16">
        <v>16088</v>
      </c>
      <c r="BO18" s="16">
        <v>16088</v>
      </c>
      <c r="BP18" s="15">
        <v>33507</v>
      </c>
      <c r="BQ18" s="15">
        <v>33507</v>
      </c>
      <c r="BR18" s="16">
        <v>26569</v>
      </c>
      <c r="BS18" s="16">
        <v>26569</v>
      </c>
      <c r="BT18" s="15">
        <v>0</v>
      </c>
      <c r="BU18" s="15">
        <v>0</v>
      </c>
      <c r="BV18" s="16">
        <v>0</v>
      </c>
      <c r="BW18" s="16">
        <v>0</v>
      </c>
      <c r="BX18" s="15">
        <v>0</v>
      </c>
      <c r="BY18" s="15">
        <v>0</v>
      </c>
      <c r="BZ18" s="16">
        <v>1070474</v>
      </c>
      <c r="CA18" s="16">
        <v>1087944</v>
      </c>
      <c r="CB18" s="15">
        <v>240751</v>
      </c>
      <c r="CC18" s="15">
        <v>250701</v>
      </c>
      <c r="CD18" s="16">
        <v>122765</v>
      </c>
      <c r="CE18" s="16">
        <v>127318</v>
      </c>
      <c r="CF18" s="15">
        <v>62277</v>
      </c>
      <c r="CG18" s="15">
        <v>64032</v>
      </c>
      <c r="CH18" s="16">
        <v>0</v>
      </c>
      <c r="CI18" s="16">
        <v>0</v>
      </c>
      <c r="CJ18" s="15">
        <v>0</v>
      </c>
      <c r="CK18" s="15">
        <v>0</v>
      </c>
      <c r="CL18" s="16">
        <v>457</v>
      </c>
      <c r="CM18" s="16">
        <v>457</v>
      </c>
      <c r="CN18" s="15">
        <v>12103.2</v>
      </c>
      <c r="CO18" s="15">
        <v>12103.2</v>
      </c>
      <c r="CP18" s="16">
        <v>6737</v>
      </c>
      <c r="CQ18" s="16">
        <v>6737</v>
      </c>
      <c r="CR18" s="15">
        <v>0</v>
      </c>
      <c r="CS18" s="15">
        <v>0</v>
      </c>
      <c r="CT18" s="16">
        <v>0</v>
      </c>
      <c r="CU18" s="16">
        <v>0</v>
      </c>
      <c r="CV18" s="15">
        <v>0</v>
      </c>
      <c r="CW18" s="15">
        <v>0</v>
      </c>
      <c r="CX18" s="16">
        <v>4420</v>
      </c>
      <c r="CY18" s="16">
        <v>4420</v>
      </c>
      <c r="CZ18" s="15">
        <v>325830</v>
      </c>
      <c r="DA18" s="15">
        <v>338864</v>
      </c>
      <c r="DB18" s="16">
        <v>94917</v>
      </c>
      <c r="DC18" s="16">
        <v>94917</v>
      </c>
      <c r="DD18" s="15">
        <v>6575</v>
      </c>
      <c r="DE18" s="15">
        <v>6575</v>
      </c>
      <c r="DF18" s="16">
        <v>0</v>
      </c>
      <c r="DG18" s="16">
        <v>0</v>
      </c>
      <c r="DH18" s="15">
        <v>421894</v>
      </c>
      <c r="DI18" s="15">
        <v>444884</v>
      </c>
      <c r="DJ18" s="16">
        <v>42941</v>
      </c>
      <c r="DK18" s="16">
        <v>50045</v>
      </c>
      <c r="DL18" s="15">
        <v>39668</v>
      </c>
      <c r="DM18" s="15">
        <v>43433</v>
      </c>
      <c r="DN18" s="16">
        <v>12833</v>
      </c>
      <c r="DO18" s="16">
        <v>12833</v>
      </c>
      <c r="DP18" s="15">
        <v>626</v>
      </c>
      <c r="DQ18" s="15">
        <v>626</v>
      </c>
      <c r="DR18" s="16">
        <v>0</v>
      </c>
      <c r="DS18" s="16">
        <v>0</v>
      </c>
      <c r="DT18" s="15">
        <v>19938</v>
      </c>
      <c r="DU18" s="15">
        <v>19938</v>
      </c>
      <c r="DV18" s="16">
        <v>5080</v>
      </c>
      <c r="DW18" s="16">
        <v>5080</v>
      </c>
      <c r="DX18" s="15">
        <v>0</v>
      </c>
      <c r="DY18" s="15">
        <v>0</v>
      </c>
      <c r="DZ18" s="16">
        <v>77562</v>
      </c>
      <c r="EA18" s="16">
        <v>77562</v>
      </c>
      <c r="EB18" s="15">
        <v>53821</v>
      </c>
      <c r="EC18" s="15">
        <v>58684</v>
      </c>
      <c r="ED18" s="16">
        <v>1634</v>
      </c>
      <c r="EE18" s="16">
        <v>1706</v>
      </c>
      <c r="EF18" s="15">
        <v>0</v>
      </c>
      <c r="EG18" s="15">
        <v>0</v>
      </c>
      <c r="EH18" s="16">
        <v>0</v>
      </c>
      <c r="EI18" s="16">
        <v>0</v>
      </c>
      <c r="EJ18" s="15">
        <v>0</v>
      </c>
      <c r="EK18" s="15">
        <v>0</v>
      </c>
    </row>
    <row r="19" spans="1:141">
      <c r="A19" s="3" t="s">
        <v>33</v>
      </c>
      <c r="B19" s="16">
        <v>135670025.479</v>
      </c>
      <c r="C19" s="16">
        <v>158950633.74699995</v>
      </c>
      <c r="D19" s="15">
        <v>49065351.200000003</v>
      </c>
      <c r="E19" s="15">
        <v>61322673.299999997</v>
      </c>
      <c r="F19" s="16">
        <v>11254463</v>
      </c>
      <c r="G19" s="16">
        <v>11943149</v>
      </c>
      <c r="H19" s="15">
        <v>1656734.8</v>
      </c>
      <c r="I19" s="15">
        <v>1734055.1</v>
      </c>
      <c r="J19" s="16">
        <v>7245193</v>
      </c>
      <c r="K19" s="16">
        <v>6903811</v>
      </c>
      <c r="L19" s="15">
        <v>10338912</v>
      </c>
      <c r="M19" s="15">
        <v>10808492</v>
      </c>
      <c r="N19" s="16">
        <v>5120211</v>
      </c>
      <c r="O19" s="16">
        <v>5703548</v>
      </c>
      <c r="P19" s="15">
        <v>210940</v>
      </c>
      <c r="Q19" s="15">
        <v>241317</v>
      </c>
      <c r="R19" s="16">
        <v>6288211</v>
      </c>
      <c r="S19" s="16">
        <v>9452388</v>
      </c>
      <c r="T19" s="15">
        <v>1102603</v>
      </c>
      <c r="U19" s="15">
        <v>1217306</v>
      </c>
      <c r="V19" s="16">
        <v>478250</v>
      </c>
      <c r="W19" s="16">
        <v>499802</v>
      </c>
      <c r="X19" s="15">
        <v>1618936</v>
      </c>
      <c r="Y19" s="15">
        <v>1674091</v>
      </c>
      <c r="Z19" s="16">
        <v>2149436</v>
      </c>
      <c r="AA19" s="16">
        <v>2256300</v>
      </c>
      <c r="AB19" s="15">
        <v>147350</v>
      </c>
      <c r="AC19" s="15">
        <v>147434</v>
      </c>
      <c r="AD19" s="16">
        <v>369395</v>
      </c>
      <c r="AE19" s="16">
        <v>375021</v>
      </c>
      <c r="AF19" s="15">
        <v>1349611</v>
      </c>
      <c r="AG19" s="15">
        <v>1549132</v>
      </c>
      <c r="AH19" s="16">
        <v>343058</v>
      </c>
      <c r="AI19" s="16">
        <v>425821</v>
      </c>
      <c r="AJ19" s="15">
        <v>50811</v>
      </c>
      <c r="AK19" s="15">
        <v>51381</v>
      </c>
      <c r="AL19" s="16">
        <v>415131</v>
      </c>
      <c r="AM19" s="16">
        <v>431096</v>
      </c>
      <c r="AN19" s="15">
        <v>65712</v>
      </c>
      <c r="AO19" s="15">
        <v>65875</v>
      </c>
      <c r="AP19" s="16">
        <v>688275.5</v>
      </c>
      <c r="AQ19" s="16">
        <v>787086.6</v>
      </c>
      <c r="AR19" s="15">
        <v>274845</v>
      </c>
      <c r="AS19" s="15">
        <v>330646</v>
      </c>
      <c r="AT19" s="16">
        <v>492968</v>
      </c>
      <c r="AU19" s="16">
        <v>510437</v>
      </c>
      <c r="AV19" s="15">
        <v>1765812</v>
      </c>
      <c r="AW19" s="15">
        <v>1964969</v>
      </c>
      <c r="AX19" s="16">
        <v>170248.97899999999</v>
      </c>
      <c r="AY19" s="16">
        <v>203954.147</v>
      </c>
      <c r="AZ19" s="15">
        <v>158986</v>
      </c>
      <c r="BA19" s="15">
        <v>164524</v>
      </c>
      <c r="BB19" s="16">
        <v>461940</v>
      </c>
      <c r="BC19" s="16">
        <v>570257</v>
      </c>
      <c r="BD19" s="15">
        <v>113073</v>
      </c>
      <c r="BE19" s="15">
        <v>117725</v>
      </c>
      <c r="BF19" s="16">
        <v>48024</v>
      </c>
      <c r="BG19" s="16">
        <v>52456</v>
      </c>
      <c r="BH19" s="15">
        <v>45031</v>
      </c>
      <c r="BI19" s="15">
        <v>54076</v>
      </c>
      <c r="BJ19" s="16">
        <v>231700</v>
      </c>
      <c r="BK19" s="16">
        <v>237023</v>
      </c>
      <c r="BL19" s="15">
        <v>1573931</v>
      </c>
      <c r="BM19" s="15">
        <v>2063706</v>
      </c>
      <c r="BN19" s="16">
        <v>560422</v>
      </c>
      <c r="BO19" s="16">
        <v>663368</v>
      </c>
      <c r="BP19" s="15">
        <v>491005</v>
      </c>
      <c r="BQ19" s="15">
        <v>500531</v>
      </c>
      <c r="BR19" s="16">
        <v>273615</v>
      </c>
      <c r="BS19" s="16">
        <v>300763</v>
      </c>
      <c r="BT19" s="15">
        <v>90313</v>
      </c>
      <c r="BU19" s="15">
        <v>88708</v>
      </c>
      <c r="BV19" s="16">
        <v>266642</v>
      </c>
      <c r="BW19" s="16">
        <v>263263</v>
      </c>
      <c r="BX19" s="15">
        <v>182289.1</v>
      </c>
      <c r="BY19" s="15">
        <v>182289.1</v>
      </c>
      <c r="BZ19" s="16">
        <v>6798918</v>
      </c>
      <c r="CA19" s="16">
        <v>8011822</v>
      </c>
      <c r="CB19" s="15">
        <v>1160044</v>
      </c>
      <c r="CC19" s="15">
        <v>1566530</v>
      </c>
      <c r="CD19" s="16">
        <v>826755</v>
      </c>
      <c r="CE19" s="16">
        <v>984408</v>
      </c>
      <c r="CF19" s="15">
        <v>661154</v>
      </c>
      <c r="CG19" s="15">
        <v>780327</v>
      </c>
      <c r="CH19" s="16">
        <v>449023</v>
      </c>
      <c r="CI19" s="16">
        <v>450012</v>
      </c>
      <c r="CJ19" s="15">
        <v>300995</v>
      </c>
      <c r="CK19" s="15">
        <v>302693</v>
      </c>
      <c r="CL19" s="16">
        <v>161100</v>
      </c>
      <c r="CM19" s="16">
        <v>173349</v>
      </c>
      <c r="CN19" s="15">
        <v>187361.9</v>
      </c>
      <c r="CO19" s="15">
        <v>179187.7</v>
      </c>
      <c r="CP19" s="16">
        <v>213005</v>
      </c>
      <c r="CQ19" s="16">
        <v>223926</v>
      </c>
      <c r="CR19" s="15">
        <v>27608.7</v>
      </c>
      <c r="CS19" s="15">
        <v>27608.7</v>
      </c>
      <c r="CT19" s="16">
        <v>440502</v>
      </c>
      <c r="CU19" s="16">
        <v>461041</v>
      </c>
      <c r="CV19" s="15">
        <v>98349.3</v>
      </c>
      <c r="CW19" s="15">
        <v>98809.1</v>
      </c>
      <c r="CX19" s="16">
        <v>309872</v>
      </c>
      <c r="CY19" s="16">
        <v>320908</v>
      </c>
      <c r="CZ19" s="15">
        <v>1770025</v>
      </c>
      <c r="DA19" s="15">
        <v>2373814</v>
      </c>
      <c r="DB19" s="16">
        <v>2048802</v>
      </c>
      <c r="DC19" s="16">
        <v>2259828</v>
      </c>
      <c r="DD19" s="15">
        <v>445153</v>
      </c>
      <c r="DE19" s="15">
        <v>430683</v>
      </c>
      <c r="DF19" s="16">
        <v>186502</v>
      </c>
      <c r="DG19" s="16">
        <v>186665</v>
      </c>
      <c r="DH19" s="15">
        <v>1499327</v>
      </c>
      <c r="DI19" s="15">
        <v>2483211</v>
      </c>
      <c r="DJ19" s="16">
        <v>3400657</v>
      </c>
      <c r="DK19" s="16">
        <v>3680550</v>
      </c>
      <c r="DL19" s="15">
        <v>900300</v>
      </c>
      <c r="DM19" s="15">
        <v>966357</v>
      </c>
      <c r="DN19" s="16">
        <v>251414</v>
      </c>
      <c r="DO19" s="16">
        <v>268079</v>
      </c>
      <c r="DP19" s="15">
        <v>304365</v>
      </c>
      <c r="DQ19" s="15">
        <v>265514</v>
      </c>
      <c r="DR19" s="16">
        <v>216208</v>
      </c>
      <c r="DS19" s="16">
        <v>206779</v>
      </c>
      <c r="DT19" s="15">
        <v>801342</v>
      </c>
      <c r="DU19" s="15">
        <v>861572</v>
      </c>
      <c r="DV19" s="16">
        <v>682040</v>
      </c>
      <c r="DW19" s="16">
        <v>794367</v>
      </c>
      <c r="DX19" s="15">
        <v>397727</v>
      </c>
      <c r="DY19" s="15">
        <v>463343</v>
      </c>
      <c r="DZ19" s="16">
        <v>1038085</v>
      </c>
      <c r="EA19" s="16">
        <v>1080890</v>
      </c>
      <c r="EB19" s="15">
        <v>1021845</v>
      </c>
      <c r="EC19" s="15">
        <v>1096633</v>
      </c>
      <c r="ED19" s="16">
        <v>517630</v>
      </c>
      <c r="EE19" s="16">
        <v>594675</v>
      </c>
      <c r="EF19" s="15">
        <v>432335</v>
      </c>
      <c r="EG19" s="15">
        <v>449001</v>
      </c>
      <c r="EH19" s="16">
        <v>656451</v>
      </c>
      <c r="EI19" s="16">
        <v>729104</v>
      </c>
      <c r="EJ19" s="15">
        <v>305700</v>
      </c>
      <c r="EK19" s="15">
        <v>320473</v>
      </c>
    </row>
    <row r="20" spans="1:141">
      <c r="A20" s="17" t="s">
        <v>34</v>
      </c>
      <c r="B20" s="19">
        <v>15046855.107999999</v>
      </c>
      <c r="C20" s="19">
        <v>35002654.776000001</v>
      </c>
      <c r="D20" s="18">
        <v>5876920</v>
      </c>
      <c r="E20" s="18">
        <v>20608120.699999999</v>
      </c>
      <c r="F20" s="19">
        <v>1356342</v>
      </c>
      <c r="G20" s="19">
        <v>1582452</v>
      </c>
      <c r="H20" s="18">
        <v>156118.5</v>
      </c>
      <c r="I20" s="18">
        <v>191714.5</v>
      </c>
      <c r="J20" s="19">
        <v>922581</v>
      </c>
      <c r="K20" s="19">
        <v>1053130</v>
      </c>
      <c r="L20" s="18">
        <v>795770</v>
      </c>
      <c r="M20" s="18">
        <v>1119095</v>
      </c>
      <c r="N20" s="19">
        <v>401859</v>
      </c>
      <c r="O20" s="19">
        <v>474644</v>
      </c>
      <c r="P20" s="18">
        <v>1969</v>
      </c>
      <c r="Q20" s="18">
        <v>16835</v>
      </c>
      <c r="R20" s="19">
        <v>551282</v>
      </c>
      <c r="S20" s="19">
        <v>1712742</v>
      </c>
      <c r="T20" s="18">
        <v>217474</v>
      </c>
      <c r="U20" s="18">
        <v>276869</v>
      </c>
      <c r="V20" s="19">
        <v>45682</v>
      </c>
      <c r="W20" s="19">
        <v>56381</v>
      </c>
      <c r="X20" s="18">
        <v>194292</v>
      </c>
      <c r="Y20" s="18">
        <v>237200</v>
      </c>
      <c r="Z20" s="19">
        <v>215544</v>
      </c>
      <c r="AA20" s="19">
        <v>241734</v>
      </c>
      <c r="AB20" s="18">
        <v>1732</v>
      </c>
      <c r="AC20" s="18">
        <v>2184</v>
      </c>
      <c r="AD20" s="19">
        <v>40449</v>
      </c>
      <c r="AE20" s="19">
        <v>43370</v>
      </c>
      <c r="AF20" s="18">
        <v>117936</v>
      </c>
      <c r="AG20" s="18">
        <v>156603</v>
      </c>
      <c r="AH20" s="19">
        <v>49196</v>
      </c>
      <c r="AI20" s="19">
        <v>67024</v>
      </c>
      <c r="AJ20" s="18">
        <v>208</v>
      </c>
      <c r="AK20" s="18">
        <v>3884</v>
      </c>
      <c r="AL20" s="19">
        <v>67703</v>
      </c>
      <c r="AM20" s="19">
        <v>86655</v>
      </c>
      <c r="AN20" s="18">
        <v>2784</v>
      </c>
      <c r="AO20" s="18">
        <v>4443</v>
      </c>
      <c r="AP20" s="19">
        <v>82968</v>
      </c>
      <c r="AQ20" s="19">
        <v>143911</v>
      </c>
      <c r="AR20" s="18">
        <v>20080</v>
      </c>
      <c r="AS20" s="18">
        <v>35933</v>
      </c>
      <c r="AT20" s="19">
        <v>44913</v>
      </c>
      <c r="AU20" s="19">
        <v>74439</v>
      </c>
      <c r="AV20" s="18">
        <v>146887</v>
      </c>
      <c r="AW20" s="18">
        <v>230862</v>
      </c>
      <c r="AX20" s="19">
        <v>10653.008</v>
      </c>
      <c r="AY20" s="19">
        <v>19180.576000000001</v>
      </c>
      <c r="AZ20" s="18">
        <v>14740</v>
      </c>
      <c r="BA20" s="18">
        <v>24691</v>
      </c>
      <c r="BB20" s="19">
        <v>48766</v>
      </c>
      <c r="BC20" s="19">
        <v>79710</v>
      </c>
      <c r="BD20" s="18">
        <v>12807</v>
      </c>
      <c r="BE20" s="18">
        <v>19597</v>
      </c>
      <c r="BF20" s="19">
        <v>828</v>
      </c>
      <c r="BG20" s="19">
        <v>1973</v>
      </c>
      <c r="BH20" s="18">
        <v>4910</v>
      </c>
      <c r="BI20" s="18">
        <v>8354</v>
      </c>
      <c r="BJ20" s="19">
        <v>24106</v>
      </c>
      <c r="BK20" s="19">
        <v>33711</v>
      </c>
      <c r="BL20" s="18">
        <v>144289</v>
      </c>
      <c r="BM20" s="18">
        <v>235860</v>
      </c>
      <c r="BN20" s="19">
        <v>39669</v>
      </c>
      <c r="BO20" s="19">
        <v>62558</v>
      </c>
      <c r="BP20" s="18">
        <v>44897</v>
      </c>
      <c r="BQ20" s="18">
        <v>67658</v>
      </c>
      <c r="BR20" s="19">
        <v>24240</v>
      </c>
      <c r="BS20" s="19">
        <v>42352</v>
      </c>
      <c r="BT20" s="18">
        <v>517</v>
      </c>
      <c r="BU20" s="18">
        <v>4655</v>
      </c>
      <c r="BV20" s="19">
        <v>14932</v>
      </c>
      <c r="BW20" s="19">
        <v>22383</v>
      </c>
      <c r="BX20" s="18">
        <v>6248.7</v>
      </c>
      <c r="BY20" s="18">
        <v>6248.7</v>
      </c>
      <c r="BZ20" s="19">
        <v>991055</v>
      </c>
      <c r="CA20" s="19">
        <v>1995692</v>
      </c>
      <c r="CB20" s="18">
        <v>114064</v>
      </c>
      <c r="CC20" s="18">
        <v>345961</v>
      </c>
      <c r="CD20" s="19">
        <v>128319</v>
      </c>
      <c r="CE20" s="19">
        <v>175790</v>
      </c>
      <c r="CF20" s="18">
        <v>95222</v>
      </c>
      <c r="CG20" s="18">
        <v>168195</v>
      </c>
      <c r="CH20" s="19">
        <v>33933</v>
      </c>
      <c r="CI20" s="19">
        <v>38752</v>
      </c>
      <c r="CJ20" s="18">
        <v>22892</v>
      </c>
      <c r="CK20" s="18">
        <v>25029</v>
      </c>
      <c r="CL20" s="19">
        <v>25982</v>
      </c>
      <c r="CM20" s="19">
        <v>30263</v>
      </c>
      <c r="CN20" s="18">
        <v>21298.400000000001</v>
      </c>
      <c r="CO20" s="18">
        <v>28057.7</v>
      </c>
      <c r="CP20" s="19">
        <v>26793</v>
      </c>
      <c r="CQ20" s="19">
        <v>39782</v>
      </c>
      <c r="CR20" s="18">
        <v>665.6</v>
      </c>
      <c r="CS20" s="18">
        <v>665.6</v>
      </c>
      <c r="CT20" s="19">
        <v>31004</v>
      </c>
      <c r="CU20" s="19">
        <v>39244</v>
      </c>
      <c r="CV20" s="18">
        <v>5616.9</v>
      </c>
      <c r="CW20" s="18">
        <v>10005</v>
      </c>
      <c r="CX20" s="19">
        <v>49901</v>
      </c>
      <c r="CY20" s="19">
        <v>64163</v>
      </c>
      <c r="CZ20" s="18">
        <v>278709</v>
      </c>
      <c r="DA20" s="18">
        <v>570036</v>
      </c>
      <c r="DB20" s="19">
        <v>226462</v>
      </c>
      <c r="DC20" s="19">
        <v>407248</v>
      </c>
      <c r="DD20" s="18">
        <v>36797</v>
      </c>
      <c r="DE20" s="18">
        <v>55194</v>
      </c>
      <c r="DF20" s="19">
        <v>45395</v>
      </c>
      <c r="DG20" s="19">
        <v>45586</v>
      </c>
      <c r="DH20" s="18">
        <v>159023</v>
      </c>
      <c r="DI20" s="18">
        <v>278551</v>
      </c>
      <c r="DJ20" s="19">
        <v>353826</v>
      </c>
      <c r="DK20" s="19">
        <v>562723</v>
      </c>
      <c r="DL20" s="18">
        <v>142316</v>
      </c>
      <c r="DM20" s="18">
        <v>215660</v>
      </c>
      <c r="DN20" s="19">
        <v>20206</v>
      </c>
      <c r="DO20" s="19">
        <v>37600</v>
      </c>
      <c r="DP20" s="18">
        <v>20179</v>
      </c>
      <c r="DQ20" s="18">
        <v>22333</v>
      </c>
      <c r="DR20" s="19">
        <v>10342</v>
      </c>
      <c r="DS20" s="19">
        <v>15383</v>
      </c>
      <c r="DT20" s="18">
        <v>87062</v>
      </c>
      <c r="DU20" s="18">
        <v>96848</v>
      </c>
      <c r="DV20" s="19">
        <v>70639</v>
      </c>
      <c r="DW20" s="19">
        <v>123878</v>
      </c>
      <c r="DX20" s="18">
        <v>23057</v>
      </c>
      <c r="DY20" s="18">
        <v>57377</v>
      </c>
      <c r="DZ20" s="19">
        <v>89594</v>
      </c>
      <c r="EA20" s="19">
        <v>114553</v>
      </c>
      <c r="EB20" s="18">
        <v>112729</v>
      </c>
      <c r="EC20" s="18">
        <v>189227</v>
      </c>
      <c r="ED20" s="19">
        <v>44552</v>
      </c>
      <c r="EE20" s="19">
        <v>72931</v>
      </c>
      <c r="EF20" s="18">
        <v>20241</v>
      </c>
      <c r="EG20" s="18">
        <v>30991</v>
      </c>
      <c r="EH20" s="19">
        <v>39945</v>
      </c>
      <c r="EI20" s="19">
        <v>73289</v>
      </c>
      <c r="EJ20" s="18">
        <v>16743</v>
      </c>
      <c r="EK20" s="18">
        <v>22491</v>
      </c>
    </row>
    <row r="21" spans="1:141">
      <c r="A21" s="14" t="s">
        <v>35</v>
      </c>
      <c r="B21" s="21">
        <v>372706832.33599997</v>
      </c>
      <c r="C21" s="21">
        <v>445686674.26199996</v>
      </c>
      <c r="D21" s="20">
        <v>134607949.60000002</v>
      </c>
      <c r="E21" s="20">
        <v>178384368.39999998</v>
      </c>
      <c r="F21" s="21">
        <v>32460611</v>
      </c>
      <c r="G21" s="21">
        <v>33485334</v>
      </c>
      <c r="H21" s="20">
        <v>4710929.4000000004</v>
      </c>
      <c r="I21" s="20">
        <v>4867451</v>
      </c>
      <c r="J21" s="21">
        <v>16798407</v>
      </c>
      <c r="K21" s="21">
        <v>16682116</v>
      </c>
      <c r="L21" s="20">
        <v>28315193</v>
      </c>
      <c r="M21" s="20">
        <v>29456896</v>
      </c>
      <c r="N21" s="21">
        <v>12152950</v>
      </c>
      <c r="O21" s="21">
        <v>12843974</v>
      </c>
      <c r="P21" s="20">
        <v>270786</v>
      </c>
      <c r="Q21" s="20">
        <v>340540</v>
      </c>
      <c r="R21" s="21">
        <v>16546483</v>
      </c>
      <c r="S21" s="21">
        <v>22319807</v>
      </c>
      <c r="T21" s="20">
        <v>3329980</v>
      </c>
      <c r="U21" s="20">
        <v>3578855</v>
      </c>
      <c r="V21" s="21">
        <v>1370568</v>
      </c>
      <c r="W21" s="21">
        <v>1402819</v>
      </c>
      <c r="X21" s="20">
        <v>3949458</v>
      </c>
      <c r="Y21" s="20">
        <v>4125275</v>
      </c>
      <c r="Z21" s="21">
        <v>7334408</v>
      </c>
      <c r="AA21" s="21">
        <v>8380417</v>
      </c>
      <c r="AB21" s="20">
        <v>166572</v>
      </c>
      <c r="AC21" s="20">
        <v>167108</v>
      </c>
      <c r="AD21" s="21">
        <v>857106</v>
      </c>
      <c r="AE21" s="21">
        <v>865653</v>
      </c>
      <c r="AF21" s="20">
        <v>3965795</v>
      </c>
      <c r="AG21" s="20">
        <v>4382767</v>
      </c>
      <c r="AH21" s="21">
        <v>988012</v>
      </c>
      <c r="AI21" s="21">
        <v>1119573</v>
      </c>
      <c r="AJ21" s="20">
        <v>55996</v>
      </c>
      <c r="AK21" s="20">
        <v>60242</v>
      </c>
      <c r="AL21" s="21">
        <v>1393440</v>
      </c>
      <c r="AM21" s="21">
        <v>1664530</v>
      </c>
      <c r="AN21" s="20">
        <v>163736</v>
      </c>
      <c r="AO21" s="20">
        <v>165558</v>
      </c>
      <c r="AP21" s="21">
        <v>1998083.5</v>
      </c>
      <c r="AQ21" s="21">
        <v>2433258.6</v>
      </c>
      <c r="AR21" s="20">
        <v>749093</v>
      </c>
      <c r="AS21" s="20">
        <v>945362</v>
      </c>
      <c r="AT21" s="21">
        <v>1276604</v>
      </c>
      <c r="AU21" s="21">
        <v>1367581</v>
      </c>
      <c r="AV21" s="20">
        <v>4821731</v>
      </c>
      <c r="AW21" s="20">
        <v>5287737</v>
      </c>
      <c r="AX21" s="21">
        <v>457945.53599999996</v>
      </c>
      <c r="AY21" s="21">
        <v>628568.16200000001</v>
      </c>
      <c r="AZ21" s="20">
        <v>363636</v>
      </c>
      <c r="BA21" s="20">
        <v>390502</v>
      </c>
      <c r="BB21" s="21">
        <v>1312903</v>
      </c>
      <c r="BC21" s="21">
        <v>1503257</v>
      </c>
      <c r="BD21" s="20">
        <v>279936</v>
      </c>
      <c r="BE21" s="20">
        <v>295276</v>
      </c>
      <c r="BF21" s="21">
        <v>52249</v>
      </c>
      <c r="BG21" s="21">
        <v>57826</v>
      </c>
      <c r="BH21" s="20">
        <v>121178</v>
      </c>
      <c r="BI21" s="20">
        <v>137429</v>
      </c>
      <c r="BJ21" s="21">
        <v>608942</v>
      </c>
      <c r="BK21" s="21">
        <v>649325</v>
      </c>
      <c r="BL21" s="20">
        <v>5181213</v>
      </c>
      <c r="BM21" s="20">
        <v>5978115</v>
      </c>
      <c r="BN21" s="21">
        <v>1435579</v>
      </c>
      <c r="BO21" s="21">
        <v>1595600</v>
      </c>
      <c r="BP21" s="20">
        <v>1194500</v>
      </c>
      <c r="BQ21" s="20">
        <v>1257504</v>
      </c>
      <c r="BR21" s="21">
        <v>621833</v>
      </c>
      <c r="BS21" s="21">
        <v>684794</v>
      </c>
      <c r="BT21" s="20">
        <v>99136</v>
      </c>
      <c r="BU21" s="20">
        <v>101669</v>
      </c>
      <c r="BV21" s="21">
        <v>482109</v>
      </c>
      <c r="BW21" s="21">
        <v>486470</v>
      </c>
      <c r="BX21" s="20">
        <v>203299.6</v>
      </c>
      <c r="BY21" s="20">
        <v>203299.6</v>
      </c>
      <c r="BZ21" s="21">
        <v>21572625</v>
      </c>
      <c r="CA21" s="21">
        <v>27641055</v>
      </c>
      <c r="CB21" s="20">
        <v>3863992</v>
      </c>
      <c r="CC21" s="20">
        <v>4975918</v>
      </c>
      <c r="CD21" s="21">
        <v>2471745</v>
      </c>
      <c r="CE21" s="21">
        <v>3029646</v>
      </c>
      <c r="CF21" s="20">
        <v>2126023</v>
      </c>
      <c r="CG21" s="20">
        <v>2415647</v>
      </c>
      <c r="CH21" s="21">
        <v>1070324</v>
      </c>
      <c r="CI21" s="21">
        <v>1076132</v>
      </c>
      <c r="CJ21" s="20">
        <v>714423</v>
      </c>
      <c r="CK21" s="20">
        <v>718258</v>
      </c>
      <c r="CL21" s="21">
        <v>469376</v>
      </c>
      <c r="CM21" s="21">
        <v>485906</v>
      </c>
      <c r="CN21" s="20">
        <v>503151.6</v>
      </c>
      <c r="CO21" s="20">
        <v>635755.5</v>
      </c>
      <c r="CP21" s="21">
        <v>579939</v>
      </c>
      <c r="CQ21" s="21">
        <v>603849</v>
      </c>
      <c r="CR21" s="20">
        <v>36531</v>
      </c>
      <c r="CS21" s="20">
        <v>36531</v>
      </c>
      <c r="CT21" s="21">
        <v>1222843</v>
      </c>
      <c r="CU21" s="21">
        <v>1251622</v>
      </c>
      <c r="CV21" s="20">
        <v>108102.09999999999</v>
      </c>
      <c r="CW21" s="20">
        <v>112950</v>
      </c>
      <c r="CX21" s="21">
        <v>752815</v>
      </c>
      <c r="CY21" s="21">
        <v>922382</v>
      </c>
      <c r="CZ21" s="20">
        <v>6226932</v>
      </c>
      <c r="DA21" s="20">
        <v>7943082</v>
      </c>
      <c r="DB21" s="21">
        <v>6151052</v>
      </c>
      <c r="DC21" s="21">
        <v>6702115</v>
      </c>
      <c r="DD21" s="20">
        <v>1015869</v>
      </c>
      <c r="DE21" s="20">
        <v>1225808</v>
      </c>
      <c r="DF21" s="21">
        <v>264095</v>
      </c>
      <c r="DG21" s="21">
        <v>264449</v>
      </c>
      <c r="DH21" s="20">
        <v>4407442</v>
      </c>
      <c r="DI21" s="20">
        <v>6979928</v>
      </c>
      <c r="DJ21" s="21">
        <v>10014854</v>
      </c>
      <c r="DK21" s="21">
        <v>10743671</v>
      </c>
      <c r="DL21" s="20">
        <v>2545708</v>
      </c>
      <c r="DM21" s="20">
        <v>2735682</v>
      </c>
      <c r="DN21" s="21">
        <v>674085</v>
      </c>
      <c r="DO21" s="21">
        <v>708143</v>
      </c>
      <c r="DP21" s="20">
        <v>689985</v>
      </c>
      <c r="DQ21" s="20">
        <v>653288</v>
      </c>
      <c r="DR21" s="21">
        <v>371858</v>
      </c>
      <c r="DS21" s="21">
        <v>367470</v>
      </c>
      <c r="DT21" s="20">
        <v>1960839</v>
      </c>
      <c r="DU21" s="20">
        <v>2030855</v>
      </c>
      <c r="DV21" s="21">
        <v>1799995</v>
      </c>
      <c r="DW21" s="21">
        <v>1975919</v>
      </c>
      <c r="DX21" s="20">
        <v>977748</v>
      </c>
      <c r="DY21" s="20">
        <v>1132477</v>
      </c>
      <c r="DZ21" s="21">
        <v>3001741</v>
      </c>
      <c r="EA21" s="21">
        <v>3071651</v>
      </c>
      <c r="EB21" s="20">
        <v>2430106</v>
      </c>
      <c r="EC21" s="20">
        <v>2663428</v>
      </c>
      <c r="ED21" s="21">
        <v>997083</v>
      </c>
      <c r="EE21" s="21">
        <v>1132484</v>
      </c>
      <c r="EF21" s="20">
        <v>792825</v>
      </c>
      <c r="EG21" s="20">
        <v>820241</v>
      </c>
      <c r="EH21" s="21">
        <v>1425396</v>
      </c>
      <c r="EI21" s="21">
        <v>1543975</v>
      </c>
      <c r="EJ21" s="20">
        <v>768979</v>
      </c>
      <c r="EK21" s="20">
        <v>789500</v>
      </c>
    </row>
    <row r="22" spans="1:141" ht="7.2" customHeight="1">
      <c r="A22" s="3"/>
      <c r="B22" s="16"/>
      <c r="C22" s="16"/>
      <c r="D22" s="15"/>
      <c r="E22" s="15"/>
      <c r="F22" s="16"/>
      <c r="G22" s="16"/>
      <c r="H22" s="15"/>
      <c r="I22" s="15"/>
      <c r="J22" s="16"/>
      <c r="K22" s="16"/>
      <c r="L22" s="15"/>
      <c r="M22" s="15"/>
      <c r="N22" s="16"/>
      <c r="O22" s="16"/>
      <c r="P22" s="15"/>
      <c r="Q22" s="15"/>
      <c r="R22" s="16"/>
      <c r="S22" s="16"/>
      <c r="T22" s="15"/>
      <c r="U22" s="15"/>
      <c r="V22" s="16"/>
      <c r="W22" s="16"/>
      <c r="X22" s="15"/>
      <c r="Y22" s="15"/>
      <c r="Z22" s="16"/>
      <c r="AA22" s="16"/>
      <c r="AB22" s="15"/>
      <c r="AC22" s="15"/>
      <c r="AD22" s="16"/>
      <c r="AE22" s="16"/>
      <c r="AF22" s="15"/>
      <c r="AG22" s="15"/>
      <c r="AH22" s="16"/>
      <c r="AI22" s="16"/>
      <c r="AJ22" s="15"/>
      <c r="AK22" s="15"/>
      <c r="AL22" s="16"/>
      <c r="AM22" s="16"/>
      <c r="AN22" s="15"/>
      <c r="AO22" s="15"/>
      <c r="AP22" s="16"/>
      <c r="AQ22" s="16"/>
      <c r="AR22" s="15"/>
      <c r="AS22" s="15"/>
      <c r="AT22" s="16"/>
      <c r="AU22" s="16"/>
      <c r="AV22" s="15"/>
      <c r="AW22" s="15"/>
      <c r="AX22" s="16"/>
      <c r="AY22" s="16"/>
      <c r="AZ22" s="15"/>
      <c r="BA22" s="15"/>
      <c r="BB22" s="16"/>
      <c r="BC22" s="16"/>
      <c r="BD22" s="15"/>
      <c r="BE22" s="15"/>
      <c r="BF22" s="16"/>
      <c r="BG22" s="16"/>
      <c r="BH22" s="15"/>
      <c r="BI22" s="15"/>
      <c r="BJ22" s="16"/>
      <c r="BK22" s="16"/>
      <c r="BL22" s="15"/>
      <c r="BM22" s="15"/>
      <c r="BN22" s="16"/>
      <c r="BO22" s="16"/>
      <c r="BP22" s="15"/>
      <c r="BQ22" s="15"/>
      <c r="BR22" s="16"/>
      <c r="BS22" s="16"/>
      <c r="BT22" s="15"/>
      <c r="BU22" s="15"/>
      <c r="BV22" s="16"/>
      <c r="BW22" s="16"/>
      <c r="BX22" s="15"/>
      <c r="BY22" s="15"/>
      <c r="BZ22" s="16"/>
      <c r="CA22" s="16"/>
      <c r="CB22" s="15"/>
      <c r="CC22" s="15"/>
      <c r="CD22" s="16"/>
      <c r="CE22" s="16"/>
      <c r="CF22" s="15"/>
      <c r="CG22" s="15"/>
      <c r="CH22" s="16"/>
      <c r="CI22" s="16"/>
      <c r="CJ22" s="15"/>
      <c r="CK22" s="15"/>
      <c r="CL22" s="16"/>
      <c r="CM22" s="16"/>
      <c r="CN22" s="15"/>
      <c r="CO22" s="15"/>
      <c r="CP22" s="16"/>
      <c r="CQ22" s="16"/>
      <c r="CR22" s="15"/>
      <c r="CS22" s="15"/>
      <c r="CT22" s="16"/>
      <c r="CU22" s="16"/>
      <c r="CV22" s="15"/>
      <c r="CW22" s="15"/>
      <c r="CX22" s="16"/>
      <c r="CY22" s="16"/>
      <c r="CZ22" s="15"/>
      <c r="DA22" s="15"/>
      <c r="DB22" s="16"/>
      <c r="DC22" s="16"/>
      <c r="DD22" s="15"/>
      <c r="DE22" s="15"/>
      <c r="DF22" s="16"/>
      <c r="DG22" s="16"/>
      <c r="DH22" s="15"/>
      <c r="DI22" s="15"/>
      <c r="DJ22" s="16"/>
      <c r="DK22" s="16"/>
      <c r="DL22" s="15"/>
      <c r="DM22" s="15"/>
      <c r="DN22" s="16"/>
      <c r="DO22" s="16"/>
      <c r="DP22" s="15"/>
      <c r="DQ22" s="15"/>
      <c r="DR22" s="16"/>
      <c r="DS22" s="16"/>
      <c r="DT22" s="15"/>
      <c r="DU22" s="15"/>
      <c r="DV22" s="16"/>
      <c r="DW22" s="16"/>
      <c r="DX22" s="15"/>
      <c r="DY22" s="15"/>
      <c r="DZ22" s="16"/>
      <c r="EA22" s="16"/>
      <c r="EB22" s="15"/>
      <c r="EC22" s="15"/>
      <c r="ED22" s="16"/>
      <c r="EE22" s="16"/>
      <c r="EF22" s="15"/>
      <c r="EG22" s="15"/>
      <c r="EH22" s="16"/>
      <c r="EI22" s="16"/>
      <c r="EJ22" s="15"/>
      <c r="EK22" s="15"/>
    </row>
    <row r="23" spans="1:141">
      <c r="A23" s="22" t="s">
        <v>36</v>
      </c>
      <c r="B23" s="21">
        <f>B15-B21</f>
        <v>-4066711.9949998856</v>
      </c>
      <c r="C23" s="21">
        <f>C15-C21</f>
        <v>24429556.032000065</v>
      </c>
      <c r="D23" s="20">
        <f>D15-D21</f>
        <v>-5939994.0000000298</v>
      </c>
      <c r="E23" s="20">
        <f t="shared" ref="E23:BP23" si="0">E15-E21</f>
        <v>12535062.5</v>
      </c>
      <c r="F23" s="21">
        <f t="shared" si="0"/>
        <v>1606662</v>
      </c>
      <c r="G23" s="21">
        <f t="shared" si="0"/>
        <v>2317451</v>
      </c>
      <c r="H23" s="20">
        <f t="shared" si="0"/>
        <v>-354289.20000000112</v>
      </c>
      <c r="I23" s="20">
        <f t="shared" si="0"/>
        <v>-113334.90000000037</v>
      </c>
      <c r="J23" s="21">
        <f t="shared" si="0"/>
        <v>405640</v>
      </c>
      <c r="K23" s="21">
        <f t="shared" si="0"/>
        <v>1428420</v>
      </c>
      <c r="L23" s="20">
        <f t="shared" si="0"/>
        <v>542240</v>
      </c>
      <c r="M23" s="20">
        <f t="shared" si="0"/>
        <v>1526428</v>
      </c>
      <c r="N23" s="21">
        <f t="shared" si="0"/>
        <v>-54702</v>
      </c>
      <c r="O23" s="21">
        <f t="shared" si="0"/>
        <v>163502</v>
      </c>
      <c r="P23" s="20">
        <f t="shared" si="0"/>
        <v>48389</v>
      </c>
      <c r="Q23" s="20">
        <f t="shared" si="0"/>
        <v>58462</v>
      </c>
      <c r="R23" s="21">
        <f t="shared" si="0"/>
        <v>838430</v>
      </c>
      <c r="S23" s="21">
        <f t="shared" si="0"/>
        <v>2712821</v>
      </c>
      <c r="T23" s="20">
        <f t="shared" si="0"/>
        <v>16114</v>
      </c>
      <c r="U23" s="20">
        <f t="shared" si="0"/>
        <v>166094</v>
      </c>
      <c r="V23" s="21">
        <f t="shared" si="0"/>
        <v>-157497</v>
      </c>
      <c r="W23" s="21">
        <f t="shared" si="0"/>
        <v>-134384</v>
      </c>
      <c r="X23" s="20">
        <f t="shared" si="0"/>
        <v>148663</v>
      </c>
      <c r="Y23" s="20">
        <f t="shared" si="0"/>
        <v>188424</v>
      </c>
      <c r="Z23" s="21">
        <f t="shared" si="0"/>
        <v>-197612</v>
      </c>
      <c r="AA23" s="21">
        <f t="shared" si="0"/>
        <v>-227746</v>
      </c>
      <c r="AB23" s="20">
        <f t="shared" si="0"/>
        <v>-60391</v>
      </c>
      <c r="AC23" s="20">
        <f t="shared" si="0"/>
        <v>-59634</v>
      </c>
      <c r="AD23" s="21">
        <f t="shared" si="0"/>
        <v>128331</v>
      </c>
      <c r="AE23" s="21">
        <f t="shared" si="0"/>
        <v>128526</v>
      </c>
      <c r="AF23" s="20">
        <f t="shared" si="0"/>
        <v>117413</v>
      </c>
      <c r="AG23" s="20">
        <f t="shared" si="0"/>
        <v>176781</v>
      </c>
      <c r="AH23" s="21">
        <f t="shared" si="0"/>
        <v>70942</v>
      </c>
      <c r="AI23" s="21">
        <f t="shared" si="0"/>
        <v>100035</v>
      </c>
      <c r="AJ23" s="20">
        <f t="shared" si="0"/>
        <v>8593</v>
      </c>
      <c r="AK23" s="20">
        <f t="shared" si="0"/>
        <v>6486</v>
      </c>
      <c r="AL23" s="21">
        <f t="shared" si="0"/>
        <v>-70817</v>
      </c>
      <c r="AM23" s="21">
        <f t="shared" si="0"/>
        <v>33946</v>
      </c>
      <c r="AN23" s="20">
        <f t="shared" si="0"/>
        <v>-5252</v>
      </c>
      <c r="AO23" s="20">
        <f t="shared" si="0"/>
        <v>-4571</v>
      </c>
      <c r="AP23" s="21">
        <f t="shared" si="0"/>
        <v>128604.5</v>
      </c>
      <c r="AQ23" s="21">
        <f t="shared" si="0"/>
        <v>275333.39999999991</v>
      </c>
      <c r="AR23" s="20">
        <f t="shared" si="0"/>
        <v>63089</v>
      </c>
      <c r="AS23" s="20">
        <f t="shared" si="0"/>
        <v>47644</v>
      </c>
      <c r="AT23" s="21">
        <f t="shared" si="0"/>
        <v>-79041</v>
      </c>
      <c r="AU23" s="21">
        <f t="shared" si="0"/>
        <v>-4611</v>
      </c>
      <c r="AV23" s="20">
        <f t="shared" si="0"/>
        <v>-287369</v>
      </c>
      <c r="AW23" s="20">
        <f t="shared" si="0"/>
        <v>-244667</v>
      </c>
      <c r="AX23" s="21">
        <f t="shared" si="0"/>
        <v>38813.205000000075</v>
      </c>
      <c r="AY23" s="21">
        <f t="shared" si="0"/>
        <v>39380.43200000003</v>
      </c>
      <c r="AZ23" s="20">
        <f t="shared" si="0"/>
        <v>-27104</v>
      </c>
      <c r="BA23" s="20">
        <f t="shared" si="0"/>
        <v>-8057</v>
      </c>
      <c r="BB23" s="21">
        <f t="shared" si="0"/>
        <v>-35127</v>
      </c>
      <c r="BC23" s="21">
        <f t="shared" si="0"/>
        <v>110536</v>
      </c>
      <c r="BD23" s="20">
        <f t="shared" si="0"/>
        <v>21218</v>
      </c>
      <c r="BE23" s="20">
        <f t="shared" si="0"/>
        <v>20602</v>
      </c>
      <c r="BF23" s="21">
        <f t="shared" si="0"/>
        <v>-888</v>
      </c>
      <c r="BG23" s="21">
        <f t="shared" si="0"/>
        <v>821</v>
      </c>
      <c r="BH23" s="20">
        <f t="shared" si="0"/>
        <v>19601</v>
      </c>
      <c r="BI23" s="20">
        <f t="shared" si="0"/>
        <v>23393</v>
      </c>
      <c r="BJ23" s="21">
        <f t="shared" si="0"/>
        <v>149</v>
      </c>
      <c r="BK23" s="21">
        <f t="shared" si="0"/>
        <v>-409</v>
      </c>
      <c r="BL23" s="20">
        <f t="shared" si="0"/>
        <v>149224</v>
      </c>
      <c r="BM23" s="20">
        <f t="shared" si="0"/>
        <v>342404</v>
      </c>
      <c r="BN23" s="21">
        <f t="shared" si="0"/>
        <v>46692</v>
      </c>
      <c r="BO23" s="21">
        <f t="shared" si="0"/>
        <v>53786</v>
      </c>
      <c r="BP23" s="20">
        <f t="shared" si="0"/>
        <v>-76691</v>
      </c>
      <c r="BQ23" s="20">
        <f t="shared" ref="BQ23:EB23" si="1">BQ15-BQ21</f>
        <v>-57397</v>
      </c>
      <c r="BR23" s="21">
        <f t="shared" si="1"/>
        <v>-48017.100000000093</v>
      </c>
      <c r="BS23" s="21">
        <f t="shared" si="1"/>
        <v>-17264.100000000093</v>
      </c>
      <c r="BT23" s="20">
        <f t="shared" si="1"/>
        <v>13056</v>
      </c>
      <c r="BU23" s="20">
        <f t="shared" si="1"/>
        <v>12290</v>
      </c>
      <c r="BV23" s="21">
        <f t="shared" si="1"/>
        <v>26076</v>
      </c>
      <c r="BW23" s="21">
        <f t="shared" si="1"/>
        <v>36320</v>
      </c>
      <c r="BX23" s="20">
        <f t="shared" si="1"/>
        <v>-680</v>
      </c>
      <c r="BY23" s="20">
        <f t="shared" si="1"/>
        <v>-680</v>
      </c>
      <c r="BZ23" s="21">
        <f t="shared" si="1"/>
        <v>-850734</v>
      </c>
      <c r="CA23" s="21">
        <f t="shared" si="1"/>
        <v>-26833</v>
      </c>
      <c r="CB23" s="20">
        <f t="shared" si="1"/>
        <v>95572</v>
      </c>
      <c r="CC23" s="20">
        <f t="shared" si="1"/>
        <v>153518</v>
      </c>
      <c r="CD23" s="21">
        <f t="shared" si="1"/>
        <v>13921</v>
      </c>
      <c r="CE23" s="21">
        <f t="shared" si="1"/>
        <v>100783</v>
      </c>
      <c r="CF23" s="20">
        <f t="shared" si="1"/>
        <v>-1852</v>
      </c>
      <c r="CG23" s="20">
        <f t="shared" si="1"/>
        <v>95343</v>
      </c>
      <c r="CH23" s="21">
        <f t="shared" si="1"/>
        <v>85035</v>
      </c>
      <c r="CI23" s="21">
        <f t="shared" si="1"/>
        <v>105861</v>
      </c>
      <c r="CJ23" s="20">
        <f t="shared" si="1"/>
        <v>28615</v>
      </c>
      <c r="CK23" s="20">
        <f t="shared" si="1"/>
        <v>28615</v>
      </c>
      <c r="CL23" s="21">
        <f t="shared" si="1"/>
        <v>-5279</v>
      </c>
      <c r="CM23" s="21">
        <f t="shared" si="1"/>
        <v>-14136</v>
      </c>
      <c r="CN23" s="20">
        <f t="shared" si="1"/>
        <v>-31268.599999999977</v>
      </c>
      <c r="CO23" s="20">
        <f t="shared" si="1"/>
        <v>-13700.099999999977</v>
      </c>
      <c r="CP23" s="21">
        <f t="shared" si="1"/>
        <v>-7532</v>
      </c>
      <c r="CQ23" s="21">
        <f t="shared" si="1"/>
        <v>7988</v>
      </c>
      <c r="CR23" s="20">
        <f t="shared" si="1"/>
        <v>17806.900000000001</v>
      </c>
      <c r="CS23" s="20">
        <f t="shared" si="1"/>
        <v>17806.900000000001</v>
      </c>
      <c r="CT23" s="21">
        <f t="shared" si="1"/>
        <v>-37753</v>
      </c>
      <c r="CU23" s="21">
        <f t="shared" si="1"/>
        <v>-29060</v>
      </c>
      <c r="CV23" s="20">
        <f t="shared" si="1"/>
        <v>-6188.6999999999971</v>
      </c>
      <c r="CW23" s="20">
        <f t="shared" si="1"/>
        <v>-8795.1000000000058</v>
      </c>
      <c r="CX23" s="21">
        <f t="shared" si="1"/>
        <v>7542</v>
      </c>
      <c r="CY23" s="21">
        <f t="shared" si="1"/>
        <v>50708</v>
      </c>
      <c r="CZ23" s="20">
        <f t="shared" si="1"/>
        <v>-154331</v>
      </c>
      <c r="DA23" s="20">
        <f t="shared" si="1"/>
        <v>763235</v>
      </c>
      <c r="DB23" s="21">
        <f t="shared" si="1"/>
        <v>11120</v>
      </c>
      <c r="DC23" s="21">
        <f t="shared" si="1"/>
        <v>392945</v>
      </c>
      <c r="DD23" s="20">
        <f t="shared" si="1"/>
        <v>-192556</v>
      </c>
      <c r="DE23" s="20">
        <f t="shared" si="1"/>
        <v>-42957</v>
      </c>
      <c r="DF23" s="21">
        <f t="shared" si="1"/>
        <v>-57297</v>
      </c>
      <c r="DG23" s="21">
        <f t="shared" si="1"/>
        <v>-57060</v>
      </c>
      <c r="DH23" s="20">
        <f t="shared" si="1"/>
        <v>-156232</v>
      </c>
      <c r="DI23" s="20">
        <f t="shared" si="1"/>
        <v>-160964</v>
      </c>
      <c r="DJ23" s="21">
        <f t="shared" si="1"/>
        <v>-347988</v>
      </c>
      <c r="DK23" s="21">
        <f t="shared" si="1"/>
        <v>346729</v>
      </c>
      <c r="DL23" s="20">
        <f t="shared" si="1"/>
        <v>61283</v>
      </c>
      <c r="DM23" s="20">
        <f t="shared" si="1"/>
        <v>161476</v>
      </c>
      <c r="DN23" s="21">
        <f t="shared" si="1"/>
        <v>73903</v>
      </c>
      <c r="DO23" s="21">
        <f t="shared" si="1"/>
        <v>79568</v>
      </c>
      <c r="DP23" s="20">
        <f t="shared" si="1"/>
        <v>13108</v>
      </c>
      <c r="DQ23" s="20">
        <f t="shared" si="1"/>
        <v>25623</v>
      </c>
      <c r="DR23" s="21">
        <f t="shared" si="1"/>
        <v>-71163</v>
      </c>
      <c r="DS23" s="21">
        <f t="shared" si="1"/>
        <v>-61147</v>
      </c>
      <c r="DT23" s="20">
        <f t="shared" si="1"/>
        <v>222</v>
      </c>
      <c r="DU23" s="20">
        <f t="shared" si="1"/>
        <v>60964</v>
      </c>
      <c r="DV23" s="21">
        <f t="shared" si="1"/>
        <v>59092</v>
      </c>
      <c r="DW23" s="21">
        <f t="shared" si="1"/>
        <v>97581</v>
      </c>
      <c r="DX23" s="20">
        <f t="shared" si="1"/>
        <v>31143</v>
      </c>
      <c r="DY23" s="20">
        <f t="shared" si="1"/>
        <v>120419</v>
      </c>
      <c r="DZ23" s="21">
        <f t="shared" si="1"/>
        <v>128999</v>
      </c>
      <c r="EA23" s="21">
        <f t="shared" si="1"/>
        <v>137480</v>
      </c>
      <c r="EB23" s="20">
        <f t="shared" si="1"/>
        <v>164531</v>
      </c>
      <c r="EC23" s="20">
        <f t="shared" ref="EC23:EK23" si="2">EC15-EC21</f>
        <v>335090</v>
      </c>
      <c r="ED23" s="21">
        <f t="shared" si="2"/>
        <v>-25737</v>
      </c>
      <c r="EE23" s="21">
        <f t="shared" si="2"/>
        <v>12292</v>
      </c>
      <c r="EF23" s="20">
        <f t="shared" si="2"/>
        <v>-23534</v>
      </c>
      <c r="EG23" s="20">
        <f t="shared" si="2"/>
        <v>-26057</v>
      </c>
      <c r="EH23" s="21">
        <f t="shared" si="2"/>
        <v>70826</v>
      </c>
      <c r="EI23" s="21">
        <f t="shared" si="2"/>
        <v>136980</v>
      </c>
      <c r="EJ23" s="20">
        <f t="shared" si="2"/>
        <v>-2454</v>
      </c>
      <c r="EK23" s="20">
        <f t="shared" si="2"/>
        <v>7067</v>
      </c>
    </row>
    <row r="24" spans="1:141" ht="6.6" customHeight="1">
      <c r="A24" s="3"/>
      <c r="B24" s="16"/>
      <c r="C24" s="16"/>
      <c r="D24" s="15"/>
      <c r="E24" s="15"/>
      <c r="F24" s="16"/>
      <c r="G24" s="16"/>
      <c r="H24" s="15"/>
      <c r="I24" s="15"/>
      <c r="J24" s="16"/>
      <c r="K24" s="16"/>
      <c r="L24" s="15"/>
      <c r="M24" s="15"/>
      <c r="N24" s="16"/>
      <c r="O24" s="16"/>
      <c r="P24" s="15"/>
      <c r="Q24" s="15"/>
      <c r="R24" s="16"/>
      <c r="S24" s="16"/>
      <c r="T24" s="15"/>
      <c r="U24" s="15"/>
      <c r="V24" s="16"/>
      <c r="W24" s="16"/>
      <c r="X24" s="15"/>
      <c r="Y24" s="15"/>
      <c r="Z24" s="16"/>
      <c r="AA24" s="16"/>
      <c r="AB24" s="15"/>
      <c r="AC24" s="15"/>
      <c r="AD24" s="16"/>
      <c r="AE24" s="16"/>
      <c r="AF24" s="15"/>
      <c r="AG24" s="15"/>
      <c r="AH24" s="16"/>
      <c r="AI24" s="16"/>
      <c r="AJ24" s="15"/>
      <c r="AK24" s="15"/>
      <c r="AL24" s="16"/>
      <c r="AM24" s="16"/>
      <c r="AN24" s="15"/>
      <c r="AO24" s="15"/>
      <c r="AP24" s="16"/>
      <c r="AQ24" s="16"/>
      <c r="AR24" s="15"/>
      <c r="AS24" s="15"/>
      <c r="AT24" s="16"/>
      <c r="AU24" s="16"/>
      <c r="AV24" s="15"/>
      <c r="AW24" s="15"/>
      <c r="AX24" s="16"/>
      <c r="AY24" s="16"/>
      <c r="AZ24" s="15"/>
      <c r="BA24" s="15"/>
      <c r="BB24" s="16"/>
      <c r="BC24" s="16"/>
      <c r="BD24" s="15"/>
      <c r="BE24" s="15"/>
      <c r="BF24" s="16"/>
      <c r="BG24" s="16"/>
      <c r="BH24" s="15"/>
      <c r="BI24" s="15"/>
      <c r="BJ24" s="16"/>
      <c r="BK24" s="16"/>
      <c r="BL24" s="15"/>
      <c r="BM24" s="15"/>
      <c r="BN24" s="16"/>
      <c r="BO24" s="16"/>
      <c r="BP24" s="15"/>
      <c r="BQ24" s="15"/>
      <c r="BR24" s="16"/>
      <c r="BS24" s="16"/>
      <c r="BT24" s="15"/>
      <c r="BU24" s="15"/>
      <c r="BV24" s="16"/>
      <c r="BW24" s="16"/>
      <c r="BX24" s="15"/>
      <c r="BY24" s="15"/>
      <c r="BZ24" s="16"/>
      <c r="CA24" s="16"/>
      <c r="CB24" s="15"/>
      <c r="CC24" s="15"/>
      <c r="CD24" s="16"/>
      <c r="CE24" s="16"/>
      <c r="CF24" s="15"/>
      <c r="CG24" s="15"/>
      <c r="CH24" s="16"/>
      <c r="CI24" s="16"/>
      <c r="CJ24" s="15"/>
      <c r="CK24" s="15"/>
      <c r="CL24" s="16"/>
      <c r="CM24" s="16"/>
      <c r="CN24" s="15"/>
      <c r="CO24" s="15"/>
      <c r="CP24" s="16"/>
      <c r="CQ24" s="16"/>
      <c r="CR24" s="15"/>
      <c r="CS24" s="15"/>
      <c r="CT24" s="16"/>
      <c r="CU24" s="16"/>
      <c r="CV24" s="15"/>
      <c r="CW24" s="15"/>
      <c r="CX24" s="16"/>
      <c r="CY24" s="16"/>
      <c r="CZ24" s="15"/>
      <c r="DA24" s="15"/>
      <c r="DB24" s="16"/>
      <c r="DC24" s="16"/>
      <c r="DD24" s="15"/>
      <c r="DE24" s="15"/>
      <c r="DF24" s="16"/>
      <c r="DG24" s="16"/>
      <c r="DH24" s="15"/>
      <c r="DI24" s="15"/>
      <c r="DJ24" s="16"/>
      <c r="DK24" s="16"/>
      <c r="DL24" s="15"/>
      <c r="DM24" s="15"/>
      <c r="DN24" s="16"/>
      <c r="DO24" s="16"/>
      <c r="DP24" s="15"/>
      <c r="DQ24" s="15"/>
      <c r="DR24" s="16"/>
      <c r="DS24" s="16"/>
      <c r="DT24" s="15"/>
      <c r="DU24" s="15"/>
      <c r="DV24" s="16"/>
      <c r="DW24" s="16"/>
      <c r="DX24" s="15"/>
      <c r="DY24" s="15"/>
      <c r="DZ24" s="16"/>
      <c r="EA24" s="16"/>
      <c r="EB24" s="15"/>
      <c r="EC24" s="15"/>
      <c r="ED24" s="16"/>
      <c r="EE24" s="16"/>
      <c r="EF24" s="15"/>
      <c r="EG24" s="15"/>
      <c r="EH24" s="16"/>
      <c r="EI24" s="16"/>
      <c r="EJ24" s="15"/>
      <c r="EK24" s="15"/>
    </row>
    <row r="25" spans="1:141">
      <c r="A25" s="3" t="s">
        <v>37</v>
      </c>
      <c r="B25" s="16">
        <v>-8775996.972000001</v>
      </c>
      <c r="C25" s="16">
        <v>-31215229.458999999</v>
      </c>
      <c r="D25" s="15">
        <v>96707.6</v>
      </c>
      <c r="E25" s="15">
        <v>-17133907.999999996</v>
      </c>
      <c r="F25" s="16">
        <v>-1463309</v>
      </c>
      <c r="G25" s="16">
        <v>-1992008</v>
      </c>
      <c r="H25" s="15">
        <v>10081</v>
      </c>
      <c r="I25" s="15">
        <v>-105275.59999999999</v>
      </c>
      <c r="J25" s="16">
        <v>-596422</v>
      </c>
      <c r="K25" s="16">
        <v>-654843</v>
      </c>
      <c r="L25" s="15">
        <v>-2269164</v>
      </c>
      <c r="M25" s="15">
        <v>-2606659</v>
      </c>
      <c r="N25" s="16">
        <v>-586559</v>
      </c>
      <c r="O25" s="16">
        <v>-687397</v>
      </c>
      <c r="P25" s="15">
        <v>-5637</v>
      </c>
      <c r="Q25" s="15">
        <v>-28726</v>
      </c>
      <c r="R25" s="16">
        <v>-755777</v>
      </c>
      <c r="S25" s="16">
        <v>-2267225</v>
      </c>
      <c r="T25" s="15">
        <v>17208</v>
      </c>
      <c r="U25" s="15">
        <v>-59191</v>
      </c>
      <c r="V25" s="16">
        <v>-45769</v>
      </c>
      <c r="W25" s="16">
        <v>-53535</v>
      </c>
      <c r="X25" s="15">
        <v>-107873</v>
      </c>
      <c r="Y25" s="15">
        <v>-178837</v>
      </c>
      <c r="Z25" s="16">
        <v>222630</v>
      </c>
      <c r="AA25" s="16">
        <v>206442</v>
      </c>
      <c r="AB25" s="15">
        <v>1158</v>
      </c>
      <c r="AC25" s="15">
        <v>-534</v>
      </c>
      <c r="AD25" s="16">
        <v>62125</v>
      </c>
      <c r="AE25" s="16">
        <v>61936</v>
      </c>
      <c r="AF25" s="15">
        <v>-27221</v>
      </c>
      <c r="AG25" s="15">
        <v>-73565</v>
      </c>
      <c r="AH25" s="16">
        <v>-77206</v>
      </c>
      <c r="AI25" s="16">
        <v>-93257</v>
      </c>
      <c r="AJ25" s="15">
        <v>58</v>
      </c>
      <c r="AK25" s="15">
        <v>-99</v>
      </c>
      <c r="AL25" s="16">
        <v>-96573</v>
      </c>
      <c r="AM25" s="16">
        <v>-117548</v>
      </c>
      <c r="AN25" s="15">
        <v>4101</v>
      </c>
      <c r="AO25" s="15">
        <v>1065</v>
      </c>
      <c r="AP25" s="16">
        <v>-31202</v>
      </c>
      <c r="AQ25" s="16">
        <v>-72108</v>
      </c>
      <c r="AR25" s="15">
        <v>-11305</v>
      </c>
      <c r="AS25" s="15">
        <v>-21637</v>
      </c>
      <c r="AT25" s="16">
        <v>-36649</v>
      </c>
      <c r="AU25" s="16">
        <v>-83362</v>
      </c>
      <c r="AV25" s="15">
        <v>-193534</v>
      </c>
      <c r="AW25" s="15">
        <v>-280024</v>
      </c>
      <c r="AX25" s="16">
        <v>-4822.5720000000001</v>
      </c>
      <c r="AY25" s="16">
        <v>-11169.558999999999</v>
      </c>
      <c r="AZ25" s="15">
        <v>-2295</v>
      </c>
      <c r="BA25" s="15">
        <v>-14391</v>
      </c>
      <c r="BB25" s="16">
        <v>-74107</v>
      </c>
      <c r="BC25" s="16">
        <v>-100407</v>
      </c>
      <c r="BD25" s="15">
        <v>50616</v>
      </c>
      <c r="BE25" s="15">
        <v>49354</v>
      </c>
      <c r="BF25" s="16">
        <v>1631</v>
      </c>
      <c r="BG25" s="16">
        <v>157</v>
      </c>
      <c r="BH25" s="15">
        <v>-1163</v>
      </c>
      <c r="BI25" s="15">
        <v>-1466</v>
      </c>
      <c r="BJ25" s="16">
        <v>-36826</v>
      </c>
      <c r="BK25" s="16">
        <v>-44832</v>
      </c>
      <c r="BL25" s="15">
        <v>-240777</v>
      </c>
      <c r="BM25" s="15">
        <v>-294879</v>
      </c>
      <c r="BN25" s="16">
        <v>8644</v>
      </c>
      <c r="BO25" s="16">
        <v>-29059</v>
      </c>
      <c r="BP25" s="15">
        <v>-38620</v>
      </c>
      <c r="BQ25" s="15">
        <v>-62575</v>
      </c>
      <c r="BR25" s="16">
        <v>4100</v>
      </c>
      <c r="BS25" s="16">
        <v>-5404</v>
      </c>
      <c r="BT25" s="15">
        <v>248</v>
      </c>
      <c r="BU25" s="15">
        <v>-271</v>
      </c>
      <c r="BV25" s="16">
        <v>-10923</v>
      </c>
      <c r="BW25" s="16">
        <v>-21935</v>
      </c>
      <c r="BX25" s="15">
        <v>-158.69999999999996</v>
      </c>
      <c r="BY25" s="15">
        <v>-158.69999999999996</v>
      </c>
      <c r="BZ25" s="16">
        <v>-772889</v>
      </c>
      <c r="CA25" s="16">
        <v>-1622640</v>
      </c>
      <c r="CB25" s="15">
        <v>-137509</v>
      </c>
      <c r="CC25" s="15">
        <v>-285124</v>
      </c>
      <c r="CD25" s="16">
        <v>12214</v>
      </c>
      <c r="CE25" s="16">
        <v>-23766</v>
      </c>
      <c r="CF25" s="15">
        <v>-5770</v>
      </c>
      <c r="CG25" s="15">
        <v>-45105</v>
      </c>
      <c r="CH25" s="16">
        <v>5090</v>
      </c>
      <c r="CI25" s="16">
        <v>-4594</v>
      </c>
      <c r="CJ25" s="15">
        <v>-7248</v>
      </c>
      <c r="CK25" s="15">
        <v>-7248</v>
      </c>
      <c r="CL25" s="16">
        <v>5900</v>
      </c>
      <c r="CM25" s="16">
        <v>190</v>
      </c>
      <c r="CN25" s="15">
        <v>8276.4</v>
      </c>
      <c r="CO25" s="15">
        <v>-669.89999999999964</v>
      </c>
      <c r="CP25" s="16">
        <v>-7557</v>
      </c>
      <c r="CQ25" s="16">
        <v>-7723</v>
      </c>
      <c r="CR25" s="15">
        <v>784.5</v>
      </c>
      <c r="CS25" s="15">
        <v>784.5</v>
      </c>
      <c r="CT25" s="16">
        <v>-17342</v>
      </c>
      <c r="CU25" s="16">
        <v>-29305</v>
      </c>
      <c r="CV25" s="15">
        <v>132.80000000000001</v>
      </c>
      <c r="CW25" s="15">
        <v>93.800000000000011</v>
      </c>
      <c r="CX25" s="16">
        <v>-41342</v>
      </c>
      <c r="CY25" s="16">
        <v>-49108</v>
      </c>
      <c r="CZ25" s="15">
        <v>-309681</v>
      </c>
      <c r="DA25" s="15">
        <v>-385763</v>
      </c>
      <c r="DB25" s="16">
        <v>-341349</v>
      </c>
      <c r="DC25" s="16">
        <v>-487941</v>
      </c>
      <c r="DD25" s="15">
        <v>-4773</v>
      </c>
      <c r="DE25" s="15">
        <v>-32611</v>
      </c>
      <c r="DF25" s="16">
        <v>2721</v>
      </c>
      <c r="DG25" s="16">
        <v>2069</v>
      </c>
      <c r="DH25" s="15">
        <v>96021</v>
      </c>
      <c r="DI25" s="15">
        <v>190135</v>
      </c>
      <c r="DJ25" s="16">
        <v>-601426</v>
      </c>
      <c r="DK25" s="16">
        <v>-907098</v>
      </c>
      <c r="DL25" s="15">
        <v>-4357</v>
      </c>
      <c r="DM25" s="15">
        <v>-36192</v>
      </c>
      <c r="DN25" s="16">
        <v>17331</v>
      </c>
      <c r="DO25" s="16">
        <v>-30561</v>
      </c>
      <c r="DP25" s="15">
        <v>-6016</v>
      </c>
      <c r="DQ25" s="15">
        <v>-12243</v>
      </c>
      <c r="DR25" s="16">
        <v>2840</v>
      </c>
      <c r="DS25" s="16">
        <v>-355</v>
      </c>
      <c r="DT25" s="15">
        <v>-25774</v>
      </c>
      <c r="DU25" s="15">
        <v>-43753</v>
      </c>
      <c r="DV25" s="16">
        <v>-72086</v>
      </c>
      <c r="DW25" s="16">
        <v>-116007</v>
      </c>
      <c r="DX25" s="15">
        <v>-8120</v>
      </c>
      <c r="DY25" s="15">
        <v>-47997</v>
      </c>
      <c r="DZ25" s="16">
        <v>-206861</v>
      </c>
      <c r="EA25" s="16">
        <v>-225245</v>
      </c>
      <c r="EB25" s="15">
        <v>-71593</v>
      </c>
      <c r="EC25" s="15">
        <v>-97665</v>
      </c>
      <c r="ED25" s="16">
        <v>-10837</v>
      </c>
      <c r="EE25" s="16">
        <v>-44300</v>
      </c>
      <c r="EF25" s="15">
        <v>2335</v>
      </c>
      <c r="EG25" s="15">
        <v>-15302</v>
      </c>
      <c r="EH25" s="16">
        <v>-44174</v>
      </c>
      <c r="EI25" s="16">
        <v>-66029</v>
      </c>
      <c r="EJ25" s="15">
        <v>1646</v>
      </c>
      <c r="EK25" s="15">
        <v>-6825</v>
      </c>
    </row>
    <row r="26" spans="1:141" ht="8.4" customHeight="1">
      <c r="A26" s="3"/>
      <c r="B26" s="16"/>
      <c r="C26" s="16"/>
      <c r="D26" s="15"/>
      <c r="E26" s="15"/>
      <c r="F26" s="16"/>
      <c r="G26" s="16"/>
      <c r="H26" s="15"/>
      <c r="I26" s="15"/>
      <c r="J26" s="16"/>
      <c r="K26" s="16"/>
      <c r="L26" s="15"/>
      <c r="M26" s="15"/>
      <c r="N26" s="16"/>
      <c r="O26" s="16"/>
      <c r="P26" s="15"/>
      <c r="Q26" s="15"/>
      <c r="R26" s="16"/>
      <c r="S26" s="16"/>
      <c r="T26" s="15"/>
      <c r="U26" s="15"/>
      <c r="V26" s="16"/>
      <c r="W26" s="16"/>
      <c r="X26" s="15"/>
      <c r="Y26" s="15"/>
      <c r="Z26" s="16"/>
      <c r="AA26" s="16"/>
      <c r="AB26" s="15"/>
      <c r="AC26" s="15"/>
      <c r="AD26" s="16"/>
      <c r="AE26" s="16"/>
      <c r="AF26" s="15"/>
      <c r="AG26" s="15"/>
      <c r="AH26" s="16"/>
      <c r="AI26" s="16"/>
      <c r="AJ26" s="15"/>
      <c r="AK26" s="15"/>
      <c r="AL26" s="16"/>
      <c r="AM26" s="16"/>
      <c r="AN26" s="15"/>
      <c r="AO26" s="15"/>
      <c r="AP26" s="16"/>
      <c r="AQ26" s="16"/>
      <c r="AR26" s="15"/>
      <c r="AS26" s="15"/>
      <c r="AT26" s="16"/>
      <c r="AU26" s="16"/>
      <c r="AV26" s="15"/>
      <c r="AW26" s="15"/>
      <c r="AX26" s="16"/>
      <c r="AY26" s="16"/>
      <c r="AZ26" s="15"/>
      <c r="BA26" s="15"/>
      <c r="BB26" s="16"/>
      <c r="BC26" s="16"/>
      <c r="BD26" s="15"/>
      <c r="BE26" s="15"/>
      <c r="BF26" s="16"/>
      <c r="BG26" s="16"/>
      <c r="BH26" s="15"/>
      <c r="BI26" s="15"/>
      <c r="BJ26" s="16"/>
      <c r="BK26" s="16"/>
      <c r="BL26" s="15"/>
      <c r="BM26" s="15"/>
      <c r="BN26" s="16"/>
      <c r="BO26" s="16"/>
      <c r="BP26" s="15"/>
      <c r="BQ26" s="15"/>
      <c r="BR26" s="16"/>
      <c r="BS26" s="16"/>
      <c r="BT26" s="15"/>
      <c r="BU26" s="15"/>
      <c r="BV26" s="16"/>
      <c r="BW26" s="16"/>
      <c r="BX26" s="15"/>
      <c r="BY26" s="15"/>
      <c r="BZ26" s="16"/>
      <c r="CA26" s="16"/>
      <c r="CB26" s="15"/>
      <c r="CC26" s="15"/>
      <c r="CD26" s="16"/>
      <c r="CE26" s="16"/>
      <c r="CF26" s="15"/>
      <c r="CG26" s="15"/>
      <c r="CH26" s="16"/>
      <c r="CI26" s="16"/>
      <c r="CJ26" s="15"/>
      <c r="CK26" s="15"/>
      <c r="CL26" s="16"/>
      <c r="CM26" s="16"/>
      <c r="CN26" s="15"/>
      <c r="CO26" s="15"/>
      <c r="CP26" s="16"/>
      <c r="CQ26" s="16"/>
      <c r="CR26" s="15"/>
      <c r="CS26" s="15"/>
      <c r="CT26" s="16"/>
      <c r="CU26" s="16"/>
      <c r="CV26" s="15"/>
      <c r="CW26" s="15"/>
      <c r="CX26" s="16"/>
      <c r="CY26" s="16"/>
      <c r="CZ26" s="15"/>
      <c r="DA26" s="15"/>
      <c r="DB26" s="16"/>
      <c r="DC26" s="16"/>
      <c r="DD26" s="15"/>
      <c r="DE26" s="15"/>
      <c r="DF26" s="16"/>
      <c r="DG26" s="16"/>
      <c r="DH26" s="15"/>
      <c r="DI26" s="15"/>
      <c r="DJ26" s="16"/>
      <c r="DK26" s="16"/>
      <c r="DL26" s="15"/>
      <c r="DM26" s="15"/>
      <c r="DN26" s="16"/>
      <c r="DO26" s="16"/>
      <c r="DP26" s="15"/>
      <c r="DQ26" s="15"/>
      <c r="DR26" s="16"/>
      <c r="DS26" s="16"/>
      <c r="DT26" s="15"/>
      <c r="DU26" s="15"/>
      <c r="DV26" s="16"/>
      <c r="DW26" s="16"/>
      <c r="DX26" s="15"/>
      <c r="DY26" s="15"/>
      <c r="DZ26" s="16"/>
      <c r="EA26" s="16"/>
      <c r="EB26" s="15"/>
      <c r="EC26" s="15"/>
      <c r="ED26" s="16"/>
      <c r="EE26" s="16"/>
      <c r="EF26" s="15"/>
      <c r="EG26" s="15"/>
      <c r="EH26" s="16"/>
      <c r="EI26" s="16"/>
      <c r="EJ26" s="15"/>
      <c r="EK26" s="15"/>
    </row>
    <row r="27" spans="1:141">
      <c r="A27" s="22" t="s">
        <v>38</v>
      </c>
      <c r="B27" s="21">
        <f>B23+B25</f>
        <v>-12842708.966999887</v>
      </c>
      <c r="C27" s="21">
        <f>C23+C25</f>
        <v>-6785673.426999934</v>
      </c>
      <c r="D27" s="20">
        <f>D23+D25</f>
        <v>-5843286.4000000302</v>
      </c>
      <c r="E27" s="20">
        <f t="shared" ref="E27:BP27" si="3">E23+E25</f>
        <v>-4598845.4999999963</v>
      </c>
      <c r="F27" s="21">
        <f t="shared" si="3"/>
        <v>143353</v>
      </c>
      <c r="G27" s="21">
        <f t="shared" si="3"/>
        <v>325443</v>
      </c>
      <c r="H27" s="20">
        <f t="shared" si="3"/>
        <v>-344208.20000000112</v>
      </c>
      <c r="I27" s="20">
        <f t="shared" si="3"/>
        <v>-218610.50000000035</v>
      </c>
      <c r="J27" s="21">
        <f t="shared" si="3"/>
        <v>-190782</v>
      </c>
      <c r="K27" s="21">
        <f t="shared" si="3"/>
        <v>773577</v>
      </c>
      <c r="L27" s="20">
        <f t="shared" si="3"/>
        <v>-1726924</v>
      </c>
      <c r="M27" s="20">
        <f t="shared" si="3"/>
        <v>-1080231</v>
      </c>
      <c r="N27" s="21">
        <f t="shared" si="3"/>
        <v>-641261</v>
      </c>
      <c r="O27" s="21">
        <f t="shared" si="3"/>
        <v>-523895</v>
      </c>
      <c r="P27" s="20">
        <f t="shared" si="3"/>
        <v>42752</v>
      </c>
      <c r="Q27" s="20">
        <f t="shared" si="3"/>
        <v>29736</v>
      </c>
      <c r="R27" s="21">
        <f t="shared" si="3"/>
        <v>82653</v>
      </c>
      <c r="S27" s="21">
        <f t="shared" si="3"/>
        <v>445596</v>
      </c>
      <c r="T27" s="20">
        <f t="shared" si="3"/>
        <v>33322</v>
      </c>
      <c r="U27" s="20">
        <f t="shared" si="3"/>
        <v>106903</v>
      </c>
      <c r="V27" s="21">
        <f t="shared" si="3"/>
        <v>-203266</v>
      </c>
      <c r="W27" s="21">
        <f t="shared" si="3"/>
        <v>-187919</v>
      </c>
      <c r="X27" s="20">
        <f t="shared" si="3"/>
        <v>40790</v>
      </c>
      <c r="Y27" s="20">
        <f t="shared" si="3"/>
        <v>9587</v>
      </c>
      <c r="Z27" s="21">
        <f t="shared" si="3"/>
        <v>25018</v>
      </c>
      <c r="AA27" s="21">
        <f t="shared" si="3"/>
        <v>-21304</v>
      </c>
      <c r="AB27" s="20">
        <f t="shared" si="3"/>
        <v>-59233</v>
      </c>
      <c r="AC27" s="20">
        <f t="shared" si="3"/>
        <v>-60168</v>
      </c>
      <c r="AD27" s="21">
        <f t="shared" si="3"/>
        <v>190456</v>
      </c>
      <c r="AE27" s="21">
        <f t="shared" si="3"/>
        <v>190462</v>
      </c>
      <c r="AF27" s="20">
        <f t="shared" si="3"/>
        <v>90192</v>
      </c>
      <c r="AG27" s="20">
        <f t="shared" si="3"/>
        <v>103216</v>
      </c>
      <c r="AH27" s="21">
        <f t="shared" si="3"/>
        <v>-6264</v>
      </c>
      <c r="AI27" s="21">
        <f t="shared" si="3"/>
        <v>6778</v>
      </c>
      <c r="AJ27" s="20">
        <f t="shared" si="3"/>
        <v>8651</v>
      </c>
      <c r="AK27" s="20">
        <f t="shared" si="3"/>
        <v>6387</v>
      </c>
      <c r="AL27" s="21">
        <f t="shared" si="3"/>
        <v>-167390</v>
      </c>
      <c r="AM27" s="21">
        <f t="shared" si="3"/>
        <v>-83602</v>
      </c>
      <c r="AN27" s="20">
        <f t="shared" si="3"/>
        <v>-1151</v>
      </c>
      <c r="AO27" s="20">
        <f t="shared" si="3"/>
        <v>-3506</v>
      </c>
      <c r="AP27" s="21">
        <f t="shared" si="3"/>
        <v>97402.5</v>
      </c>
      <c r="AQ27" s="21">
        <f t="shared" si="3"/>
        <v>203225.39999999991</v>
      </c>
      <c r="AR27" s="20">
        <f t="shared" si="3"/>
        <v>51784</v>
      </c>
      <c r="AS27" s="20">
        <f t="shared" si="3"/>
        <v>26007</v>
      </c>
      <c r="AT27" s="21">
        <f t="shared" si="3"/>
        <v>-115690</v>
      </c>
      <c r="AU27" s="21">
        <f t="shared" si="3"/>
        <v>-87973</v>
      </c>
      <c r="AV27" s="20">
        <f t="shared" si="3"/>
        <v>-480903</v>
      </c>
      <c r="AW27" s="20">
        <f t="shared" si="3"/>
        <v>-524691</v>
      </c>
      <c r="AX27" s="21">
        <f t="shared" si="3"/>
        <v>33990.633000000074</v>
      </c>
      <c r="AY27" s="21">
        <f t="shared" si="3"/>
        <v>28210.873000000029</v>
      </c>
      <c r="AZ27" s="20">
        <f t="shared" si="3"/>
        <v>-29399</v>
      </c>
      <c r="BA27" s="20">
        <f t="shared" si="3"/>
        <v>-22448</v>
      </c>
      <c r="BB27" s="21">
        <f t="shared" si="3"/>
        <v>-109234</v>
      </c>
      <c r="BC27" s="21">
        <f t="shared" si="3"/>
        <v>10129</v>
      </c>
      <c r="BD27" s="20">
        <f t="shared" si="3"/>
        <v>71834</v>
      </c>
      <c r="BE27" s="20">
        <f t="shared" si="3"/>
        <v>69956</v>
      </c>
      <c r="BF27" s="21">
        <f t="shared" si="3"/>
        <v>743</v>
      </c>
      <c r="BG27" s="21">
        <f t="shared" si="3"/>
        <v>978</v>
      </c>
      <c r="BH27" s="20">
        <f t="shared" si="3"/>
        <v>18438</v>
      </c>
      <c r="BI27" s="20">
        <f t="shared" si="3"/>
        <v>21927</v>
      </c>
      <c r="BJ27" s="21">
        <f t="shared" si="3"/>
        <v>-36677</v>
      </c>
      <c r="BK27" s="21">
        <f t="shared" si="3"/>
        <v>-45241</v>
      </c>
      <c r="BL27" s="20">
        <f t="shared" si="3"/>
        <v>-91553</v>
      </c>
      <c r="BM27" s="20">
        <f t="shared" si="3"/>
        <v>47525</v>
      </c>
      <c r="BN27" s="21">
        <f t="shared" si="3"/>
        <v>55336</v>
      </c>
      <c r="BO27" s="21">
        <f t="shared" si="3"/>
        <v>24727</v>
      </c>
      <c r="BP27" s="20">
        <f t="shared" si="3"/>
        <v>-115311</v>
      </c>
      <c r="BQ27" s="20">
        <f t="shared" ref="BQ27:EB27" si="4">BQ23+BQ25</f>
        <v>-119972</v>
      </c>
      <c r="BR27" s="21">
        <f t="shared" si="4"/>
        <v>-43917.100000000093</v>
      </c>
      <c r="BS27" s="21">
        <f t="shared" si="4"/>
        <v>-22668.100000000093</v>
      </c>
      <c r="BT27" s="20">
        <f t="shared" si="4"/>
        <v>13304</v>
      </c>
      <c r="BU27" s="20">
        <f t="shared" si="4"/>
        <v>12019</v>
      </c>
      <c r="BV27" s="21">
        <f t="shared" si="4"/>
        <v>15153</v>
      </c>
      <c r="BW27" s="21">
        <f t="shared" si="4"/>
        <v>14385</v>
      </c>
      <c r="BX27" s="20">
        <f t="shared" si="4"/>
        <v>-838.69999999999993</v>
      </c>
      <c r="BY27" s="20">
        <f t="shared" si="4"/>
        <v>-838.69999999999993</v>
      </c>
      <c r="BZ27" s="21">
        <f t="shared" si="4"/>
        <v>-1623623</v>
      </c>
      <c r="CA27" s="21">
        <f t="shared" si="4"/>
        <v>-1649473</v>
      </c>
      <c r="CB27" s="20">
        <f t="shared" si="4"/>
        <v>-41937</v>
      </c>
      <c r="CC27" s="20">
        <f t="shared" si="4"/>
        <v>-131606</v>
      </c>
      <c r="CD27" s="21">
        <f t="shared" si="4"/>
        <v>26135</v>
      </c>
      <c r="CE27" s="21">
        <f t="shared" si="4"/>
        <v>77017</v>
      </c>
      <c r="CF27" s="20">
        <f t="shared" si="4"/>
        <v>-7622</v>
      </c>
      <c r="CG27" s="20">
        <f t="shared" si="4"/>
        <v>50238</v>
      </c>
      <c r="CH27" s="21">
        <f t="shared" si="4"/>
        <v>90125</v>
      </c>
      <c r="CI27" s="21">
        <f t="shared" si="4"/>
        <v>101267</v>
      </c>
      <c r="CJ27" s="20">
        <f t="shared" si="4"/>
        <v>21367</v>
      </c>
      <c r="CK27" s="20">
        <f t="shared" si="4"/>
        <v>21367</v>
      </c>
      <c r="CL27" s="21">
        <f t="shared" si="4"/>
        <v>621</v>
      </c>
      <c r="CM27" s="21">
        <f t="shared" si="4"/>
        <v>-13946</v>
      </c>
      <c r="CN27" s="20">
        <f t="shared" si="4"/>
        <v>-22992.199999999975</v>
      </c>
      <c r="CO27" s="20">
        <f t="shared" si="4"/>
        <v>-14369.999999999976</v>
      </c>
      <c r="CP27" s="21">
        <f t="shared" si="4"/>
        <v>-15089</v>
      </c>
      <c r="CQ27" s="21">
        <f t="shared" si="4"/>
        <v>265</v>
      </c>
      <c r="CR27" s="20">
        <f t="shared" si="4"/>
        <v>18591.400000000001</v>
      </c>
      <c r="CS27" s="20">
        <f t="shared" si="4"/>
        <v>18591.400000000001</v>
      </c>
      <c r="CT27" s="21">
        <f t="shared" si="4"/>
        <v>-55095</v>
      </c>
      <c r="CU27" s="21">
        <f t="shared" si="4"/>
        <v>-58365</v>
      </c>
      <c r="CV27" s="20">
        <f t="shared" si="4"/>
        <v>-6055.8999999999969</v>
      </c>
      <c r="CW27" s="20">
        <f t="shared" si="4"/>
        <v>-8701.3000000000065</v>
      </c>
      <c r="CX27" s="21">
        <f t="shared" si="4"/>
        <v>-33800</v>
      </c>
      <c r="CY27" s="21">
        <f t="shared" si="4"/>
        <v>1600</v>
      </c>
      <c r="CZ27" s="20">
        <f t="shared" si="4"/>
        <v>-464012</v>
      </c>
      <c r="DA27" s="20">
        <f t="shared" si="4"/>
        <v>377472</v>
      </c>
      <c r="DB27" s="21">
        <f t="shared" si="4"/>
        <v>-330229</v>
      </c>
      <c r="DC27" s="21">
        <f t="shared" si="4"/>
        <v>-94996</v>
      </c>
      <c r="DD27" s="20">
        <f t="shared" si="4"/>
        <v>-197329</v>
      </c>
      <c r="DE27" s="20">
        <f t="shared" si="4"/>
        <v>-75568</v>
      </c>
      <c r="DF27" s="21">
        <f t="shared" si="4"/>
        <v>-54576</v>
      </c>
      <c r="DG27" s="21">
        <f t="shared" si="4"/>
        <v>-54991</v>
      </c>
      <c r="DH27" s="20">
        <f t="shared" si="4"/>
        <v>-60211</v>
      </c>
      <c r="DI27" s="20">
        <f t="shared" si="4"/>
        <v>29171</v>
      </c>
      <c r="DJ27" s="21">
        <f t="shared" si="4"/>
        <v>-949414</v>
      </c>
      <c r="DK27" s="21">
        <f t="shared" si="4"/>
        <v>-560369</v>
      </c>
      <c r="DL27" s="20">
        <f t="shared" si="4"/>
        <v>56926</v>
      </c>
      <c r="DM27" s="20">
        <f t="shared" si="4"/>
        <v>125284</v>
      </c>
      <c r="DN27" s="21">
        <f t="shared" si="4"/>
        <v>91234</v>
      </c>
      <c r="DO27" s="21">
        <f t="shared" si="4"/>
        <v>49007</v>
      </c>
      <c r="DP27" s="20">
        <f t="shared" si="4"/>
        <v>7092</v>
      </c>
      <c r="DQ27" s="20">
        <f t="shared" si="4"/>
        <v>13380</v>
      </c>
      <c r="DR27" s="21">
        <f t="shared" si="4"/>
        <v>-68323</v>
      </c>
      <c r="DS27" s="21">
        <f t="shared" si="4"/>
        <v>-61502</v>
      </c>
      <c r="DT27" s="20">
        <f t="shared" si="4"/>
        <v>-25552</v>
      </c>
      <c r="DU27" s="20">
        <f t="shared" si="4"/>
        <v>17211</v>
      </c>
      <c r="DV27" s="21">
        <f t="shared" si="4"/>
        <v>-12994</v>
      </c>
      <c r="DW27" s="21">
        <f t="shared" si="4"/>
        <v>-18426</v>
      </c>
      <c r="DX27" s="20">
        <f t="shared" si="4"/>
        <v>23023</v>
      </c>
      <c r="DY27" s="20">
        <f t="shared" si="4"/>
        <v>72422</v>
      </c>
      <c r="DZ27" s="21">
        <f t="shared" si="4"/>
        <v>-77862</v>
      </c>
      <c r="EA27" s="21">
        <f t="shared" si="4"/>
        <v>-87765</v>
      </c>
      <c r="EB27" s="20">
        <f t="shared" si="4"/>
        <v>92938</v>
      </c>
      <c r="EC27" s="20">
        <f t="shared" ref="EC27:EK27" si="5">EC23+EC25</f>
        <v>237425</v>
      </c>
      <c r="ED27" s="21">
        <f t="shared" si="5"/>
        <v>-36574</v>
      </c>
      <c r="EE27" s="21">
        <f t="shared" si="5"/>
        <v>-32008</v>
      </c>
      <c r="EF27" s="20">
        <f t="shared" si="5"/>
        <v>-21199</v>
      </c>
      <c r="EG27" s="20">
        <f t="shared" si="5"/>
        <v>-41359</v>
      </c>
      <c r="EH27" s="21">
        <f t="shared" si="5"/>
        <v>26652</v>
      </c>
      <c r="EI27" s="21">
        <f t="shared" si="5"/>
        <v>70951</v>
      </c>
      <c r="EJ27" s="20">
        <f t="shared" si="5"/>
        <v>-808</v>
      </c>
      <c r="EK27" s="20">
        <f t="shared" si="5"/>
        <v>242</v>
      </c>
    </row>
    <row r="28" spans="1:141" ht="6" customHeight="1">
      <c r="A28" s="3"/>
      <c r="B28" s="16"/>
      <c r="C28" s="16"/>
      <c r="D28" s="15"/>
      <c r="E28" s="15"/>
      <c r="F28" s="16"/>
      <c r="G28" s="16"/>
      <c r="H28" s="15"/>
      <c r="I28" s="15"/>
      <c r="J28" s="16"/>
      <c r="K28" s="16"/>
      <c r="L28" s="15"/>
      <c r="M28" s="15"/>
      <c r="N28" s="16"/>
      <c r="O28" s="16"/>
      <c r="P28" s="15"/>
      <c r="Q28" s="15"/>
      <c r="R28" s="16"/>
      <c r="S28" s="16"/>
      <c r="T28" s="15"/>
      <c r="U28" s="15"/>
      <c r="V28" s="16"/>
      <c r="W28" s="16"/>
      <c r="X28" s="15"/>
      <c r="Y28" s="15"/>
      <c r="Z28" s="16"/>
      <c r="AA28" s="16"/>
      <c r="AB28" s="15"/>
      <c r="AC28" s="15"/>
      <c r="AD28" s="16"/>
      <c r="AE28" s="16"/>
      <c r="AF28" s="15"/>
      <c r="AG28" s="15"/>
      <c r="AH28" s="16"/>
      <c r="AI28" s="16"/>
      <c r="AJ28" s="15"/>
      <c r="AK28" s="15"/>
      <c r="AL28" s="16"/>
      <c r="AM28" s="16"/>
      <c r="AN28" s="15"/>
      <c r="AO28" s="15"/>
      <c r="AP28" s="16"/>
      <c r="AQ28" s="16"/>
      <c r="AR28" s="15"/>
      <c r="AS28" s="15"/>
      <c r="AT28" s="16"/>
      <c r="AU28" s="16"/>
      <c r="AV28" s="15"/>
      <c r="AW28" s="15"/>
      <c r="AX28" s="16"/>
      <c r="AY28" s="16"/>
      <c r="AZ28" s="15"/>
      <c r="BA28" s="15"/>
      <c r="BB28" s="16"/>
      <c r="BC28" s="16"/>
      <c r="BD28" s="15"/>
      <c r="BE28" s="15"/>
      <c r="BF28" s="16"/>
      <c r="BG28" s="16"/>
      <c r="BH28" s="15"/>
      <c r="BI28" s="15"/>
      <c r="BJ28" s="16"/>
      <c r="BK28" s="16"/>
      <c r="BL28" s="15"/>
      <c r="BM28" s="15"/>
      <c r="BN28" s="16"/>
      <c r="BO28" s="16"/>
      <c r="BP28" s="15"/>
      <c r="BQ28" s="15"/>
      <c r="BR28" s="16"/>
      <c r="BS28" s="16"/>
      <c r="BT28" s="15"/>
      <c r="BU28" s="15"/>
      <c r="BV28" s="16"/>
      <c r="BW28" s="16"/>
      <c r="BX28" s="15"/>
      <c r="BY28" s="15"/>
      <c r="BZ28" s="16"/>
      <c r="CA28" s="16"/>
      <c r="CB28" s="15"/>
      <c r="CC28" s="15"/>
      <c r="CD28" s="16"/>
      <c r="CE28" s="16"/>
      <c r="CF28" s="15"/>
      <c r="CG28" s="15"/>
      <c r="CH28" s="16"/>
      <c r="CI28" s="16"/>
      <c r="CJ28" s="15"/>
      <c r="CK28" s="15"/>
      <c r="CL28" s="16"/>
      <c r="CM28" s="16"/>
      <c r="CN28" s="15"/>
      <c r="CO28" s="15"/>
      <c r="CP28" s="16"/>
      <c r="CQ28" s="16"/>
      <c r="CR28" s="15"/>
      <c r="CS28" s="15"/>
      <c r="CT28" s="16"/>
      <c r="CU28" s="16"/>
      <c r="CV28" s="15"/>
      <c r="CW28" s="15"/>
      <c r="CX28" s="16"/>
      <c r="CY28" s="16"/>
      <c r="CZ28" s="15"/>
      <c r="DA28" s="15"/>
      <c r="DB28" s="16"/>
      <c r="DC28" s="16"/>
      <c r="DD28" s="15"/>
      <c r="DE28" s="15"/>
      <c r="DF28" s="16"/>
      <c r="DG28" s="16"/>
      <c r="DH28" s="15"/>
      <c r="DI28" s="15"/>
      <c r="DJ28" s="16"/>
      <c r="DK28" s="16"/>
      <c r="DL28" s="15"/>
      <c r="DM28" s="15"/>
      <c r="DN28" s="16"/>
      <c r="DO28" s="16"/>
      <c r="DP28" s="15"/>
      <c r="DQ28" s="15"/>
      <c r="DR28" s="16"/>
      <c r="DS28" s="16"/>
      <c r="DT28" s="15"/>
      <c r="DU28" s="15"/>
      <c r="DV28" s="16"/>
      <c r="DW28" s="16"/>
      <c r="DX28" s="15"/>
      <c r="DY28" s="15"/>
      <c r="DZ28" s="16"/>
      <c r="EA28" s="16"/>
      <c r="EB28" s="15"/>
      <c r="EC28" s="15"/>
      <c r="ED28" s="16"/>
      <c r="EE28" s="16"/>
      <c r="EF28" s="15"/>
      <c r="EG28" s="15"/>
      <c r="EH28" s="16"/>
      <c r="EI28" s="16"/>
      <c r="EJ28" s="15"/>
      <c r="EK28" s="15"/>
    </row>
    <row r="29" spans="1:141">
      <c r="A29" s="3" t="s">
        <v>39</v>
      </c>
      <c r="B29" s="16">
        <v>4053543.5</v>
      </c>
      <c r="C29" s="16">
        <v>4651390.8999999994</v>
      </c>
      <c r="D29" s="15">
        <v>0</v>
      </c>
      <c r="E29" s="15">
        <v>1820790.4000000001</v>
      </c>
      <c r="F29" s="16">
        <v>0</v>
      </c>
      <c r="G29" s="16">
        <v>0</v>
      </c>
      <c r="H29" s="15">
        <v>0</v>
      </c>
      <c r="I29" s="15">
        <v>-11971.1</v>
      </c>
      <c r="J29" s="16">
        <v>0</v>
      </c>
      <c r="K29" s="16">
        <v>0</v>
      </c>
      <c r="L29" s="15">
        <v>3343812</v>
      </c>
      <c r="M29" s="15">
        <v>3343812</v>
      </c>
      <c r="N29" s="16">
        <v>0</v>
      </c>
      <c r="O29" s="16">
        <v>-16942</v>
      </c>
      <c r="P29" s="15">
        <v>0</v>
      </c>
      <c r="Q29" s="15">
        <v>0</v>
      </c>
      <c r="R29" s="16">
        <v>0</v>
      </c>
      <c r="S29" s="16">
        <v>-375912</v>
      </c>
      <c r="T29" s="15">
        <v>0</v>
      </c>
      <c r="U29" s="15">
        <v>0</v>
      </c>
      <c r="V29" s="16">
        <v>0</v>
      </c>
      <c r="W29" s="16">
        <v>0</v>
      </c>
      <c r="X29" s="15">
        <v>0</v>
      </c>
      <c r="Y29" s="15">
        <v>0</v>
      </c>
      <c r="Z29" s="16">
        <v>154436</v>
      </c>
      <c r="AA29" s="16">
        <v>154436</v>
      </c>
      <c r="AB29" s="15">
        <v>0</v>
      </c>
      <c r="AC29" s="15">
        <v>-802</v>
      </c>
      <c r="AD29" s="16">
        <v>0</v>
      </c>
      <c r="AE29" s="16">
        <v>0</v>
      </c>
      <c r="AF29" s="15">
        <v>0</v>
      </c>
      <c r="AG29" s="15">
        <v>9348</v>
      </c>
      <c r="AH29" s="16">
        <v>0</v>
      </c>
      <c r="AI29" s="16">
        <v>0</v>
      </c>
      <c r="AJ29" s="15">
        <v>0</v>
      </c>
      <c r="AK29" s="15">
        <v>0</v>
      </c>
      <c r="AL29" s="16">
        <v>0</v>
      </c>
      <c r="AM29" s="16">
        <v>8997</v>
      </c>
      <c r="AN29" s="15">
        <v>0</v>
      </c>
      <c r="AO29" s="15">
        <v>0</v>
      </c>
      <c r="AP29" s="16">
        <v>-29455.5</v>
      </c>
      <c r="AQ29" s="16">
        <v>-45341.4</v>
      </c>
      <c r="AR29" s="15">
        <v>0</v>
      </c>
      <c r="AS29" s="15">
        <v>3619</v>
      </c>
      <c r="AT29" s="16">
        <v>0</v>
      </c>
      <c r="AU29" s="16">
        <v>0</v>
      </c>
      <c r="AV29" s="15">
        <v>-83367</v>
      </c>
      <c r="AW29" s="15">
        <v>-83367</v>
      </c>
      <c r="AX29" s="16">
        <v>0</v>
      </c>
      <c r="AY29" s="16">
        <v>0</v>
      </c>
      <c r="AZ29" s="15">
        <v>0</v>
      </c>
      <c r="BA29" s="15">
        <v>0</v>
      </c>
      <c r="BB29" s="16">
        <v>0</v>
      </c>
      <c r="BC29" s="16">
        <v>0</v>
      </c>
      <c r="BD29" s="15">
        <v>0</v>
      </c>
      <c r="BE29" s="15">
        <v>0</v>
      </c>
      <c r="BF29" s="16">
        <v>0</v>
      </c>
      <c r="BG29" s="16">
        <v>0</v>
      </c>
      <c r="BH29" s="15">
        <v>0</v>
      </c>
      <c r="BI29" s="15">
        <v>-502</v>
      </c>
      <c r="BJ29" s="16">
        <v>0</v>
      </c>
      <c r="BK29" s="16">
        <v>754</v>
      </c>
      <c r="BL29" s="15">
        <v>0</v>
      </c>
      <c r="BM29" s="15">
        <v>-1230</v>
      </c>
      <c r="BN29" s="16">
        <v>-5320</v>
      </c>
      <c r="BO29" s="16">
        <v>8678</v>
      </c>
      <c r="BP29" s="15">
        <v>0</v>
      </c>
      <c r="BQ29" s="15">
        <v>0</v>
      </c>
      <c r="BR29" s="16">
        <v>0</v>
      </c>
      <c r="BS29" s="16">
        <v>0</v>
      </c>
      <c r="BT29" s="15">
        <v>0</v>
      </c>
      <c r="BU29" s="15">
        <v>0</v>
      </c>
      <c r="BV29" s="16">
        <v>0</v>
      </c>
      <c r="BW29" s="16">
        <v>0</v>
      </c>
      <c r="BX29" s="15">
        <v>0</v>
      </c>
      <c r="BY29" s="15">
        <v>0</v>
      </c>
      <c r="BZ29" s="16">
        <v>0</v>
      </c>
      <c r="CA29" s="16">
        <v>37882</v>
      </c>
      <c r="CB29" s="15">
        <v>0</v>
      </c>
      <c r="CC29" s="15">
        <v>17923</v>
      </c>
      <c r="CD29" s="16">
        <v>0</v>
      </c>
      <c r="CE29" s="16">
        <v>0</v>
      </c>
      <c r="CF29" s="15">
        <v>0</v>
      </c>
      <c r="CG29" s="15">
        <v>-14380</v>
      </c>
      <c r="CH29" s="16">
        <v>0</v>
      </c>
      <c r="CI29" s="16">
        <v>0</v>
      </c>
      <c r="CJ29" s="15">
        <v>0</v>
      </c>
      <c r="CK29" s="15">
        <v>0</v>
      </c>
      <c r="CL29" s="16">
        <v>0</v>
      </c>
      <c r="CM29" s="16">
        <v>0</v>
      </c>
      <c r="CN29" s="15">
        <v>0</v>
      </c>
      <c r="CO29" s="15">
        <v>0</v>
      </c>
      <c r="CP29" s="16">
        <v>0</v>
      </c>
      <c r="CQ29" s="16">
        <v>-258</v>
      </c>
      <c r="CR29" s="15">
        <v>0</v>
      </c>
      <c r="CS29" s="15">
        <v>0</v>
      </c>
      <c r="CT29" s="16">
        <v>0</v>
      </c>
      <c r="CU29" s="16">
        <v>-3467</v>
      </c>
      <c r="CV29" s="15">
        <v>0</v>
      </c>
      <c r="CW29" s="15">
        <v>0</v>
      </c>
      <c r="CX29" s="16">
        <v>0</v>
      </c>
      <c r="CY29" s="16">
        <v>0</v>
      </c>
      <c r="CZ29" s="15">
        <v>515630</v>
      </c>
      <c r="DA29" s="15">
        <v>-166970</v>
      </c>
      <c r="DB29" s="16">
        <v>157808</v>
      </c>
      <c r="DC29" s="16">
        <v>-15256</v>
      </c>
      <c r="DD29" s="15">
        <v>0</v>
      </c>
      <c r="DE29" s="15">
        <v>8679</v>
      </c>
      <c r="DF29" s="16">
        <v>0</v>
      </c>
      <c r="DG29" s="16">
        <v>0</v>
      </c>
      <c r="DH29" s="15">
        <v>0</v>
      </c>
      <c r="DI29" s="15">
        <v>0</v>
      </c>
      <c r="DJ29" s="16">
        <v>0</v>
      </c>
      <c r="DK29" s="16">
        <v>-18042</v>
      </c>
      <c r="DL29" s="15">
        <v>0</v>
      </c>
      <c r="DM29" s="15">
        <v>0</v>
      </c>
      <c r="DN29" s="16">
        <v>0</v>
      </c>
      <c r="DO29" s="16">
        <v>166</v>
      </c>
      <c r="DP29" s="15">
        <v>0</v>
      </c>
      <c r="DQ29" s="15">
        <v>0</v>
      </c>
      <c r="DR29" s="16">
        <v>0</v>
      </c>
      <c r="DS29" s="16">
        <v>0</v>
      </c>
      <c r="DT29" s="15">
        <v>0</v>
      </c>
      <c r="DU29" s="15">
        <v>-1006</v>
      </c>
      <c r="DV29" s="16">
        <v>0</v>
      </c>
      <c r="DW29" s="16">
        <v>3556</v>
      </c>
      <c r="DX29" s="15">
        <v>0</v>
      </c>
      <c r="DY29" s="15">
        <v>-3197</v>
      </c>
      <c r="DZ29" s="16">
        <v>0</v>
      </c>
      <c r="EA29" s="16">
        <v>0</v>
      </c>
      <c r="EB29" s="15">
        <v>0</v>
      </c>
      <c r="EC29" s="15">
        <v>0</v>
      </c>
      <c r="ED29" s="16">
        <v>0</v>
      </c>
      <c r="EE29" s="16">
        <v>0</v>
      </c>
      <c r="EF29" s="15">
        <v>0</v>
      </c>
      <c r="EG29" s="15">
        <v>1234</v>
      </c>
      <c r="EH29" s="16">
        <v>0</v>
      </c>
      <c r="EI29" s="16">
        <v>-9840</v>
      </c>
      <c r="EJ29" s="15">
        <v>0</v>
      </c>
      <c r="EK29" s="15">
        <v>0</v>
      </c>
    </row>
    <row r="30" spans="1:141" ht="7.2" customHeight="1">
      <c r="A30" s="3"/>
      <c r="B30" s="16"/>
      <c r="C30" s="16"/>
      <c r="D30" s="15"/>
      <c r="E30" s="15"/>
      <c r="F30" s="16"/>
      <c r="G30" s="16"/>
      <c r="H30" s="15"/>
      <c r="I30" s="15"/>
      <c r="J30" s="16"/>
      <c r="K30" s="16"/>
      <c r="L30" s="15"/>
      <c r="M30" s="15"/>
      <c r="N30" s="16"/>
      <c r="O30" s="16"/>
      <c r="P30" s="15"/>
      <c r="Q30" s="15"/>
      <c r="R30" s="16"/>
      <c r="S30" s="16"/>
      <c r="T30" s="15"/>
      <c r="U30" s="15"/>
      <c r="V30" s="16"/>
      <c r="W30" s="16"/>
      <c r="X30" s="15"/>
      <c r="Y30" s="15"/>
      <c r="Z30" s="16"/>
      <c r="AA30" s="16"/>
      <c r="AB30" s="15"/>
      <c r="AC30" s="15"/>
      <c r="AD30" s="16"/>
      <c r="AE30" s="16"/>
      <c r="AF30" s="15"/>
      <c r="AG30" s="15"/>
      <c r="AH30" s="16"/>
      <c r="AI30" s="16"/>
      <c r="AJ30" s="15"/>
      <c r="AK30" s="15"/>
      <c r="AL30" s="16"/>
      <c r="AM30" s="16"/>
      <c r="AN30" s="15"/>
      <c r="AO30" s="15"/>
      <c r="AP30" s="16"/>
      <c r="AQ30" s="16"/>
      <c r="AR30" s="15"/>
      <c r="AS30" s="15"/>
      <c r="AT30" s="16"/>
      <c r="AU30" s="16"/>
      <c r="AV30" s="15"/>
      <c r="AW30" s="15"/>
      <c r="AX30" s="16"/>
      <c r="AY30" s="16"/>
      <c r="AZ30" s="15"/>
      <c r="BA30" s="15"/>
      <c r="BB30" s="16"/>
      <c r="BC30" s="16"/>
      <c r="BD30" s="15"/>
      <c r="BE30" s="15"/>
      <c r="BF30" s="16"/>
      <c r="BG30" s="16"/>
      <c r="BH30" s="15"/>
      <c r="BI30" s="15"/>
      <c r="BJ30" s="16"/>
      <c r="BK30" s="16"/>
      <c r="BL30" s="15"/>
      <c r="BM30" s="15"/>
      <c r="BN30" s="16"/>
      <c r="BO30" s="16"/>
      <c r="BP30" s="15"/>
      <c r="BQ30" s="15"/>
      <c r="BR30" s="16"/>
      <c r="BS30" s="16"/>
      <c r="BT30" s="15"/>
      <c r="BU30" s="15"/>
      <c r="BV30" s="16"/>
      <c r="BW30" s="16"/>
      <c r="BX30" s="15"/>
      <c r="BY30" s="15"/>
      <c r="BZ30" s="16"/>
      <c r="CA30" s="16"/>
      <c r="CB30" s="15"/>
      <c r="CC30" s="15"/>
      <c r="CD30" s="16"/>
      <c r="CE30" s="16"/>
      <c r="CF30" s="15"/>
      <c r="CG30" s="15"/>
      <c r="CH30" s="16"/>
      <c r="CI30" s="16"/>
      <c r="CJ30" s="15"/>
      <c r="CK30" s="15"/>
      <c r="CL30" s="16"/>
      <c r="CM30" s="16"/>
      <c r="CN30" s="15"/>
      <c r="CO30" s="15"/>
      <c r="CP30" s="16"/>
      <c r="CQ30" s="16"/>
      <c r="CR30" s="15"/>
      <c r="CS30" s="15"/>
      <c r="CT30" s="16"/>
      <c r="CU30" s="16"/>
      <c r="CV30" s="15"/>
      <c r="CW30" s="15"/>
      <c r="CX30" s="16"/>
      <c r="CY30" s="16"/>
      <c r="CZ30" s="15"/>
      <c r="DA30" s="15"/>
      <c r="DB30" s="16"/>
      <c r="DC30" s="16"/>
      <c r="DD30" s="15"/>
      <c r="DE30" s="15"/>
      <c r="DF30" s="16"/>
      <c r="DG30" s="16"/>
      <c r="DH30" s="15"/>
      <c r="DI30" s="15"/>
      <c r="DJ30" s="16"/>
      <c r="DK30" s="16"/>
      <c r="DL30" s="15"/>
      <c r="DM30" s="15"/>
      <c r="DN30" s="16"/>
      <c r="DO30" s="16"/>
      <c r="DP30" s="15"/>
      <c r="DQ30" s="15"/>
      <c r="DR30" s="16"/>
      <c r="DS30" s="16"/>
      <c r="DT30" s="15"/>
      <c r="DU30" s="15"/>
      <c r="DV30" s="16"/>
      <c r="DW30" s="16"/>
      <c r="DX30" s="15"/>
      <c r="DY30" s="15"/>
      <c r="DZ30" s="16"/>
      <c r="EA30" s="16"/>
      <c r="EB30" s="15"/>
      <c r="EC30" s="15"/>
      <c r="ED30" s="16"/>
      <c r="EE30" s="16"/>
      <c r="EF30" s="15"/>
      <c r="EG30" s="15"/>
      <c r="EH30" s="16"/>
      <c r="EI30" s="16"/>
      <c r="EJ30" s="15"/>
      <c r="EK30" s="15"/>
    </row>
    <row r="31" spans="1:141" ht="15" thickBot="1">
      <c r="A31" s="23" t="s">
        <v>40</v>
      </c>
      <c r="B31" s="25">
        <v>-8789165.4669998866</v>
      </c>
      <c r="C31" s="25">
        <v>-2134282.5269999346</v>
      </c>
      <c r="D31" s="24">
        <v>-5843286.4000000302</v>
      </c>
      <c r="E31" s="24">
        <v>-2778055.0999999959</v>
      </c>
      <c r="F31" s="25">
        <v>143353</v>
      </c>
      <c r="G31" s="25">
        <v>325443</v>
      </c>
      <c r="H31" s="24">
        <v>-344208.20000000112</v>
      </c>
      <c r="I31" s="24">
        <v>-230581.60000000036</v>
      </c>
      <c r="J31" s="25">
        <v>-190782</v>
      </c>
      <c r="K31" s="25">
        <v>773577</v>
      </c>
      <c r="L31" s="24">
        <v>1616888</v>
      </c>
      <c r="M31" s="24">
        <v>2263581</v>
      </c>
      <c r="N31" s="25">
        <v>-641261</v>
      </c>
      <c r="O31" s="25">
        <v>-540837</v>
      </c>
      <c r="P31" s="24">
        <v>42752</v>
      </c>
      <c r="Q31" s="24">
        <v>29736</v>
      </c>
      <c r="R31" s="25">
        <v>82653</v>
      </c>
      <c r="S31" s="25">
        <v>69684</v>
      </c>
      <c r="T31" s="24">
        <v>33322</v>
      </c>
      <c r="U31" s="24">
        <v>106903</v>
      </c>
      <c r="V31" s="25">
        <v>-203266</v>
      </c>
      <c r="W31" s="25">
        <v>-187919</v>
      </c>
      <c r="X31" s="24">
        <v>40790</v>
      </c>
      <c r="Y31" s="24">
        <v>9587</v>
      </c>
      <c r="Z31" s="25">
        <v>179454</v>
      </c>
      <c r="AA31" s="25">
        <v>133132</v>
      </c>
      <c r="AB31" s="24">
        <v>-59233</v>
      </c>
      <c r="AC31" s="24">
        <v>-60970</v>
      </c>
      <c r="AD31" s="25">
        <v>190456</v>
      </c>
      <c r="AE31" s="25">
        <v>190462</v>
      </c>
      <c r="AF31" s="24">
        <v>90192</v>
      </c>
      <c r="AG31" s="24">
        <v>112564</v>
      </c>
      <c r="AH31" s="25">
        <v>-6264</v>
      </c>
      <c r="AI31" s="25">
        <v>6778</v>
      </c>
      <c r="AJ31" s="24">
        <v>8651</v>
      </c>
      <c r="AK31" s="24">
        <v>6387</v>
      </c>
      <c r="AL31" s="25">
        <v>-167390</v>
      </c>
      <c r="AM31" s="25">
        <v>-74605</v>
      </c>
      <c r="AN31" s="24">
        <v>-1151</v>
      </c>
      <c r="AO31" s="24">
        <v>-3506</v>
      </c>
      <c r="AP31" s="25">
        <v>67947</v>
      </c>
      <c r="AQ31" s="25">
        <v>157883.99999999991</v>
      </c>
      <c r="AR31" s="24">
        <v>51784</v>
      </c>
      <c r="AS31" s="24">
        <v>29626</v>
      </c>
      <c r="AT31" s="25">
        <v>-115690</v>
      </c>
      <c r="AU31" s="25">
        <v>-87973</v>
      </c>
      <c r="AV31" s="24">
        <v>-564270</v>
      </c>
      <c r="AW31" s="24">
        <v>-608058</v>
      </c>
      <c r="AX31" s="25">
        <v>33990.633000000074</v>
      </c>
      <c r="AY31" s="25">
        <v>28210.873000000029</v>
      </c>
      <c r="AZ31" s="24">
        <v>-29399</v>
      </c>
      <c r="BA31" s="24">
        <v>-22448</v>
      </c>
      <c r="BB31" s="25">
        <v>-109234</v>
      </c>
      <c r="BC31" s="25">
        <v>10129</v>
      </c>
      <c r="BD31" s="24">
        <v>71834</v>
      </c>
      <c r="BE31" s="24">
        <v>69956</v>
      </c>
      <c r="BF31" s="25">
        <v>743</v>
      </c>
      <c r="BG31" s="25">
        <v>978</v>
      </c>
      <c r="BH31" s="24">
        <v>18438</v>
      </c>
      <c r="BI31" s="24">
        <v>21425</v>
      </c>
      <c r="BJ31" s="25">
        <v>-36677</v>
      </c>
      <c r="BK31" s="25">
        <v>-44487</v>
      </c>
      <c r="BL31" s="24">
        <v>-91553</v>
      </c>
      <c r="BM31" s="24">
        <v>46295</v>
      </c>
      <c r="BN31" s="25">
        <v>50016</v>
      </c>
      <c r="BO31" s="25">
        <v>33405</v>
      </c>
      <c r="BP31" s="24">
        <v>-115311</v>
      </c>
      <c r="BQ31" s="24">
        <v>-119972</v>
      </c>
      <c r="BR31" s="25">
        <v>-43917.100000000093</v>
      </c>
      <c r="BS31" s="25">
        <v>-22668.100000000093</v>
      </c>
      <c r="BT31" s="24">
        <v>13304</v>
      </c>
      <c r="BU31" s="24">
        <v>12019</v>
      </c>
      <c r="BV31" s="25">
        <v>15153</v>
      </c>
      <c r="BW31" s="25">
        <v>14385</v>
      </c>
      <c r="BX31" s="24">
        <v>-838.69999999999993</v>
      </c>
      <c r="BY31" s="24">
        <v>-838.69999999999993</v>
      </c>
      <c r="BZ31" s="25">
        <v>-1623623</v>
      </c>
      <c r="CA31" s="25">
        <v>-1611591</v>
      </c>
      <c r="CB31" s="24">
        <v>-41937</v>
      </c>
      <c r="CC31" s="24">
        <v>-113683</v>
      </c>
      <c r="CD31" s="25">
        <v>26135</v>
      </c>
      <c r="CE31" s="25">
        <v>77017</v>
      </c>
      <c r="CF31" s="24">
        <v>-7622</v>
      </c>
      <c r="CG31" s="24">
        <v>35858</v>
      </c>
      <c r="CH31" s="25">
        <v>90125</v>
      </c>
      <c r="CI31" s="25">
        <v>101267</v>
      </c>
      <c r="CJ31" s="24">
        <v>21367</v>
      </c>
      <c r="CK31" s="24">
        <v>21367</v>
      </c>
      <c r="CL31" s="25">
        <v>621</v>
      </c>
      <c r="CM31" s="25">
        <v>-13946</v>
      </c>
      <c r="CN31" s="24">
        <v>-22992.199999999975</v>
      </c>
      <c r="CO31" s="24">
        <v>-14369.999999999976</v>
      </c>
      <c r="CP31" s="25">
        <v>-15089</v>
      </c>
      <c r="CQ31" s="25">
        <v>7</v>
      </c>
      <c r="CR31" s="24">
        <v>18591.400000000001</v>
      </c>
      <c r="CS31" s="24">
        <v>18591.400000000001</v>
      </c>
      <c r="CT31" s="25">
        <v>-55095</v>
      </c>
      <c r="CU31" s="25">
        <v>-61832</v>
      </c>
      <c r="CV31" s="24">
        <v>-6055.8999999999969</v>
      </c>
      <c r="CW31" s="24">
        <v>-8701.3000000000065</v>
      </c>
      <c r="CX31" s="25">
        <v>-33800</v>
      </c>
      <c r="CY31" s="25">
        <v>1600</v>
      </c>
      <c r="CZ31" s="24">
        <v>51618</v>
      </c>
      <c r="DA31" s="24">
        <v>210502</v>
      </c>
      <c r="DB31" s="25">
        <v>-172421</v>
      </c>
      <c r="DC31" s="25">
        <v>-110252</v>
      </c>
      <c r="DD31" s="24">
        <v>-197329</v>
      </c>
      <c r="DE31" s="24">
        <v>-66889</v>
      </c>
      <c r="DF31" s="25">
        <v>-54576</v>
      </c>
      <c r="DG31" s="25">
        <v>-54991</v>
      </c>
      <c r="DH31" s="24">
        <v>-60211</v>
      </c>
      <c r="DI31" s="24">
        <v>29171</v>
      </c>
      <c r="DJ31" s="25">
        <v>-949414</v>
      </c>
      <c r="DK31" s="25">
        <v>-578411</v>
      </c>
      <c r="DL31" s="24">
        <v>56926</v>
      </c>
      <c r="DM31" s="24">
        <v>125284</v>
      </c>
      <c r="DN31" s="25">
        <v>91234</v>
      </c>
      <c r="DO31" s="25">
        <v>49173</v>
      </c>
      <c r="DP31" s="24">
        <v>7092</v>
      </c>
      <c r="DQ31" s="24">
        <v>13380</v>
      </c>
      <c r="DR31" s="25">
        <v>-68323</v>
      </c>
      <c r="DS31" s="25">
        <v>-61502</v>
      </c>
      <c r="DT31" s="24">
        <v>-25552</v>
      </c>
      <c r="DU31" s="24">
        <v>16205</v>
      </c>
      <c r="DV31" s="25">
        <v>-12994</v>
      </c>
      <c r="DW31" s="25">
        <v>-14870</v>
      </c>
      <c r="DX31" s="24">
        <v>23023</v>
      </c>
      <c r="DY31" s="24">
        <v>69225</v>
      </c>
      <c r="DZ31" s="25">
        <v>-77862</v>
      </c>
      <c r="EA31" s="25">
        <v>-87765</v>
      </c>
      <c r="EB31" s="24">
        <v>92938</v>
      </c>
      <c r="EC31" s="24">
        <v>237425</v>
      </c>
      <c r="ED31" s="25">
        <v>-36574</v>
      </c>
      <c r="EE31" s="25">
        <v>-32008</v>
      </c>
      <c r="EF31" s="24">
        <v>-21199</v>
      </c>
      <c r="EG31" s="24">
        <v>-40125</v>
      </c>
      <c r="EH31" s="25">
        <v>26652</v>
      </c>
      <c r="EI31" s="25">
        <v>61111</v>
      </c>
      <c r="EJ31" s="24">
        <v>-808</v>
      </c>
      <c r="EK31" s="24">
        <v>242</v>
      </c>
    </row>
    <row r="32" spans="1:141" ht="15" thickTop="1">
      <c r="B32" s="16"/>
      <c r="C32" s="16"/>
      <c r="D32" s="15"/>
      <c r="E32" s="15"/>
      <c r="F32" s="16"/>
      <c r="G32" s="16"/>
      <c r="H32" s="15"/>
      <c r="I32" s="15"/>
      <c r="J32" s="16"/>
      <c r="K32" s="16"/>
      <c r="L32" s="15"/>
      <c r="M32" s="15"/>
      <c r="N32" s="16"/>
      <c r="O32" s="16"/>
      <c r="P32" s="15"/>
      <c r="Q32" s="15"/>
      <c r="R32" s="16"/>
      <c r="S32" s="16"/>
      <c r="T32" s="15"/>
      <c r="U32" s="15"/>
      <c r="V32" s="16"/>
      <c r="W32" s="16"/>
      <c r="X32" s="15"/>
      <c r="Y32" s="15"/>
      <c r="Z32" s="16"/>
      <c r="AA32" s="16"/>
      <c r="AB32" s="15"/>
      <c r="AC32" s="15"/>
      <c r="AD32" s="16"/>
      <c r="AE32" s="16"/>
      <c r="AF32" s="15"/>
      <c r="AG32" s="15"/>
      <c r="AH32" s="16"/>
      <c r="AI32" s="16"/>
      <c r="AJ32" s="15"/>
      <c r="AK32" s="15"/>
      <c r="AL32" s="16"/>
      <c r="AM32" s="16"/>
      <c r="AN32" s="15"/>
      <c r="AO32" s="15"/>
      <c r="AP32" s="16"/>
      <c r="AQ32" s="16"/>
      <c r="AR32" s="15"/>
      <c r="AS32" s="15"/>
      <c r="AT32" s="16"/>
      <c r="AU32" s="16"/>
      <c r="AV32" s="15"/>
      <c r="AW32" s="15"/>
      <c r="AX32" s="16"/>
      <c r="AY32" s="16"/>
      <c r="AZ32" s="15"/>
      <c r="BA32" s="15"/>
      <c r="BB32" s="16"/>
      <c r="BC32" s="16"/>
      <c r="BD32" s="15"/>
      <c r="BE32" s="15"/>
      <c r="BF32" s="16"/>
      <c r="BG32" s="16"/>
      <c r="BH32" s="15"/>
      <c r="BI32" s="15"/>
      <c r="BJ32" s="16"/>
      <c r="BK32" s="16"/>
      <c r="BL32" s="15"/>
      <c r="BM32" s="15"/>
      <c r="BN32" s="16"/>
      <c r="BO32" s="16"/>
      <c r="BP32" s="15"/>
      <c r="BQ32" s="15"/>
      <c r="BR32" s="16"/>
      <c r="BS32" s="16"/>
      <c r="BT32" s="15"/>
      <c r="BU32" s="15"/>
      <c r="BV32" s="16"/>
      <c r="BW32" s="16"/>
      <c r="BX32" s="15"/>
      <c r="BY32" s="15"/>
      <c r="BZ32" s="16"/>
      <c r="CA32" s="16"/>
      <c r="CB32" s="15"/>
      <c r="CC32" s="15"/>
      <c r="CD32" s="16"/>
      <c r="CE32" s="16"/>
      <c r="CF32" s="15"/>
      <c r="CG32" s="15"/>
      <c r="CH32" s="16"/>
      <c r="CI32" s="16"/>
      <c r="CJ32" s="15"/>
      <c r="CK32" s="15"/>
      <c r="CL32" s="16"/>
      <c r="CM32" s="16"/>
      <c r="CN32" s="15"/>
      <c r="CO32" s="15"/>
      <c r="CP32" s="16"/>
      <c r="CQ32" s="16"/>
      <c r="CR32" s="15"/>
      <c r="CS32" s="15"/>
      <c r="CT32" s="16"/>
      <c r="CU32" s="16"/>
      <c r="CV32" s="15"/>
      <c r="CW32" s="15"/>
      <c r="CX32" s="16"/>
      <c r="CY32" s="16"/>
      <c r="CZ32" s="15"/>
      <c r="DA32" s="15"/>
      <c r="DB32" s="16"/>
      <c r="DC32" s="16"/>
      <c r="DD32" s="15"/>
      <c r="DE32" s="15"/>
      <c r="DF32" s="16"/>
      <c r="DG32" s="16"/>
      <c r="DH32" s="15"/>
      <c r="DI32" s="15"/>
      <c r="DJ32" s="16"/>
      <c r="DK32" s="16"/>
      <c r="DL32" s="15"/>
      <c r="DM32" s="15"/>
      <c r="DN32" s="16"/>
      <c r="DO32" s="16"/>
      <c r="DP32" s="15"/>
      <c r="DQ32" s="15"/>
      <c r="DR32" s="16"/>
      <c r="DS32" s="16"/>
      <c r="DT32" s="15"/>
      <c r="DU32" s="15"/>
      <c r="DV32" s="16"/>
      <c r="DW32" s="16"/>
      <c r="DX32" s="15"/>
      <c r="DY32" s="15"/>
      <c r="DZ32" s="16"/>
      <c r="EA32" s="16"/>
      <c r="EB32" s="15"/>
      <c r="EC32" s="15"/>
      <c r="ED32" s="16"/>
      <c r="EE32" s="16"/>
      <c r="EF32" s="15"/>
      <c r="EG32" s="15"/>
      <c r="EH32" s="16"/>
      <c r="EI32" s="16"/>
      <c r="EJ32" s="15"/>
      <c r="EK32" s="15"/>
    </row>
    <row r="33" spans="1:141">
      <c r="A33" s="14" t="s">
        <v>41</v>
      </c>
      <c r="B33" s="16"/>
      <c r="C33" s="16"/>
      <c r="D33" s="15"/>
      <c r="E33" s="15"/>
      <c r="F33" s="16"/>
      <c r="G33" s="16"/>
      <c r="H33" s="15"/>
      <c r="I33" s="15"/>
      <c r="J33" s="16"/>
      <c r="K33" s="16"/>
      <c r="L33" s="15"/>
      <c r="M33" s="15"/>
      <c r="N33" s="16"/>
      <c r="O33" s="16"/>
      <c r="P33" s="15"/>
      <c r="Q33" s="15"/>
      <c r="R33" s="16"/>
      <c r="S33" s="16"/>
      <c r="T33" s="15"/>
      <c r="U33" s="15"/>
      <c r="V33" s="16"/>
      <c r="W33" s="16"/>
      <c r="X33" s="15"/>
      <c r="Y33" s="15"/>
      <c r="Z33" s="16"/>
      <c r="AA33" s="16"/>
      <c r="AB33" s="15"/>
      <c r="AC33" s="15"/>
      <c r="AD33" s="16"/>
      <c r="AE33" s="16"/>
      <c r="AF33" s="15"/>
      <c r="AG33" s="15"/>
      <c r="AH33" s="16"/>
      <c r="AI33" s="16"/>
      <c r="AJ33" s="15"/>
      <c r="AK33" s="15"/>
      <c r="AL33" s="16"/>
      <c r="AM33" s="16"/>
      <c r="AN33" s="15"/>
      <c r="AO33" s="15"/>
      <c r="AP33" s="16"/>
      <c r="AQ33" s="16"/>
      <c r="AR33" s="15"/>
      <c r="AS33" s="15"/>
      <c r="AT33" s="16"/>
      <c r="AU33" s="16"/>
      <c r="AV33" s="15"/>
      <c r="AW33" s="15"/>
      <c r="AX33" s="16"/>
      <c r="AY33" s="16"/>
      <c r="AZ33" s="15"/>
      <c r="BA33" s="15"/>
      <c r="BB33" s="16"/>
      <c r="BC33" s="16"/>
      <c r="BD33" s="15"/>
      <c r="BE33" s="15"/>
      <c r="BF33" s="16"/>
      <c r="BG33" s="16"/>
      <c r="BH33" s="15"/>
      <c r="BI33" s="15"/>
      <c r="BJ33" s="16"/>
      <c r="BK33" s="16"/>
      <c r="BL33" s="15"/>
      <c r="BM33" s="15"/>
      <c r="BN33" s="16"/>
      <c r="BO33" s="16"/>
      <c r="BP33" s="15"/>
      <c r="BQ33" s="15"/>
      <c r="BR33" s="16"/>
      <c r="BS33" s="16"/>
      <c r="BT33" s="15"/>
      <c r="BU33" s="15"/>
      <c r="BV33" s="16"/>
      <c r="BW33" s="16"/>
      <c r="BX33" s="15"/>
      <c r="BY33" s="15"/>
      <c r="BZ33" s="16"/>
      <c r="CA33" s="16"/>
      <c r="CB33" s="15"/>
      <c r="CC33" s="15"/>
      <c r="CD33" s="16"/>
      <c r="CE33" s="16"/>
      <c r="CF33" s="15"/>
      <c r="CG33" s="15"/>
      <c r="CH33" s="16"/>
      <c r="CI33" s="16"/>
      <c r="CJ33" s="15"/>
      <c r="CK33" s="15"/>
      <c r="CL33" s="16"/>
      <c r="CM33" s="16"/>
      <c r="CN33" s="15"/>
      <c r="CO33" s="15"/>
      <c r="CP33" s="16"/>
      <c r="CQ33" s="16"/>
      <c r="CR33" s="15"/>
      <c r="CS33" s="15"/>
      <c r="CT33" s="16"/>
      <c r="CU33" s="16"/>
      <c r="CV33" s="15"/>
      <c r="CW33" s="15"/>
      <c r="CX33" s="16"/>
      <c r="CY33" s="16"/>
      <c r="CZ33" s="15"/>
      <c r="DA33" s="15"/>
      <c r="DB33" s="16"/>
      <c r="DC33" s="16"/>
      <c r="DD33" s="15"/>
      <c r="DE33" s="15"/>
      <c r="DF33" s="16"/>
      <c r="DG33" s="16"/>
      <c r="DH33" s="15"/>
      <c r="DI33" s="15"/>
      <c r="DJ33" s="16"/>
      <c r="DK33" s="16"/>
      <c r="DL33" s="15"/>
      <c r="DM33" s="15"/>
      <c r="DN33" s="16"/>
      <c r="DO33" s="16"/>
      <c r="DP33" s="15"/>
      <c r="DQ33" s="15"/>
      <c r="DR33" s="16"/>
      <c r="DS33" s="16"/>
      <c r="DT33" s="15"/>
      <c r="DU33" s="15"/>
      <c r="DV33" s="16"/>
      <c r="DW33" s="16"/>
      <c r="DX33" s="15"/>
      <c r="DY33" s="15"/>
      <c r="DZ33" s="16"/>
      <c r="EA33" s="16"/>
      <c r="EB33" s="15"/>
      <c r="EC33" s="15"/>
      <c r="ED33" s="16"/>
      <c r="EE33" s="16"/>
      <c r="EF33" s="15"/>
      <c r="EG33" s="15"/>
      <c r="EH33" s="16"/>
      <c r="EI33" s="16"/>
      <c r="EJ33" s="15"/>
      <c r="EK33" s="15"/>
    </row>
    <row r="34" spans="1:141">
      <c r="A34" s="3" t="s">
        <v>42</v>
      </c>
      <c r="B34" s="16">
        <v>490957172.94000006</v>
      </c>
      <c r="C34" s="16">
        <v>1107742426.5979998</v>
      </c>
      <c r="D34" s="15">
        <v>162568935.40000001</v>
      </c>
      <c r="E34" s="15">
        <v>631138119.10000002</v>
      </c>
      <c r="F34" s="16">
        <v>49502636</v>
      </c>
      <c r="G34" s="16">
        <v>70026275</v>
      </c>
      <c r="H34" s="15">
        <v>6200298.7999999998</v>
      </c>
      <c r="I34" s="15">
        <v>7299375.1000000006</v>
      </c>
      <c r="J34" s="16">
        <v>27679436</v>
      </c>
      <c r="K34" s="16">
        <v>32328490</v>
      </c>
      <c r="L34" s="15">
        <v>41229598</v>
      </c>
      <c r="M34" s="15">
        <v>52544617</v>
      </c>
      <c r="N34" s="16">
        <v>17987765</v>
      </c>
      <c r="O34" s="16">
        <v>20247193</v>
      </c>
      <c r="P34" s="15">
        <v>98819</v>
      </c>
      <c r="Q34" s="15">
        <v>693153</v>
      </c>
      <c r="R34" s="16">
        <v>24853056</v>
      </c>
      <c r="S34" s="16">
        <v>60395741</v>
      </c>
      <c r="T34" s="15">
        <v>7416940</v>
      </c>
      <c r="U34" s="15">
        <v>8790524</v>
      </c>
      <c r="V34" s="16">
        <v>1856585</v>
      </c>
      <c r="W34" s="16">
        <v>2138920</v>
      </c>
      <c r="X34" s="15">
        <v>6104506</v>
      </c>
      <c r="Y34" s="15">
        <v>7050980</v>
      </c>
      <c r="Z34" s="16">
        <v>6088399</v>
      </c>
      <c r="AA34" s="16">
        <v>6563604</v>
      </c>
      <c r="AB34" s="15">
        <v>9358</v>
      </c>
      <c r="AC34" s="15">
        <v>18864</v>
      </c>
      <c r="AD34" s="16">
        <v>1282145</v>
      </c>
      <c r="AE34" s="16">
        <v>1328942</v>
      </c>
      <c r="AF34" s="15">
        <v>5492486</v>
      </c>
      <c r="AG34" s="15">
        <v>6740492</v>
      </c>
      <c r="AH34" s="16">
        <v>1659772</v>
      </c>
      <c r="AI34" s="16">
        <v>2305117</v>
      </c>
      <c r="AJ34" s="15">
        <v>5356</v>
      </c>
      <c r="AK34" s="15">
        <v>28376</v>
      </c>
      <c r="AL34" s="16">
        <v>2554239</v>
      </c>
      <c r="AM34" s="16">
        <v>2849054</v>
      </c>
      <c r="AN34" s="15">
        <v>107763</v>
      </c>
      <c r="AO34" s="15">
        <v>142055</v>
      </c>
      <c r="AP34" s="16">
        <v>3354964</v>
      </c>
      <c r="AQ34" s="16">
        <v>5271555</v>
      </c>
      <c r="AR34" s="15">
        <v>691992</v>
      </c>
      <c r="AS34" s="15">
        <v>1102066</v>
      </c>
      <c r="AT34" s="16">
        <v>1283036</v>
      </c>
      <c r="AU34" s="16">
        <v>2043999</v>
      </c>
      <c r="AV34" s="15">
        <v>4817048</v>
      </c>
      <c r="AW34" s="15">
        <v>7050977</v>
      </c>
      <c r="AX34" s="16">
        <v>306557.63999999996</v>
      </c>
      <c r="AY34" s="16">
        <v>534743.29799999995</v>
      </c>
      <c r="AZ34" s="15">
        <v>257900</v>
      </c>
      <c r="BA34" s="15">
        <v>512274</v>
      </c>
      <c r="BB34" s="16">
        <v>1545040</v>
      </c>
      <c r="BC34" s="16">
        <v>2177716</v>
      </c>
      <c r="BD34" s="15">
        <v>288861</v>
      </c>
      <c r="BE34" s="15">
        <v>387128</v>
      </c>
      <c r="BF34" s="16">
        <v>33771</v>
      </c>
      <c r="BG34" s="16">
        <v>49661</v>
      </c>
      <c r="BH34" s="15">
        <v>124349</v>
      </c>
      <c r="BI34" s="15">
        <v>176643</v>
      </c>
      <c r="BJ34" s="16">
        <v>759286</v>
      </c>
      <c r="BK34" s="16">
        <v>931078</v>
      </c>
      <c r="BL34" s="15">
        <v>7174805</v>
      </c>
      <c r="BM34" s="15">
        <v>9159276</v>
      </c>
      <c r="BN34" s="16">
        <v>1318383</v>
      </c>
      <c r="BO34" s="16">
        <v>2042412</v>
      </c>
      <c r="BP34" s="15">
        <v>1694809</v>
      </c>
      <c r="BQ34" s="15">
        <v>2129020</v>
      </c>
      <c r="BR34" s="16">
        <v>675347</v>
      </c>
      <c r="BS34" s="16">
        <v>1192019</v>
      </c>
      <c r="BT34" s="15">
        <v>40020</v>
      </c>
      <c r="BU34" s="15">
        <v>74979</v>
      </c>
      <c r="BV34" s="16">
        <v>454377</v>
      </c>
      <c r="BW34" s="16">
        <v>660049</v>
      </c>
      <c r="BX34" s="15">
        <v>125306.3</v>
      </c>
      <c r="BY34" s="15">
        <v>125306.3</v>
      </c>
      <c r="BZ34" s="16">
        <v>27883182</v>
      </c>
      <c r="CA34" s="16">
        <v>50487245</v>
      </c>
      <c r="CB34" s="15">
        <v>4053686</v>
      </c>
      <c r="CC34" s="15">
        <v>7192821</v>
      </c>
      <c r="CD34" s="16">
        <v>3940509</v>
      </c>
      <c r="CE34" s="16">
        <v>4939094</v>
      </c>
      <c r="CF34" s="15">
        <v>3015805</v>
      </c>
      <c r="CG34" s="15">
        <v>4212534</v>
      </c>
      <c r="CH34" s="16">
        <v>820585</v>
      </c>
      <c r="CI34" s="16">
        <v>937241</v>
      </c>
      <c r="CJ34" s="15">
        <v>749874</v>
      </c>
      <c r="CK34" s="15">
        <v>794383</v>
      </c>
      <c r="CL34" s="16">
        <v>573832</v>
      </c>
      <c r="CM34" s="16">
        <v>717896</v>
      </c>
      <c r="CN34" s="15">
        <v>441004</v>
      </c>
      <c r="CO34" s="15">
        <v>657818.4</v>
      </c>
      <c r="CP34" s="16">
        <v>470118</v>
      </c>
      <c r="CQ34" s="16">
        <v>784026</v>
      </c>
      <c r="CR34" s="15">
        <v>12307.3</v>
      </c>
      <c r="CS34" s="15">
        <v>12307.3</v>
      </c>
      <c r="CT34" s="16">
        <v>563517</v>
      </c>
      <c r="CU34" s="16">
        <v>712075</v>
      </c>
      <c r="CV34" s="15">
        <v>134495.5</v>
      </c>
      <c r="CW34" s="15">
        <v>197140.1</v>
      </c>
      <c r="CX34" s="16">
        <v>1233615</v>
      </c>
      <c r="CY34" s="16">
        <v>1514200</v>
      </c>
      <c r="CZ34" s="15">
        <v>8469896</v>
      </c>
      <c r="DA34" s="15">
        <v>14090584</v>
      </c>
      <c r="DB34" s="16">
        <v>6512968</v>
      </c>
      <c r="DC34" s="16">
        <v>10418776</v>
      </c>
      <c r="DD34" s="15">
        <v>996270</v>
      </c>
      <c r="DE34" s="15">
        <v>1585732</v>
      </c>
      <c r="DF34" s="16">
        <v>551869</v>
      </c>
      <c r="DG34" s="16">
        <v>553912</v>
      </c>
      <c r="DH34" s="15">
        <v>7184905</v>
      </c>
      <c r="DI34" s="15">
        <v>10695178</v>
      </c>
      <c r="DJ34" s="16">
        <v>13228030</v>
      </c>
      <c r="DK34" s="16">
        <v>18479730</v>
      </c>
      <c r="DL34" s="15">
        <v>4896409</v>
      </c>
      <c r="DM34" s="15">
        <v>6403708</v>
      </c>
      <c r="DN34" s="16">
        <v>722059</v>
      </c>
      <c r="DO34" s="16">
        <v>1200181</v>
      </c>
      <c r="DP34" s="15">
        <v>498576</v>
      </c>
      <c r="DQ34" s="15">
        <v>579400</v>
      </c>
      <c r="DR34" s="16">
        <v>220783</v>
      </c>
      <c r="DS34" s="16">
        <v>338847</v>
      </c>
      <c r="DT34" s="15">
        <v>2509169</v>
      </c>
      <c r="DU34" s="15">
        <v>2716698</v>
      </c>
      <c r="DV34" s="16">
        <v>1833906</v>
      </c>
      <c r="DW34" s="16">
        <v>3410528</v>
      </c>
      <c r="DX34" s="15">
        <v>748153</v>
      </c>
      <c r="DY34" s="15">
        <v>1300167</v>
      </c>
      <c r="DZ34" s="16">
        <v>4138767</v>
      </c>
      <c r="EA34" s="16">
        <v>4633525</v>
      </c>
      <c r="EB34" s="15">
        <v>3024998</v>
      </c>
      <c r="EC34" s="15">
        <v>4685983</v>
      </c>
      <c r="ED34" s="16">
        <v>1164441</v>
      </c>
      <c r="EE34" s="16">
        <v>1593754</v>
      </c>
      <c r="EF34" s="15">
        <v>642969</v>
      </c>
      <c r="EG34" s="15">
        <v>884054</v>
      </c>
      <c r="EH34" s="16">
        <v>1633991</v>
      </c>
      <c r="EI34" s="16">
        <v>2175760</v>
      </c>
      <c r="EJ34" s="15">
        <v>442539</v>
      </c>
      <c r="EK34" s="15">
        <v>586336</v>
      </c>
    </row>
    <row r="35" spans="1:141">
      <c r="A35" s="17" t="s">
        <v>43</v>
      </c>
      <c r="B35" s="19">
        <v>79674515.065999985</v>
      </c>
      <c r="C35" s="19">
        <v>74083786.230000004</v>
      </c>
      <c r="D35" s="18">
        <v>23764714.699999999</v>
      </c>
      <c r="E35" s="18">
        <v>30366337.200000003</v>
      </c>
      <c r="F35" s="19">
        <v>7324546</v>
      </c>
      <c r="G35" s="19">
        <v>3568102</v>
      </c>
      <c r="H35" s="18">
        <v>2385747.1</v>
      </c>
      <c r="I35" s="18">
        <v>1709871.4000000001</v>
      </c>
      <c r="J35" s="19">
        <v>2517244</v>
      </c>
      <c r="K35" s="19">
        <v>2908701</v>
      </c>
      <c r="L35" s="18">
        <v>6007973</v>
      </c>
      <c r="M35" s="18">
        <v>5401204</v>
      </c>
      <c r="N35" s="19">
        <v>1457481</v>
      </c>
      <c r="O35" s="19">
        <v>1821655</v>
      </c>
      <c r="P35" s="18">
        <v>296545</v>
      </c>
      <c r="Q35" s="18">
        <v>7169</v>
      </c>
      <c r="R35" s="19">
        <v>5544572</v>
      </c>
      <c r="S35" s="19">
        <v>2264010</v>
      </c>
      <c r="T35" s="18">
        <v>1217930</v>
      </c>
      <c r="U35" s="18">
        <v>270791</v>
      </c>
      <c r="V35" s="19">
        <v>96991</v>
      </c>
      <c r="W35" s="19">
        <v>96991</v>
      </c>
      <c r="X35" s="18">
        <v>469456</v>
      </c>
      <c r="Y35" s="18">
        <v>388690</v>
      </c>
      <c r="Z35" s="19">
        <v>5665920</v>
      </c>
      <c r="AA35" s="19">
        <v>5341047</v>
      </c>
      <c r="AB35" s="18">
        <v>28738</v>
      </c>
      <c r="AC35" s="18">
        <v>27533</v>
      </c>
      <c r="AD35" s="19">
        <v>873041</v>
      </c>
      <c r="AE35" s="19">
        <v>873041</v>
      </c>
      <c r="AF35" s="18">
        <v>1184557</v>
      </c>
      <c r="AG35" s="18">
        <v>1898626</v>
      </c>
      <c r="AH35" s="19">
        <v>347803</v>
      </c>
      <c r="AI35" s="19">
        <v>245750</v>
      </c>
      <c r="AJ35" s="18">
        <v>31921</v>
      </c>
      <c r="AK35" s="18">
        <v>23041</v>
      </c>
      <c r="AL35" s="19">
        <v>308280</v>
      </c>
      <c r="AM35" s="19">
        <v>304862</v>
      </c>
      <c r="AN35" s="18">
        <v>63700</v>
      </c>
      <c r="AO35" s="18">
        <v>30218</v>
      </c>
      <c r="AP35" s="19">
        <v>1029625</v>
      </c>
      <c r="AQ35" s="19">
        <v>307260</v>
      </c>
      <c r="AR35" s="18">
        <v>239469</v>
      </c>
      <c r="AS35" s="18">
        <v>147679</v>
      </c>
      <c r="AT35" s="19">
        <v>411413</v>
      </c>
      <c r="AU35" s="19">
        <v>427650</v>
      </c>
      <c r="AV35" s="18">
        <v>938769</v>
      </c>
      <c r="AW35" s="18">
        <v>1629699</v>
      </c>
      <c r="AX35" s="19">
        <v>191090.96600000001</v>
      </c>
      <c r="AY35" s="19">
        <v>38420.629999999997</v>
      </c>
      <c r="AZ35" s="18">
        <v>146570</v>
      </c>
      <c r="BA35" s="18">
        <v>37705</v>
      </c>
      <c r="BB35" s="19">
        <v>227873</v>
      </c>
      <c r="BC35" s="19">
        <v>227874</v>
      </c>
      <c r="BD35" s="18">
        <v>111150</v>
      </c>
      <c r="BE35" s="18">
        <v>111150</v>
      </c>
      <c r="BF35" s="19">
        <v>9410</v>
      </c>
      <c r="BG35" s="19">
        <v>4702</v>
      </c>
      <c r="BH35" s="18">
        <v>81520</v>
      </c>
      <c r="BI35" s="18">
        <v>82243</v>
      </c>
      <c r="BJ35" s="19">
        <v>84541</v>
      </c>
      <c r="BK35" s="19">
        <v>70821</v>
      </c>
      <c r="BL35" s="18">
        <v>658135</v>
      </c>
      <c r="BM35" s="18">
        <v>659036</v>
      </c>
      <c r="BN35" s="19">
        <v>462755</v>
      </c>
      <c r="BO35" s="19">
        <v>172019</v>
      </c>
      <c r="BP35" s="18">
        <v>280017</v>
      </c>
      <c r="BQ35" s="18">
        <v>177335</v>
      </c>
      <c r="BR35" s="19">
        <v>72895</v>
      </c>
      <c r="BS35" s="19">
        <v>72895</v>
      </c>
      <c r="BT35" s="18">
        <v>9048</v>
      </c>
      <c r="BU35" s="18">
        <v>4049</v>
      </c>
      <c r="BV35" s="19">
        <v>85300</v>
      </c>
      <c r="BW35" s="19">
        <v>77800</v>
      </c>
      <c r="BX35" s="18">
        <v>11435.7</v>
      </c>
      <c r="BY35" s="18">
        <v>11435.7</v>
      </c>
      <c r="BZ35" s="19">
        <v>2810409</v>
      </c>
      <c r="CA35" s="19">
        <v>3208634</v>
      </c>
      <c r="CB35" s="18">
        <v>839589</v>
      </c>
      <c r="CC35" s="18">
        <v>649538</v>
      </c>
      <c r="CD35" s="19">
        <v>669670</v>
      </c>
      <c r="CE35" s="19">
        <v>403039</v>
      </c>
      <c r="CF35" s="18">
        <v>598238</v>
      </c>
      <c r="CG35" s="18">
        <v>525917</v>
      </c>
      <c r="CH35" s="19">
        <v>187859</v>
      </c>
      <c r="CI35" s="19">
        <v>100996</v>
      </c>
      <c r="CJ35" s="18">
        <v>76055</v>
      </c>
      <c r="CK35" s="18">
        <v>76055</v>
      </c>
      <c r="CL35" s="19">
        <v>117725</v>
      </c>
      <c r="CM35" s="19">
        <v>55520</v>
      </c>
      <c r="CN35" s="18">
        <v>110659.40000000001</v>
      </c>
      <c r="CO35" s="18">
        <v>75109.100000000006</v>
      </c>
      <c r="CP35" s="19">
        <v>58470</v>
      </c>
      <c r="CQ35" s="19">
        <v>73060</v>
      </c>
      <c r="CR35" s="18">
        <v>12587.3</v>
      </c>
      <c r="CS35" s="18">
        <v>12587.3</v>
      </c>
      <c r="CT35" s="19">
        <v>142954</v>
      </c>
      <c r="CU35" s="19">
        <v>121560</v>
      </c>
      <c r="CV35" s="18">
        <v>23205.9</v>
      </c>
      <c r="CW35" s="18">
        <v>14705.9</v>
      </c>
      <c r="CX35" s="19">
        <v>112198</v>
      </c>
      <c r="CY35" s="19">
        <v>56187</v>
      </c>
      <c r="CZ35" s="18">
        <v>919672</v>
      </c>
      <c r="DA35" s="18">
        <v>890280</v>
      </c>
      <c r="DB35" s="19">
        <v>1018823</v>
      </c>
      <c r="DC35" s="19">
        <v>1632098</v>
      </c>
      <c r="DD35" s="18">
        <v>147216</v>
      </c>
      <c r="DE35" s="18">
        <v>93307</v>
      </c>
      <c r="DF35" s="19">
        <v>11480</v>
      </c>
      <c r="DG35" s="19">
        <v>11480</v>
      </c>
      <c r="DH35" s="18">
        <v>1017793</v>
      </c>
      <c r="DI35" s="18">
        <v>745580</v>
      </c>
      <c r="DJ35" s="19">
        <v>960304</v>
      </c>
      <c r="DK35" s="19">
        <v>844845</v>
      </c>
      <c r="DL35" s="18">
        <v>318028</v>
      </c>
      <c r="DM35" s="18">
        <v>291878</v>
      </c>
      <c r="DN35" s="19">
        <v>597617</v>
      </c>
      <c r="DO35" s="19">
        <v>191814</v>
      </c>
      <c r="DP35" s="18">
        <v>156788</v>
      </c>
      <c r="DQ35" s="18">
        <v>74691</v>
      </c>
      <c r="DR35" s="19">
        <v>130189</v>
      </c>
      <c r="DS35" s="19">
        <v>56164</v>
      </c>
      <c r="DT35" s="18">
        <v>401816</v>
      </c>
      <c r="DU35" s="18">
        <v>378559</v>
      </c>
      <c r="DV35" s="19">
        <v>1208128</v>
      </c>
      <c r="DW35" s="19">
        <v>345893</v>
      </c>
      <c r="DX35" s="18">
        <v>415098</v>
      </c>
      <c r="DY35" s="18">
        <v>134465</v>
      </c>
      <c r="DZ35" s="19">
        <v>359511</v>
      </c>
      <c r="EA35" s="19">
        <v>318068</v>
      </c>
      <c r="EB35" s="18">
        <v>445140</v>
      </c>
      <c r="EC35" s="18">
        <v>400998</v>
      </c>
      <c r="ED35" s="19">
        <v>113225</v>
      </c>
      <c r="EE35" s="19">
        <v>77142</v>
      </c>
      <c r="EF35" s="18">
        <v>316557</v>
      </c>
      <c r="EG35" s="18">
        <v>111774</v>
      </c>
      <c r="EH35" s="19">
        <v>527527</v>
      </c>
      <c r="EI35" s="19">
        <v>218215</v>
      </c>
      <c r="EJ35" s="18">
        <v>211807</v>
      </c>
      <c r="EK35" s="18">
        <v>86214</v>
      </c>
    </row>
    <row r="36" spans="1:141">
      <c r="A36" s="3" t="s">
        <v>44</v>
      </c>
      <c r="B36" s="16">
        <f>B34+B35</f>
        <v>570631688.00600004</v>
      </c>
      <c r="C36" s="16">
        <f>C34+C35</f>
        <v>1181826212.8279998</v>
      </c>
      <c r="D36" s="15">
        <f>D34+D35</f>
        <v>186333650.09999999</v>
      </c>
      <c r="E36" s="15">
        <f t="shared" ref="E36:BP36" si="6">E34+E35</f>
        <v>661504456.30000007</v>
      </c>
      <c r="F36" s="16">
        <f t="shared" si="6"/>
        <v>56827182</v>
      </c>
      <c r="G36" s="16">
        <f t="shared" si="6"/>
        <v>73594377</v>
      </c>
      <c r="H36" s="15">
        <f t="shared" si="6"/>
        <v>8586045.9000000004</v>
      </c>
      <c r="I36" s="15">
        <f t="shared" si="6"/>
        <v>9009246.5</v>
      </c>
      <c r="J36" s="16">
        <f t="shared" si="6"/>
        <v>30196680</v>
      </c>
      <c r="K36" s="16">
        <f t="shared" si="6"/>
        <v>35237191</v>
      </c>
      <c r="L36" s="15">
        <f t="shared" si="6"/>
        <v>47237571</v>
      </c>
      <c r="M36" s="15">
        <f t="shared" si="6"/>
        <v>57945821</v>
      </c>
      <c r="N36" s="16">
        <f t="shared" si="6"/>
        <v>19445246</v>
      </c>
      <c r="O36" s="16">
        <f t="shared" si="6"/>
        <v>22068848</v>
      </c>
      <c r="P36" s="15">
        <f t="shared" si="6"/>
        <v>395364</v>
      </c>
      <c r="Q36" s="15">
        <f t="shared" si="6"/>
        <v>700322</v>
      </c>
      <c r="R36" s="16">
        <f t="shared" si="6"/>
        <v>30397628</v>
      </c>
      <c r="S36" s="16">
        <f t="shared" si="6"/>
        <v>62659751</v>
      </c>
      <c r="T36" s="15">
        <f t="shared" si="6"/>
        <v>8634870</v>
      </c>
      <c r="U36" s="15">
        <f t="shared" si="6"/>
        <v>9061315</v>
      </c>
      <c r="V36" s="16">
        <f t="shared" si="6"/>
        <v>1953576</v>
      </c>
      <c r="W36" s="16">
        <f t="shared" si="6"/>
        <v>2235911</v>
      </c>
      <c r="X36" s="15">
        <f t="shared" si="6"/>
        <v>6573962</v>
      </c>
      <c r="Y36" s="15">
        <f t="shared" si="6"/>
        <v>7439670</v>
      </c>
      <c r="Z36" s="16">
        <f t="shared" si="6"/>
        <v>11754319</v>
      </c>
      <c r="AA36" s="16">
        <f t="shared" si="6"/>
        <v>11904651</v>
      </c>
      <c r="AB36" s="15">
        <f t="shared" si="6"/>
        <v>38096</v>
      </c>
      <c r="AC36" s="15">
        <f t="shared" si="6"/>
        <v>46397</v>
      </c>
      <c r="AD36" s="16">
        <f t="shared" si="6"/>
        <v>2155186</v>
      </c>
      <c r="AE36" s="16">
        <f t="shared" si="6"/>
        <v>2201983</v>
      </c>
      <c r="AF36" s="15">
        <f t="shared" si="6"/>
        <v>6677043</v>
      </c>
      <c r="AG36" s="15">
        <f t="shared" si="6"/>
        <v>8639118</v>
      </c>
      <c r="AH36" s="16">
        <f t="shared" si="6"/>
        <v>2007575</v>
      </c>
      <c r="AI36" s="16">
        <f t="shared" si="6"/>
        <v>2550867</v>
      </c>
      <c r="AJ36" s="15">
        <f t="shared" si="6"/>
        <v>37277</v>
      </c>
      <c r="AK36" s="15">
        <f t="shared" si="6"/>
        <v>51417</v>
      </c>
      <c r="AL36" s="16">
        <f t="shared" si="6"/>
        <v>2862519</v>
      </c>
      <c r="AM36" s="16">
        <f t="shared" si="6"/>
        <v>3153916</v>
      </c>
      <c r="AN36" s="15">
        <f t="shared" si="6"/>
        <v>171463</v>
      </c>
      <c r="AO36" s="15">
        <f t="shared" si="6"/>
        <v>172273</v>
      </c>
      <c r="AP36" s="16">
        <f t="shared" si="6"/>
        <v>4384589</v>
      </c>
      <c r="AQ36" s="16">
        <f t="shared" si="6"/>
        <v>5578815</v>
      </c>
      <c r="AR36" s="15">
        <f t="shared" si="6"/>
        <v>931461</v>
      </c>
      <c r="AS36" s="15">
        <f t="shared" si="6"/>
        <v>1249745</v>
      </c>
      <c r="AT36" s="16">
        <f t="shared" si="6"/>
        <v>1694449</v>
      </c>
      <c r="AU36" s="16">
        <f t="shared" si="6"/>
        <v>2471649</v>
      </c>
      <c r="AV36" s="15">
        <f t="shared" si="6"/>
        <v>5755817</v>
      </c>
      <c r="AW36" s="15">
        <f t="shared" si="6"/>
        <v>8680676</v>
      </c>
      <c r="AX36" s="16">
        <f t="shared" si="6"/>
        <v>497648.60599999997</v>
      </c>
      <c r="AY36" s="16">
        <f t="shared" si="6"/>
        <v>573163.92799999996</v>
      </c>
      <c r="AZ36" s="15">
        <f t="shared" si="6"/>
        <v>404470</v>
      </c>
      <c r="BA36" s="15">
        <f t="shared" si="6"/>
        <v>549979</v>
      </c>
      <c r="BB36" s="16">
        <f t="shared" si="6"/>
        <v>1772913</v>
      </c>
      <c r="BC36" s="16">
        <f t="shared" si="6"/>
        <v>2405590</v>
      </c>
      <c r="BD36" s="15">
        <f t="shared" si="6"/>
        <v>400011</v>
      </c>
      <c r="BE36" s="15">
        <f t="shared" si="6"/>
        <v>498278</v>
      </c>
      <c r="BF36" s="16">
        <f t="shared" si="6"/>
        <v>43181</v>
      </c>
      <c r="BG36" s="16">
        <f t="shared" si="6"/>
        <v>54363</v>
      </c>
      <c r="BH36" s="15">
        <f t="shared" si="6"/>
        <v>205869</v>
      </c>
      <c r="BI36" s="15">
        <f t="shared" si="6"/>
        <v>258886</v>
      </c>
      <c r="BJ36" s="16">
        <f t="shared" si="6"/>
        <v>843827</v>
      </c>
      <c r="BK36" s="16">
        <f t="shared" si="6"/>
        <v>1001899</v>
      </c>
      <c r="BL36" s="15">
        <f t="shared" si="6"/>
        <v>7832940</v>
      </c>
      <c r="BM36" s="15">
        <f t="shared" si="6"/>
        <v>9818312</v>
      </c>
      <c r="BN36" s="16">
        <f t="shared" si="6"/>
        <v>1781138</v>
      </c>
      <c r="BO36" s="16">
        <f t="shared" si="6"/>
        <v>2214431</v>
      </c>
      <c r="BP36" s="15">
        <f t="shared" si="6"/>
        <v>1974826</v>
      </c>
      <c r="BQ36" s="15">
        <f t="shared" ref="BQ36:EB36" si="7">BQ34+BQ35</f>
        <v>2306355</v>
      </c>
      <c r="BR36" s="16">
        <f t="shared" si="7"/>
        <v>748242</v>
      </c>
      <c r="BS36" s="16">
        <f t="shared" si="7"/>
        <v>1264914</v>
      </c>
      <c r="BT36" s="15">
        <f t="shared" si="7"/>
        <v>49068</v>
      </c>
      <c r="BU36" s="15">
        <f t="shared" si="7"/>
        <v>79028</v>
      </c>
      <c r="BV36" s="16">
        <f t="shared" si="7"/>
        <v>539677</v>
      </c>
      <c r="BW36" s="16">
        <f t="shared" si="7"/>
        <v>737849</v>
      </c>
      <c r="BX36" s="15">
        <f t="shared" si="7"/>
        <v>136742</v>
      </c>
      <c r="BY36" s="15">
        <f t="shared" si="7"/>
        <v>136742</v>
      </c>
      <c r="BZ36" s="16">
        <f t="shared" si="7"/>
        <v>30693591</v>
      </c>
      <c r="CA36" s="16">
        <f t="shared" si="7"/>
        <v>53695879</v>
      </c>
      <c r="CB36" s="15">
        <f t="shared" si="7"/>
        <v>4893275</v>
      </c>
      <c r="CC36" s="15">
        <f t="shared" si="7"/>
        <v>7842359</v>
      </c>
      <c r="CD36" s="16">
        <f t="shared" si="7"/>
        <v>4610179</v>
      </c>
      <c r="CE36" s="16">
        <f t="shared" si="7"/>
        <v>5342133</v>
      </c>
      <c r="CF36" s="15">
        <f t="shared" si="7"/>
        <v>3614043</v>
      </c>
      <c r="CG36" s="15">
        <f t="shared" si="7"/>
        <v>4738451</v>
      </c>
      <c r="CH36" s="16">
        <f t="shared" si="7"/>
        <v>1008444</v>
      </c>
      <c r="CI36" s="16">
        <f t="shared" si="7"/>
        <v>1038237</v>
      </c>
      <c r="CJ36" s="15">
        <f t="shared" si="7"/>
        <v>825929</v>
      </c>
      <c r="CK36" s="15">
        <f t="shared" si="7"/>
        <v>870438</v>
      </c>
      <c r="CL36" s="16">
        <f t="shared" si="7"/>
        <v>691557</v>
      </c>
      <c r="CM36" s="16">
        <f t="shared" si="7"/>
        <v>773416</v>
      </c>
      <c r="CN36" s="15">
        <f t="shared" si="7"/>
        <v>551663.4</v>
      </c>
      <c r="CO36" s="15">
        <f t="shared" si="7"/>
        <v>732927.5</v>
      </c>
      <c r="CP36" s="16">
        <f t="shared" si="7"/>
        <v>528588</v>
      </c>
      <c r="CQ36" s="16">
        <f t="shared" si="7"/>
        <v>857086</v>
      </c>
      <c r="CR36" s="15">
        <f t="shared" si="7"/>
        <v>24894.6</v>
      </c>
      <c r="CS36" s="15">
        <f t="shared" si="7"/>
        <v>24894.6</v>
      </c>
      <c r="CT36" s="16">
        <f t="shared" si="7"/>
        <v>706471</v>
      </c>
      <c r="CU36" s="16">
        <f t="shared" si="7"/>
        <v>833635</v>
      </c>
      <c r="CV36" s="15">
        <f t="shared" si="7"/>
        <v>157701.4</v>
      </c>
      <c r="CW36" s="15">
        <f t="shared" si="7"/>
        <v>211846</v>
      </c>
      <c r="CX36" s="16">
        <f t="shared" si="7"/>
        <v>1345813</v>
      </c>
      <c r="CY36" s="16">
        <f t="shared" si="7"/>
        <v>1570387</v>
      </c>
      <c r="CZ36" s="15">
        <f t="shared" si="7"/>
        <v>9389568</v>
      </c>
      <c r="DA36" s="15">
        <f t="shared" si="7"/>
        <v>14980864</v>
      </c>
      <c r="DB36" s="16">
        <f t="shared" si="7"/>
        <v>7531791</v>
      </c>
      <c r="DC36" s="16">
        <f t="shared" si="7"/>
        <v>12050874</v>
      </c>
      <c r="DD36" s="15">
        <f t="shared" si="7"/>
        <v>1143486</v>
      </c>
      <c r="DE36" s="15">
        <f t="shared" si="7"/>
        <v>1679039</v>
      </c>
      <c r="DF36" s="16">
        <f t="shared" si="7"/>
        <v>563349</v>
      </c>
      <c r="DG36" s="16">
        <f t="shared" si="7"/>
        <v>565392</v>
      </c>
      <c r="DH36" s="15">
        <f t="shared" si="7"/>
        <v>8202698</v>
      </c>
      <c r="DI36" s="15">
        <f t="shared" si="7"/>
        <v>11440758</v>
      </c>
      <c r="DJ36" s="16">
        <f t="shared" si="7"/>
        <v>14188334</v>
      </c>
      <c r="DK36" s="16">
        <f t="shared" si="7"/>
        <v>19324575</v>
      </c>
      <c r="DL36" s="15">
        <f t="shared" si="7"/>
        <v>5214437</v>
      </c>
      <c r="DM36" s="15">
        <f t="shared" si="7"/>
        <v>6695586</v>
      </c>
      <c r="DN36" s="16">
        <f t="shared" si="7"/>
        <v>1319676</v>
      </c>
      <c r="DO36" s="16">
        <f t="shared" si="7"/>
        <v>1391995</v>
      </c>
      <c r="DP36" s="15">
        <f t="shared" si="7"/>
        <v>655364</v>
      </c>
      <c r="DQ36" s="15">
        <f t="shared" si="7"/>
        <v>654091</v>
      </c>
      <c r="DR36" s="16">
        <f t="shared" si="7"/>
        <v>350972</v>
      </c>
      <c r="DS36" s="16">
        <f t="shared" si="7"/>
        <v>395011</v>
      </c>
      <c r="DT36" s="15">
        <f t="shared" si="7"/>
        <v>2910985</v>
      </c>
      <c r="DU36" s="15">
        <f t="shared" si="7"/>
        <v>3095257</v>
      </c>
      <c r="DV36" s="16">
        <f t="shared" si="7"/>
        <v>3042034</v>
      </c>
      <c r="DW36" s="16">
        <f t="shared" si="7"/>
        <v>3756421</v>
      </c>
      <c r="DX36" s="15">
        <f t="shared" si="7"/>
        <v>1163251</v>
      </c>
      <c r="DY36" s="15">
        <f t="shared" si="7"/>
        <v>1434632</v>
      </c>
      <c r="DZ36" s="16">
        <f t="shared" si="7"/>
        <v>4498278</v>
      </c>
      <c r="EA36" s="16">
        <f t="shared" si="7"/>
        <v>4951593</v>
      </c>
      <c r="EB36" s="15">
        <f t="shared" si="7"/>
        <v>3470138</v>
      </c>
      <c r="EC36" s="15">
        <f t="shared" ref="EC36:EK36" si="8">EC34+EC35</f>
        <v>5086981</v>
      </c>
      <c r="ED36" s="16">
        <f t="shared" si="8"/>
        <v>1277666</v>
      </c>
      <c r="EE36" s="16">
        <f t="shared" si="8"/>
        <v>1670896</v>
      </c>
      <c r="EF36" s="15">
        <f t="shared" si="8"/>
        <v>959526</v>
      </c>
      <c r="EG36" s="15">
        <f t="shared" si="8"/>
        <v>995828</v>
      </c>
      <c r="EH36" s="16">
        <f t="shared" si="8"/>
        <v>2161518</v>
      </c>
      <c r="EI36" s="16">
        <f t="shared" si="8"/>
        <v>2393975</v>
      </c>
      <c r="EJ36" s="15">
        <f t="shared" si="8"/>
        <v>654346</v>
      </c>
      <c r="EK36" s="15">
        <f t="shared" si="8"/>
        <v>672550</v>
      </c>
    </row>
    <row r="37" spans="1:141">
      <c r="A37" s="3" t="s">
        <v>45</v>
      </c>
      <c r="B37" s="16">
        <v>99843200.16399999</v>
      </c>
      <c r="C37" s="16">
        <v>137520111.47499996</v>
      </c>
      <c r="D37" s="15">
        <v>29246505.199999999</v>
      </c>
      <c r="E37" s="15">
        <v>68926058.200000018</v>
      </c>
      <c r="F37" s="16">
        <v>5414334</v>
      </c>
      <c r="G37" s="16">
        <v>5449072</v>
      </c>
      <c r="H37" s="15">
        <v>869732.8</v>
      </c>
      <c r="I37" s="15">
        <v>670425.5</v>
      </c>
      <c r="J37" s="16">
        <v>3137022</v>
      </c>
      <c r="K37" s="16">
        <v>1966745</v>
      </c>
      <c r="L37" s="15">
        <v>8277891</v>
      </c>
      <c r="M37" s="15">
        <v>8969059</v>
      </c>
      <c r="N37" s="16">
        <v>1634572</v>
      </c>
      <c r="O37" s="16">
        <v>1640560</v>
      </c>
      <c r="P37" s="15">
        <v>112877</v>
      </c>
      <c r="Q37" s="15">
        <v>162741</v>
      </c>
      <c r="R37" s="16">
        <v>10658293</v>
      </c>
      <c r="S37" s="16">
        <v>12665347</v>
      </c>
      <c r="T37" s="15">
        <v>2038530</v>
      </c>
      <c r="U37" s="15">
        <v>1984286</v>
      </c>
      <c r="V37" s="16">
        <v>311433</v>
      </c>
      <c r="W37" s="16">
        <v>163693</v>
      </c>
      <c r="X37" s="15">
        <v>1322654</v>
      </c>
      <c r="Y37" s="15">
        <v>1121864</v>
      </c>
      <c r="Z37" s="16">
        <v>2777681</v>
      </c>
      <c r="AA37" s="16">
        <v>2939061</v>
      </c>
      <c r="AB37" s="15">
        <v>120285</v>
      </c>
      <c r="AC37" s="15">
        <v>115155</v>
      </c>
      <c r="AD37" s="16">
        <v>1257160</v>
      </c>
      <c r="AE37" s="16">
        <v>1230916</v>
      </c>
      <c r="AF37" s="15">
        <v>808349</v>
      </c>
      <c r="AG37" s="15">
        <v>791191</v>
      </c>
      <c r="AH37" s="16">
        <v>334708</v>
      </c>
      <c r="AI37" s="16">
        <v>270021</v>
      </c>
      <c r="AJ37" s="15">
        <v>84445</v>
      </c>
      <c r="AK37" s="15">
        <v>42044</v>
      </c>
      <c r="AL37" s="16">
        <v>217026</v>
      </c>
      <c r="AM37" s="16">
        <v>215124</v>
      </c>
      <c r="AN37" s="15">
        <v>97787</v>
      </c>
      <c r="AO37" s="15">
        <v>85386</v>
      </c>
      <c r="AP37" s="16">
        <v>323818</v>
      </c>
      <c r="AQ37" s="16">
        <v>488724</v>
      </c>
      <c r="AR37" s="15">
        <v>367832</v>
      </c>
      <c r="AS37" s="15">
        <v>276377</v>
      </c>
      <c r="AT37" s="16">
        <v>291737</v>
      </c>
      <c r="AU37" s="16">
        <v>185162</v>
      </c>
      <c r="AV37" s="15">
        <v>1381334</v>
      </c>
      <c r="AW37" s="15">
        <v>1264700</v>
      </c>
      <c r="AX37" s="16">
        <v>66085.364000000001</v>
      </c>
      <c r="AY37" s="16">
        <v>102762.47500000001</v>
      </c>
      <c r="AZ37" s="15">
        <v>142696</v>
      </c>
      <c r="BA37" s="15">
        <v>51351</v>
      </c>
      <c r="BB37" s="16">
        <v>251713</v>
      </c>
      <c r="BC37" s="16">
        <v>301621</v>
      </c>
      <c r="BD37" s="15">
        <v>301772</v>
      </c>
      <c r="BE37" s="15">
        <v>186242</v>
      </c>
      <c r="BF37" s="16">
        <v>59039</v>
      </c>
      <c r="BG37" s="16">
        <v>47227</v>
      </c>
      <c r="BH37" s="15">
        <v>157910</v>
      </c>
      <c r="BI37" s="15">
        <v>84425</v>
      </c>
      <c r="BJ37" s="16">
        <v>156508</v>
      </c>
      <c r="BK37" s="16">
        <v>74529</v>
      </c>
      <c r="BL37" s="15">
        <v>1078052</v>
      </c>
      <c r="BM37" s="15">
        <v>1274829</v>
      </c>
      <c r="BN37" s="16">
        <v>839783</v>
      </c>
      <c r="BO37" s="16">
        <v>656293</v>
      </c>
      <c r="BP37" s="15">
        <v>220695</v>
      </c>
      <c r="BQ37" s="15">
        <v>137112</v>
      </c>
      <c r="BR37" s="16">
        <v>755577</v>
      </c>
      <c r="BS37" s="16">
        <v>529393</v>
      </c>
      <c r="BT37" s="15">
        <v>96944</v>
      </c>
      <c r="BU37" s="15">
        <v>71898</v>
      </c>
      <c r="BV37" s="16">
        <v>131229</v>
      </c>
      <c r="BW37" s="16">
        <v>83325</v>
      </c>
      <c r="BX37" s="15">
        <v>200632.2</v>
      </c>
      <c r="BY37" s="15">
        <v>200632.2</v>
      </c>
      <c r="BZ37" s="16">
        <v>5535816</v>
      </c>
      <c r="CA37" s="16">
        <v>5707802</v>
      </c>
      <c r="CB37" s="15">
        <v>935212</v>
      </c>
      <c r="CC37" s="15">
        <v>1608066</v>
      </c>
      <c r="CD37" s="16">
        <v>660346</v>
      </c>
      <c r="CE37" s="16">
        <v>611353</v>
      </c>
      <c r="CF37" s="15">
        <v>527560</v>
      </c>
      <c r="CG37" s="15">
        <v>514565</v>
      </c>
      <c r="CH37" s="16">
        <v>355924</v>
      </c>
      <c r="CI37" s="16">
        <v>274918</v>
      </c>
      <c r="CJ37" s="15">
        <v>134207</v>
      </c>
      <c r="CK37" s="15">
        <v>111458</v>
      </c>
      <c r="CL37" s="16">
        <v>138340</v>
      </c>
      <c r="CM37" s="16">
        <v>64106</v>
      </c>
      <c r="CN37" s="15">
        <v>137192.20000000001</v>
      </c>
      <c r="CO37" s="15">
        <v>53341.1</v>
      </c>
      <c r="CP37" s="16">
        <v>335771</v>
      </c>
      <c r="CQ37" s="16">
        <v>191734</v>
      </c>
      <c r="CR37" s="15">
        <v>106622</v>
      </c>
      <c r="CS37" s="15">
        <v>106622</v>
      </c>
      <c r="CT37" s="16">
        <v>130577</v>
      </c>
      <c r="CU37" s="16">
        <v>111964</v>
      </c>
      <c r="CV37" s="15">
        <v>88368.4</v>
      </c>
      <c r="CW37" s="15">
        <v>58719</v>
      </c>
      <c r="CX37" s="16">
        <v>110758</v>
      </c>
      <c r="CY37" s="16">
        <v>133773</v>
      </c>
      <c r="CZ37" s="15">
        <v>992665</v>
      </c>
      <c r="DA37" s="15">
        <v>1108436</v>
      </c>
      <c r="DB37" s="16">
        <v>1224069</v>
      </c>
      <c r="DC37" s="16">
        <v>1096414</v>
      </c>
      <c r="DD37" s="15">
        <v>108109</v>
      </c>
      <c r="DE37" s="15">
        <v>110528</v>
      </c>
      <c r="DF37" s="16">
        <v>294944</v>
      </c>
      <c r="DG37" s="16">
        <v>291342</v>
      </c>
      <c r="DH37" s="15">
        <v>4203137</v>
      </c>
      <c r="DI37" s="15">
        <v>3450365</v>
      </c>
      <c r="DJ37" s="16">
        <v>2600275</v>
      </c>
      <c r="DK37" s="16">
        <v>1860779</v>
      </c>
      <c r="DL37" s="15">
        <v>550279</v>
      </c>
      <c r="DM37" s="15">
        <v>363885</v>
      </c>
      <c r="DN37" s="16">
        <v>289725</v>
      </c>
      <c r="DO37" s="16">
        <v>206933</v>
      </c>
      <c r="DP37" s="15">
        <v>155570</v>
      </c>
      <c r="DQ37" s="15">
        <v>149638</v>
      </c>
      <c r="DR37" s="16">
        <v>186187</v>
      </c>
      <c r="DS37" s="16">
        <v>177448</v>
      </c>
      <c r="DT37" s="15">
        <v>527191</v>
      </c>
      <c r="DU37" s="15">
        <v>427811</v>
      </c>
      <c r="DV37" s="16">
        <v>291510</v>
      </c>
      <c r="DW37" s="16">
        <v>351876</v>
      </c>
      <c r="DX37" s="15">
        <v>301969</v>
      </c>
      <c r="DY37" s="15">
        <v>239185</v>
      </c>
      <c r="DZ37" s="16">
        <v>613885</v>
      </c>
      <c r="EA37" s="16">
        <v>578646</v>
      </c>
      <c r="EB37" s="15">
        <v>751333</v>
      </c>
      <c r="EC37" s="15">
        <v>746142</v>
      </c>
      <c r="ED37" s="16">
        <v>1174849</v>
      </c>
      <c r="EE37" s="16">
        <v>628135</v>
      </c>
      <c r="EF37" s="15">
        <v>156185</v>
      </c>
      <c r="EG37" s="15">
        <v>122692</v>
      </c>
      <c r="EH37" s="16">
        <v>359858</v>
      </c>
      <c r="EI37" s="16">
        <v>346336</v>
      </c>
      <c r="EJ37" s="15">
        <v>320125</v>
      </c>
      <c r="EK37" s="15">
        <v>289748</v>
      </c>
    </row>
    <row r="38" spans="1:141">
      <c r="A38" s="14" t="s">
        <v>46</v>
      </c>
      <c r="B38" s="21">
        <v>670474888.17000008</v>
      </c>
      <c r="C38" s="21">
        <v>1319346324.3030005</v>
      </c>
      <c r="D38" s="20">
        <v>215580155.30000001</v>
      </c>
      <c r="E38" s="20">
        <v>730430514.5</v>
      </c>
      <c r="F38" s="21">
        <v>62241516</v>
      </c>
      <c r="G38" s="21">
        <v>79043449</v>
      </c>
      <c r="H38" s="20">
        <v>9455778.6999999993</v>
      </c>
      <c r="I38" s="20">
        <v>9679672</v>
      </c>
      <c r="J38" s="21">
        <v>33333702</v>
      </c>
      <c r="K38" s="21">
        <v>37203936</v>
      </c>
      <c r="L38" s="20">
        <v>55515462</v>
      </c>
      <c r="M38" s="20">
        <v>66914880</v>
      </c>
      <c r="N38" s="21">
        <v>21079818</v>
      </c>
      <c r="O38" s="21">
        <v>23709408</v>
      </c>
      <c r="P38" s="20">
        <v>508241</v>
      </c>
      <c r="Q38" s="20">
        <v>863063</v>
      </c>
      <c r="R38" s="21">
        <v>41055921</v>
      </c>
      <c r="S38" s="21">
        <v>75325098</v>
      </c>
      <c r="T38" s="20">
        <v>10673400</v>
      </c>
      <c r="U38" s="20">
        <v>11045601</v>
      </c>
      <c r="V38" s="21">
        <v>2265009</v>
      </c>
      <c r="W38" s="21">
        <v>2399604</v>
      </c>
      <c r="X38" s="20">
        <v>7896616</v>
      </c>
      <c r="Y38" s="20">
        <v>8561534</v>
      </c>
      <c r="Z38" s="21">
        <v>14532000</v>
      </c>
      <c r="AA38" s="21">
        <v>14843712</v>
      </c>
      <c r="AB38" s="20">
        <v>158381</v>
      </c>
      <c r="AC38" s="20">
        <v>161552</v>
      </c>
      <c r="AD38" s="21">
        <v>3412346</v>
      </c>
      <c r="AE38" s="21">
        <v>3432899</v>
      </c>
      <c r="AF38" s="20">
        <v>7485392</v>
      </c>
      <c r="AG38" s="20">
        <v>9430309</v>
      </c>
      <c r="AH38" s="21">
        <v>2342283</v>
      </c>
      <c r="AI38" s="21">
        <v>2820888</v>
      </c>
      <c r="AJ38" s="20">
        <v>121722</v>
      </c>
      <c r="AK38" s="20">
        <v>93461</v>
      </c>
      <c r="AL38" s="21">
        <v>3079545</v>
      </c>
      <c r="AM38" s="21">
        <v>3369040</v>
      </c>
      <c r="AN38" s="20">
        <v>269250</v>
      </c>
      <c r="AO38" s="20">
        <v>257659</v>
      </c>
      <c r="AP38" s="21">
        <v>4708407</v>
      </c>
      <c r="AQ38" s="21">
        <v>6067539</v>
      </c>
      <c r="AR38" s="20">
        <v>1299293</v>
      </c>
      <c r="AS38" s="20">
        <v>1526122</v>
      </c>
      <c r="AT38" s="21">
        <v>1986186</v>
      </c>
      <c r="AU38" s="21">
        <v>2656811</v>
      </c>
      <c r="AV38" s="20">
        <v>7137151</v>
      </c>
      <c r="AW38" s="20">
        <v>9945376</v>
      </c>
      <c r="AX38" s="21">
        <v>563733.97000000009</v>
      </c>
      <c r="AY38" s="21">
        <v>675926.40300000005</v>
      </c>
      <c r="AZ38" s="20">
        <v>547166</v>
      </c>
      <c r="BA38" s="20">
        <v>601330</v>
      </c>
      <c r="BB38" s="21">
        <v>2024626</v>
      </c>
      <c r="BC38" s="21">
        <v>2707211</v>
      </c>
      <c r="BD38" s="20">
        <v>701783</v>
      </c>
      <c r="BE38" s="20">
        <v>684520</v>
      </c>
      <c r="BF38" s="21">
        <v>102220</v>
      </c>
      <c r="BG38" s="21">
        <v>101590</v>
      </c>
      <c r="BH38" s="20">
        <v>363779</v>
      </c>
      <c r="BI38" s="20">
        <v>343311</v>
      </c>
      <c r="BJ38" s="21">
        <v>1000335</v>
      </c>
      <c r="BK38" s="21">
        <v>1076428</v>
      </c>
      <c r="BL38" s="20">
        <v>8910992</v>
      </c>
      <c r="BM38" s="20">
        <v>11093141</v>
      </c>
      <c r="BN38" s="21">
        <v>2620921</v>
      </c>
      <c r="BO38" s="21">
        <v>2870724</v>
      </c>
      <c r="BP38" s="20">
        <v>2195521</v>
      </c>
      <c r="BQ38" s="20">
        <v>2443467</v>
      </c>
      <c r="BR38" s="21">
        <v>1503819</v>
      </c>
      <c r="BS38" s="21">
        <v>1794307</v>
      </c>
      <c r="BT38" s="20">
        <v>146012</v>
      </c>
      <c r="BU38" s="20">
        <v>150926</v>
      </c>
      <c r="BV38" s="21">
        <v>670906</v>
      </c>
      <c r="BW38" s="21">
        <v>821174</v>
      </c>
      <c r="BX38" s="20">
        <v>337374.2</v>
      </c>
      <c r="BY38" s="20">
        <v>337374.2</v>
      </c>
      <c r="BZ38" s="21">
        <v>36229407</v>
      </c>
      <c r="CA38" s="21">
        <v>59403681</v>
      </c>
      <c r="CB38" s="20">
        <v>5828487</v>
      </c>
      <c r="CC38" s="20">
        <v>9450425</v>
      </c>
      <c r="CD38" s="21">
        <v>5270525</v>
      </c>
      <c r="CE38" s="21">
        <v>5953486</v>
      </c>
      <c r="CF38" s="20">
        <v>4141603</v>
      </c>
      <c r="CG38" s="20">
        <v>5253016</v>
      </c>
      <c r="CH38" s="21">
        <v>1364368</v>
      </c>
      <c r="CI38" s="21">
        <v>1313155</v>
      </c>
      <c r="CJ38" s="20">
        <v>960136</v>
      </c>
      <c r="CK38" s="20">
        <v>981896</v>
      </c>
      <c r="CL38" s="21">
        <v>829897</v>
      </c>
      <c r="CM38" s="21">
        <v>837522</v>
      </c>
      <c r="CN38" s="20">
        <v>688855.6</v>
      </c>
      <c r="CO38" s="20">
        <v>786268.60000000009</v>
      </c>
      <c r="CP38" s="21">
        <v>864359</v>
      </c>
      <c r="CQ38" s="21">
        <v>1048820</v>
      </c>
      <c r="CR38" s="20">
        <v>131516.6</v>
      </c>
      <c r="CS38" s="20">
        <v>131516.6</v>
      </c>
      <c r="CT38" s="21">
        <v>837048</v>
      </c>
      <c r="CU38" s="21">
        <v>945599</v>
      </c>
      <c r="CV38" s="20">
        <v>246069.8</v>
      </c>
      <c r="CW38" s="20">
        <v>270565</v>
      </c>
      <c r="CX38" s="21">
        <v>1456571</v>
      </c>
      <c r="CY38" s="21">
        <v>1704160</v>
      </c>
      <c r="CZ38" s="20">
        <v>10382233</v>
      </c>
      <c r="DA38" s="20">
        <v>16089300</v>
      </c>
      <c r="DB38" s="21">
        <v>8755860</v>
      </c>
      <c r="DC38" s="21">
        <v>13147288</v>
      </c>
      <c r="DD38" s="20">
        <v>1251595</v>
      </c>
      <c r="DE38" s="20">
        <v>1789567</v>
      </c>
      <c r="DF38" s="21">
        <v>858293</v>
      </c>
      <c r="DG38" s="21">
        <v>856734</v>
      </c>
      <c r="DH38" s="20">
        <v>12405835</v>
      </c>
      <c r="DI38" s="20">
        <v>14891123</v>
      </c>
      <c r="DJ38" s="21">
        <v>16788609</v>
      </c>
      <c r="DK38" s="21">
        <v>21185354</v>
      </c>
      <c r="DL38" s="20">
        <v>5764716</v>
      </c>
      <c r="DM38" s="20">
        <v>7059471</v>
      </c>
      <c r="DN38" s="21">
        <v>1609401</v>
      </c>
      <c r="DO38" s="21">
        <v>1598928</v>
      </c>
      <c r="DP38" s="20">
        <v>810934</v>
      </c>
      <c r="DQ38" s="20">
        <v>803729</v>
      </c>
      <c r="DR38" s="21">
        <v>537159</v>
      </c>
      <c r="DS38" s="21">
        <v>572459</v>
      </c>
      <c r="DT38" s="20">
        <v>3438176</v>
      </c>
      <c r="DU38" s="20">
        <v>3523068</v>
      </c>
      <c r="DV38" s="21">
        <v>3333544</v>
      </c>
      <c r="DW38" s="21">
        <v>4108297</v>
      </c>
      <c r="DX38" s="20">
        <v>1465220</v>
      </c>
      <c r="DY38" s="20">
        <v>1673817</v>
      </c>
      <c r="DZ38" s="21">
        <v>5112163</v>
      </c>
      <c r="EA38" s="21">
        <v>5530239</v>
      </c>
      <c r="EB38" s="20">
        <v>4221471</v>
      </c>
      <c r="EC38" s="20">
        <v>5833123</v>
      </c>
      <c r="ED38" s="21">
        <v>2452515</v>
      </c>
      <c r="EE38" s="21">
        <v>2299031</v>
      </c>
      <c r="EF38" s="20">
        <v>1115711</v>
      </c>
      <c r="EG38" s="20">
        <v>1118520</v>
      </c>
      <c r="EH38" s="21">
        <v>2521376</v>
      </c>
      <c r="EI38" s="21">
        <v>2740311</v>
      </c>
      <c r="EJ38" s="20">
        <v>974471</v>
      </c>
      <c r="EK38" s="20">
        <v>962298</v>
      </c>
    </row>
    <row r="39" spans="1:141" ht="8.4" customHeight="1">
      <c r="A39" s="3"/>
      <c r="B39" s="16"/>
      <c r="C39" s="16"/>
      <c r="D39" s="15"/>
      <c r="E39" s="15"/>
      <c r="F39" s="16"/>
      <c r="G39" s="16"/>
      <c r="H39" s="15"/>
      <c r="I39" s="15"/>
      <c r="J39" s="16"/>
      <c r="K39" s="16"/>
      <c r="L39" s="15"/>
      <c r="M39" s="15"/>
      <c r="N39" s="16"/>
      <c r="O39" s="16"/>
      <c r="P39" s="15"/>
      <c r="Q39" s="15"/>
      <c r="R39" s="16"/>
      <c r="S39" s="16"/>
      <c r="T39" s="15"/>
      <c r="U39" s="15"/>
      <c r="V39" s="16"/>
      <c r="W39" s="16"/>
      <c r="X39" s="15"/>
      <c r="Y39" s="15"/>
      <c r="Z39" s="16"/>
      <c r="AA39" s="16"/>
      <c r="AB39" s="15"/>
      <c r="AC39" s="15"/>
      <c r="AD39" s="16"/>
      <c r="AE39" s="16"/>
      <c r="AF39" s="15"/>
      <c r="AG39" s="15"/>
      <c r="AH39" s="16"/>
      <c r="AI39" s="16"/>
      <c r="AJ39" s="15"/>
      <c r="AK39" s="15"/>
      <c r="AL39" s="16"/>
      <c r="AM39" s="16"/>
      <c r="AN39" s="15"/>
      <c r="AO39" s="15"/>
      <c r="AP39" s="16"/>
      <c r="AQ39" s="16"/>
      <c r="AR39" s="15"/>
      <c r="AS39" s="15"/>
      <c r="AT39" s="16"/>
      <c r="AU39" s="16"/>
      <c r="AV39" s="15"/>
      <c r="AW39" s="15"/>
      <c r="AX39" s="16"/>
      <c r="AY39" s="16"/>
      <c r="AZ39" s="15"/>
      <c r="BA39" s="15"/>
      <c r="BB39" s="16"/>
      <c r="BC39" s="16"/>
      <c r="BD39" s="15"/>
      <c r="BE39" s="15"/>
      <c r="BF39" s="16"/>
      <c r="BG39" s="16"/>
      <c r="BH39" s="15"/>
      <c r="BI39" s="15"/>
      <c r="BJ39" s="16"/>
      <c r="BK39" s="16"/>
      <c r="BL39" s="15"/>
      <c r="BM39" s="15"/>
      <c r="BN39" s="16"/>
      <c r="BO39" s="16"/>
      <c r="BP39" s="15"/>
      <c r="BQ39" s="15"/>
      <c r="BR39" s="16"/>
      <c r="BS39" s="16"/>
      <c r="BT39" s="15"/>
      <c r="BU39" s="15"/>
      <c r="BV39" s="16"/>
      <c r="BW39" s="16"/>
      <c r="BX39" s="15"/>
      <c r="BY39" s="15"/>
      <c r="BZ39" s="16"/>
      <c r="CA39" s="16"/>
      <c r="CB39" s="15"/>
      <c r="CC39" s="15"/>
      <c r="CD39" s="16"/>
      <c r="CE39" s="16"/>
      <c r="CF39" s="15"/>
      <c r="CG39" s="15"/>
      <c r="CH39" s="16"/>
      <c r="CI39" s="16"/>
      <c r="CJ39" s="15"/>
      <c r="CK39" s="15"/>
      <c r="CL39" s="16"/>
      <c r="CM39" s="16"/>
      <c r="CN39" s="15"/>
      <c r="CO39" s="15"/>
      <c r="CP39" s="16"/>
      <c r="CQ39" s="16"/>
      <c r="CR39" s="15"/>
      <c r="CS39" s="15"/>
      <c r="CT39" s="16"/>
      <c r="CU39" s="16"/>
      <c r="CV39" s="15"/>
      <c r="CW39" s="15"/>
      <c r="CX39" s="16"/>
      <c r="CY39" s="16"/>
      <c r="CZ39" s="15"/>
      <c r="DA39" s="15"/>
      <c r="DB39" s="16"/>
      <c r="DC39" s="16"/>
      <c r="DD39" s="15"/>
      <c r="DE39" s="15"/>
      <c r="DF39" s="16"/>
      <c r="DG39" s="16"/>
      <c r="DH39" s="15"/>
      <c r="DI39" s="15"/>
      <c r="DJ39" s="16"/>
      <c r="DK39" s="16"/>
      <c r="DL39" s="15"/>
      <c r="DM39" s="15"/>
      <c r="DN39" s="16"/>
      <c r="DO39" s="16"/>
      <c r="DP39" s="15"/>
      <c r="DQ39" s="15"/>
      <c r="DR39" s="16"/>
      <c r="DS39" s="16"/>
      <c r="DT39" s="15"/>
      <c r="DU39" s="15"/>
      <c r="DV39" s="16"/>
      <c r="DW39" s="16"/>
      <c r="DX39" s="15"/>
      <c r="DY39" s="15"/>
      <c r="DZ39" s="16"/>
      <c r="EA39" s="16"/>
      <c r="EB39" s="15"/>
      <c r="EC39" s="15"/>
      <c r="ED39" s="16"/>
      <c r="EE39" s="16"/>
      <c r="EF39" s="15"/>
      <c r="EG39" s="15"/>
      <c r="EH39" s="16"/>
      <c r="EI39" s="16"/>
      <c r="EJ39" s="15"/>
      <c r="EK39" s="15"/>
    </row>
    <row r="40" spans="1:141">
      <c r="A40" s="3" t="s">
        <v>47</v>
      </c>
      <c r="B40" s="16">
        <v>259640122.02099997</v>
      </c>
      <c r="C40" s="16">
        <v>585725146.1960001</v>
      </c>
      <c r="D40" s="15">
        <v>91823088.099999994</v>
      </c>
      <c r="E40" s="15">
        <v>344588040.10000002</v>
      </c>
      <c r="F40" s="16">
        <v>20249177</v>
      </c>
      <c r="G40" s="16">
        <v>31177031</v>
      </c>
      <c r="H40" s="15">
        <v>3972140.2</v>
      </c>
      <c r="I40" s="15">
        <v>4228650.5</v>
      </c>
      <c r="J40" s="16">
        <v>15872432</v>
      </c>
      <c r="K40" s="16">
        <v>19048355</v>
      </c>
      <c r="L40" s="15">
        <v>9269551</v>
      </c>
      <c r="M40" s="15">
        <v>16914450</v>
      </c>
      <c r="N40" s="16">
        <v>5552753</v>
      </c>
      <c r="O40" s="16">
        <v>6882435</v>
      </c>
      <c r="P40" s="15">
        <v>422148</v>
      </c>
      <c r="Q40" s="15">
        <v>331260</v>
      </c>
      <c r="R40" s="16">
        <v>9776031</v>
      </c>
      <c r="S40" s="16">
        <v>27256597</v>
      </c>
      <c r="T40" s="15">
        <v>8944113</v>
      </c>
      <c r="U40" s="15">
        <v>9155878</v>
      </c>
      <c r="V40" s="16">
        <v>866802</v>
      </c>
      <c r="W40" s="16">
        <v>1077324</v>
      </c>
      <c r="X40" s="15">
        <v>4429561</v>
      </c>
      <c r="Y40" s="15">
        <v>4079682</v>
      </c>
      <c r="Z40" s="16">
        <v>8519218</v>
      </c>
      <c r="AA40" s="16">
        <v>8394990</v>
      </c>
      <c r="AB40" s="15">
        <v>82542</v>
      </c>
      <c r="AC40" s="15">
        <v>61562</v>
      </c>
      <c r="AD40" s="16">
        <v>3305406</v>
      </c>
      <c r="AE40" s="16">
        <v>3325959</v>
      </c>
      <c r="AF40" s="15">
        <v>4431786</v>
      </c>
      <c r="AG40" s="15">
        <v>4478163</v>
      </c>
      <c r="AH40" s="16">
        <v>784312</v>
      </c>
      <c r="AI40" s="16">
        <v>937512</v>
      </c>
      <c r="AJ40" s="15">
        <v>112603</v>
      </c>
      <c r="AK40" s="15">
        <v>82693</v>
      </c>
      <c r="AL40" s="16">
        <v>884084</v>
      </c>
      <c r="AM40" s="16">
        <v>852218</v>
      </c>
      <c r="AN40" s="15">
        <v>242329</v>
      </c>
      <c r="AO40" s="15">
        <v>230739</v>
      </c>
      <c r="AP40" s="16">
        <v>3027153</v>
      </c>
      <c r="AQ40" s="16">
        <v>4058801</v>
      </c>
      <c r="AR40" s="15">
        <v>753193</v>
      </c>
      <c r="AS40" s="15">
        <v>881464</v>
      </c>
      <c r="AT40" s="16">
        <v>321491</v>
      </c>
      <c r="AU40" s="16">
        <v>376613</v>
      </c>
      <c r="AV40" s="15">
        <v>806528</v>
      </c>
      <c r="AW40" s="15">
        <v>1460147</v>
      </c>
      <c r="AX40" s="16">
        <v>409133.22100000002</v>
      </c>
      <c r="AY40" s="16">
        <v>477713.09600000002</v>
      </c>
      <c r="AZ40" s="15">
        <v>191245</v>
      </c>
      <c r="BA40" s="15">
        <v>261309</v>
      </c>
      <c r="BB40" s="16">
        <v>294509</v>
      </c>
      <c r="BC40" s="16">
        <v>566191</v>
      </c>
      <c r="BD40" s="15">
        <v>631285</v>
      </c>
      <c r="BE40" s="15">
        <v>615874</v>
      </c>
      <c r="BF40" s="16">
        <v>91669</v>
      </c>
      <c r="BG40" s="16">
        <v>91038</v>
      </c>
      <c r="BH40" s="15">
        <v>326418</v>
      </c>
      <c r="BI40" s="15">
        <v>312216</v>
      </c>
      <c r="BJ40" s="16">
        <v>334630</v>
      </c>
      <c r="BK40" s="16">
        <v>247973</v>
      </c>
      <c r="BL40" s="15">
        <v>1884047</v>
      </c>
      <c r="BM40" s="15">
        <v>3291074</v>
      </c>
      <c r="BN40" s="16">
        <v>1916024</v>
      </c>
      <c r="BO40" s="16">
        <v>1688437</v>
      </c>
      <c r="BP40" s="15">
        <v>909202</v>
      </c>
      <c r="BQ40" s="15">
        <v>769010</v>
      </c>
      <c r="BR40" s="16">
        <v>1130715</v>
      </c>
      <c r="BS40" s="16">
        <v>1332625</v>
      </c>
      <c r="BT40" s="15">
        <v>134249</v>
      </c>
      <c r="BU40" s="15">
        <v>127140</v>
      </c>
      <c r="BV40" s="16">
        <v>445009</v>
      </c>
      <c r="BW40" s="16">
        <v>404588</v>
      </c>
      <c r="BX40" s="15">
        <v>294025.2</v>
      </c>
      <c r="BY40" s="15">
        <v>294025.2</v>
      </c>
      <c r="BZ40" s="16">
        <v>12992722</v>
      </c>
      <c r="CA40" s="16">
        <v>25062797</v>
      </c>
      <c r="CB40" s="15">
        <v>983182</v>
      </c>
      <c r="CC40" s="15">
        <v>2217055</v>
      </c>
      <c r="CD40" s="16">
        <v>3440471</v>
      </c>
      <c r="CE40" s="16">
        <v>3897839</v>
      </c>
      <c r="CF40" s="15">
        <v>2483858</v>
      </c>
      <c r="CG40" s="15">
        <v>3319453</v>
      </c>
      <c r="CH40" s="16">
        <v>1213957</v>
      </c>
      <c r="CI40" s="16">
        <v>1104320</v>
      </c>
      <c r="CJ40" s="15">
        <v>749102</v>
      </c>
      <c r="CK40" s="15">
        <v>770862</v>
      </c>
      <c r="CL40" s="16">
        <v>784673</v>
      </c>
      <c r="CM40" s="16">
        <v>779813</v>
      </c>
      <c r="CN40" s="15">
        <v>443633.2</v>
      </c>
      <c r="CO40" s="15">
        <v>447377.6</v>
      </c>
      <c r="CP40" s="16">
        <v>458395</v>
      </c>
      <c r="CQ40" s="16">
        <v>631552</v>
      </c>
      <c r="CR40" s="15">
        <v>129399.4</v>
      </c>
      <c r="CS40" s="15">
        <v>129399.4</v>
      </c>
      <c r="CT40" s="16">
        <v>353402</v>
      </c>
      <c r="CU40" s="16">
        <v>291696</v>
      </c>
      <c r="CV40" s="15">
        <v>218575.7</v>
      </c>
      <c r="CW40" s="15">
        <v>213601.3</v>
      </c>
      <c r="CX40" s="16">
        <v>524363</v>
      </c>
      <c r="CY40" s="16">
        <v>820583</v>
      </c>
      <c r="CZ40" s="15">
        <v>1028531</v>
      </c>
      <c r="DA40" s="15">
        <v>6082546</v>
      </c>
      <c r="DB40" s="16">
        <v>1571950</v>
      </c>
      <c r="DC40" s="16">
        <v>2734843</v>
      </c>
      <c r="DD40" s="15">
        <v>239280</v>
      </c>
      <c r="DE40" s="15">
        <v>891238</v>
      </c>
      <c r="DF40" s="16">
        <v>837518</v>
      </c>
      <c r="DG40" s="16">
        <v>827646</v>
      </c>
      <c r="DH40" s="15">
        <v>6969004</v>
      </c>
      <c r="DI40" s="15">
        <v>9220110</v>
      </c>
      <c r="DJ40" s="16">
        <v>1647493</v>
      </c>
      <c r="DK40" s="16">
        <v>4905621</v>
      </c>
      <c r="DL40" s="15">
        <v>4714023</v>
      </c>
      <c r="DM40" s="15">
        <v>5359496</v>
      </c>
      <c r="DN40" s="16">
        <v>1077280</v>
      </c>
      <c r="DO40" s="16">
        <v>932214</v>
      </c>
      <c r="DP40" s="15">
        <v>530084</v>
      </c>
      <c r="DQ40" s="15">
        <v>536382</v>
      </c>
      <c r="DR40" s="16">
        <v>493221</v>
      </c>
      <c r="DS40" s="16">
        <v>502045</v>
      </c>
      <c r="DT40" s="15">
        <v>2319284</v>
      </c>
      <c r="DU40" s="15">
        <v>2293045</v>
      </c>
      <c r="DV40" s="16">
        <v>1950005</v>
      </c>
      <c r="DW40" s="16">
        <v>2121490</v>
      </c>
      <c r="DX40" s="15">
        <v>755644</v>
      </c>
      <c r="DY40" s="15">
        <v>808927</v>
      </c>
      <c r="DZ40" s="16">
        <v>891796</v>
      </c>
      <c r="EA40" s="16">
        <v>1160325</v>
      </c>
      <c r="EB40" s="15">
        <v>2120280</v>
      </c>
      <c r="EC40" s="15">
        <v>3201336</v>
      </c>
      <c r="ED40" s="16">
        <v>1673479</v>
      </c>
      <c r="EE40" s="16">
        <v>1325040</v>
      </c>
      <c r="EF40" s="15">
        <v>749088</v>
      </c>
      <c r="EG40" s="15">
        <v>703692</v>
      </c>
      <c r="EH40" s="16">
        <v>1108597</v>
      </c>
      <c r="EI40" s="16">
        <v>1359198</v>
      </c>
      <c r="EJ40" s="15">
        <v>747230</v>
      </c>
      <c r="EK40" s="15">
        <v>713827</v>
      </c>
    </row>
    <row r="41" spans="1:141">
      <c r="A41" s="3" t="s">
        <v>48</v>
      </c>
      <c r="B41" s="16">
        <v>105768952.2</v>
      </c>
      <c r="C41" s="16">
        <v>128771603.60000001</v>
      </c>
      <c r="D41" s="15">
        <v>36934152</v>
      </c>
      <c r="E41" s="15">
        <v>54747044.299999997</v>
      </c>
      <c r="F41" s="16">
        <v>10656220</v>
      </c>
      <c r="G41" s="16">
        <v>10656220</v>
      </c>
      <c r="H41" s="15">
        <v>1521007.5</v>
      </c>
      <c r="I41" s="15">
        <v>1595922.6</v>
      </c>
      <c r="J41" s="16">
        <v>2526259</v>
      </c>
      <c r="K41" s="16">
        <v>2526259</v>
      </c>
      <c r="L41" s="15">
        <v>13814374</v>
      </c>
      <c r="M41" s="15">
        <v>14019521</v>
      </c>
      <c r="N41" s="16">
        <v>1882871</v>
      </c>
      <c r="O41" s="16">
        <v>1928223</v>
      </c>
      <c r="P41" s="15">
        <v>0</v>
      </c>
      <c r="Q41" s="15">
        <v>0</v>
      </c>
      <c r="R41" s="16">
        <v>6770788</v>
      </c>
      <c r="S41" s="16">
        <v>8914972</v>
      </c>
      <c r="T41" s="15">
        <v>547073</v>
      </c>
      <c r="U41" s="15">
        <v>643777</v>
      </c>
      <c r="V41" s="16">
        <v>195312</v>
      </c>
      <c r="W41" s="16">
        <v>195312</v>
      </c>
      <c r="X41" s="15">
        <v>873696</v>
      </c>
      <c r="Y41" s="15">
        <v>1041126</v>
      </c>
      <c r="Z41" s="16">
        <v>3748562</v>
      </c>
      <c r="AA41" s="16">
        <v>3775282</v>
      </c>
      <c r="AB41" s="15">
        <v>0</v>
      </c>
      <c r="AC41" s="15">
        <v>0</v>
      </c>
      <c r="AD41" s="16">
        <v>0</v>
      </c>
      <c r="AE41" s="16">
        <v>0</v>
      </c>
      <c r="AF41" s="15">
        <v>993053</v>
      </c>
      <c r="AG41" s="15">
        <v>993053</v>
      </c>
      <c r="AH41" s="16">
        <v>89115</v>
      </c>
      <c r="AI41" s="16">
        <v>158166</v>
      </c>
      <c r="AJ41" s="15">
        <v>0</v>
      </c>
      <c r="AK41" s="15">
        <v>0</v>
      </c>
      <c r="AL41" s="16">
        <v>266653</v>
      </c>
      <c r="AM41" s="16">
        <v>336501</v>
      </c>
      <c r="AN41" s="15">
        <v>0</v>
      </c>
      <c r="AO41" s="15">
        <v>0</v>
      </c>
      <c r="AP41" s="16">
        <v>447586</v>
      </c>
      <c r="AQ41" s="16">
        <v>458809</v>
      </c>
      <c r="AR41" s="15">
        <v>119320</v>
      </c>
      <c r="AS41" s="15">
        <v>119320</v>
      </c>
      <c r="AT41" s="16">
        <v>137155</v>
      </c>
      <c r="AU41" s="16">
        <v>137155</v>
      </c>
      <c r="AV41" s="15">
        <v>1694877</v>
      </c>
      <c r="AW41" s="15">
        <v>1739877</v>
      </c>
      <c r="AX41" s="16">
        <v>0</v>
      </c>
      <c r="AY41" s="16">
        <v>0</v>
      </c>
      <c r="AZ41" s="15">
        <v>0</v>
      </c>
      <c r="BA41" s="15">
        <v>0</v>
      </c>
      <c r="BB41" s="16">
        <v>190153</v>
      </c>
      <c r="BC41" s="16">
        <v>190153</v>
      </c>
      <c r="BD41" s="15">
        <v>0</v>
      </c>
      <c r="BE41" s="15">
        <v>0</v>
      </c>
      <c r="BF41" s="16">
        <v>0</v>
      </c>
      <c r="BG41" s="16">
        <v>0</v>
      </c>
      <c r="BH41" s="15">
        <v>0</v>
      </c>
      <c r="BI41" s="15">
        <v>0</v>
      </c>
      <c r="BJ41" s="16">
        <v>43810</v>
      </c>
      <c r="BK41" s="16">
        <v>43810</v>
      </c>
      <c r="BL41" s="15">
        <v>1139786</v>
      </c>
      <c r="BM41" s="15">
        <v>1248507</v>
      </c>
      <c r="BN41" s="16">
        <v>185460</v>
      </c>
      <c r="BO41" s="16">
        <v>185460</v>
      </c>
      <c r="BP41" s="15">
        <v>309347</v>
      </c>
      <c r="BQ41" s="15">
        <v>309347</v>
      </c>
      <c r="BR41" s="16">
        <v>198347</v>
      </c>
      <c r="BS41" s="16">
        <v>198347</v>
      </c>
      <c r="BT41" s="15">
        <v>0</v>
      </c>
      <c r="BU41" s="15">
        <v>0</v>
      </c>
      <c r="BV41" s="16">
        <v>0</v>
      </c>
      <c r="BW41" s="16">
        <v>0</v>
      </c>
      <c r="BX41" s="15">
        <v>0</v>
      </c>
      <c r="BY41" s="15">
        <v>0</v>
      </c>
      <c r="BZ41" s="16">
        <v>4640812</v>
      </c>
      <c r="CA41" s="16">
        <v>5641479</v>
      </c>
      <c r="CB41" s="15">
        <v>2100180</v>
      </c>
      <c r="CC41" s="15">
        <v>2178276</v>
      </c>
      <c r="CD41" s="16">
        <v>1279109</v>
      </c>
      <c r="CE41" s="16">
        <v>1326299</v>
      </c>
      <c r="CF41" s="15">
        <v>553737</v>
      </c>
      <c r="CG41" s="15">
        <v>625377</v>
      </c>
      <c r="CH41" s="16">
        <v>0</v>
      </c>
      <c r="CI41" s="16">
        <v>0</v>
      </c>
      <c r="CJ41" s="15">
        <v>0</v>
      </c>
      <c r="CK41" s="15">
        <v>0</v>
      </c>
      <c r="CL41" s="16">
        <v>0</v>
      </c>
      <c r="CM41" s="16">
        <v>0</v>
      </c>
      <c r="CN41" s="15">
        <v>89614.7</v>
      </c>
      <c r="CO41" s="15">
        <v>89614.7</v>
      </c>
      <c r="CP41" s="16">
        <v>86742</v>
      </c>
      <c r="CQ41" s="16">
        <v>86742</v>
      </c>
      <c r="CR41" s="15">
        <v>0</v>
      </c>
      <c r="CS41" s="15">
        <v>0</v>
      </c>
      <c r="CT41" s="16">
        <v>0</v>
      </c>
      <c r="CU41" s="16">
        <v>145</v>
      </c>
      <c r="CV41" s="15">
        <v>0</v>
      </c>
      <c r="CW41" s="15">
        <v>0</v>
      </c>
      <c r="CX41" s="16">
        <v>45966</v>
      </c>
      <c r="CY41" s="16">
        <v>45966</v>
      </c>
      <c r="CZ41" s="15">
        <v>2696103</v>
      </c>
      <c r="DA41" s="15">
        <v>2845794</v>
      </c>
      <c r="DB41" s="16">
        <v>962687</v>
      </c>
      <c r="DC41" s="16">
        <v>997140</v>
      </c>
      <c r="DD41" s="15">
        <v>92805</v>
      </c>
      <c r="DE41" s="15">
        <v>111512</v>
      </c>
      <c r="DF41" s="16">
        <v>0</v>
      </c>
      <c r="DG41" s="16">
        <v>0</v>
      </c>
      <c r="DH41" s="15">
        <v>3980408</v>
      </c>
      <c r="DI41" s="15">
        <v>4222247</v>
      </c>
      <c r="DJ41" s="16">
        <v>2103677</v>
      </c>
      <c r="DK41" s="16">
        <v>2477158</v>
      </c>
      <c r="DL41" s="15">
        <v>437529</v>
      </c>
      <c r="DM41" s="15">
        <v>510927</v>
      </c>
      <c r="DN41" s="16">
        <v>89131</v>
      </c>
      <c r="DO41" s="16">
        <v>89131</v>
      </c>
      <c r="DP41" s="15">
        <v>9189</v>
      </c>
      <c r="DQ41" s="15">
        <v>9189</v>
      </c>
      <c r="DR41" s="16">
        <v>0</v>
      </c>
      <c r="DS41" s="16">
        <v>0</v>
      </c>
      <c r="DT41" s="15">
        <v>156362</v>
      </c>
      <c r="DU41" s="15">
        <v>156362</v>
      </c>
      <c r="DV41" s="16">
        <v>39130</v>
      </c>
      <c r="DW41" s="16">
        <v>39130</v>
      </c>
      <c r="DX41" s="15">
        <v>0</v>
      </c>
      <c r="DY41" s="15">
        <v>14097</v>
      </c>
      <c r="DZ41" s="16">
        <v>649874</v>
      </c>
      <c r="EA41" s="16">
        <v>649874</v>
      </c>
      <c r="EB41" s="15">
        <v>470920</v>
      </c>
      <c r="EC41" s="15">
        <v>492980</v>
      </c>
      <c r="ED41" s="16">
        <v>0</v>
      </c>
      <c r="EE41" s="16">
        <v>0</v>
      </c>
      <c r="EF41" s="15">
        <v>0</v>
      </c>
      <c r="EG41" s="15">
        <v>0</v>
      </c>
      <c r="EH41" s="16">
        <v>0</v>
      </c>
      <c r="EI41" s="16">
        <v>0</v>
      </c>
      <c r="EJ41" s="15">
        <v>0</v>
      </c>
      <c r="EK41" s="15">
        <v>0</v>
      </c>
    </row>
    <row r="42" spans="1:141">
      <c r="A42" s="3" t="s">
        <v>49</v>
      </c>
      <c r="B42" s="16">
        <v>218256321.92100003</v>
      </c>
      <c r="C42" s="16">
        <v>490615909.72300005</v>
      </c>
      <c r="D42" s="15">
        <v>64009479.299999997</v>
      </c>
      <c r="E42" s="15">
        <v>275713478</v>
      </c>
      <c r="F42" s="16">
        <v>23037530</v>
      </c>
      <c r="G42" s="16">
        <v>28699918</v>
      </c>
      <c r="H42" s="15">
        <v>2690910.5</v>
      </c>
      <c r="I42" s="15">
        <v>2768062.3</v>
      </c>
      <c r="J42" s="16">
        <v>10977899</v>
      </c>
      <c r="K42" s="16">
        <v>11953046</v>
      </c>
      <c r="L42" s="15">
        <v>23197851</v>
      </c>
      <c r="M42" s="15">
        <v>28406062</v>
      </c>
      <c r="N42" s="16">
        <v>10757655</v>
      </c>
      <c r="O42" s="16">
        <v>12005447</v>
      </c>
      <c r="P42" s="15">
        <v>29497</v>
      </c>
      <c r="Q42" s="15">
        <v>416595</v>
      </c>
      <c r="R42" s="16">
        <v>18187109</v>
      </c>
      <c r="S42" s="16">
        <v>32951896</v>
      </c>
      <c r="T42" s="15">
        <v>571599</v>
      </c>
      <c r="U42" s="15">
        <v>760349</v>
      </c>
      <c r="V42" s="16">
        <v>911632</v>
      </c>
      <c r="W42" s="16">
        <v>911632</v>
      </c>
      <c r="X42" s="15">
        <v>2022401</v>
      </c>
      <c r="Y42" s="15">
        <v>2821675</v>
      </c>
      <c r="Z42" s="16">
        <v>815463</v>
      </c>
      <c r="AA42" s="16">
        <v>1056658</v>
      </c>
      <c r="AB42" s="15">
        <v>0</v>
      </c>
      <c r="AC42" s="15">
        <v>23650</v>
      </c>
      <c r="AD42" s="16">
        <v>0</v>
      </c>
      <c r="AE42" s="16">
        <v>0</v>
      </c>
      <c r="AF42" s="15">
        <v>1204762</v>
      </c>
      <c r="AG42" s="15">
        <v>3061430</v>
      </c>
      <c r="AH42" s="16">
        <v>1187475</v>
      </c>
      <c r="AI42" s="16">
        <v>1446350</v>
      </c>
      <c r="AJ42" s="15">
        <v>0</v>
      </c>
      <c r="AK42" s="15">
        <v>0</v>
      </c>
      <c r="AL42" s="16">
        <v>1460964</v>
      </c>
      <c r="AM42" s="16">
        <v>1781585</v>
      </c>
      <c r="AN42" s="15">
        <v>0</v>
      </c>
      <c r="AO42" s="15">
        <v>0</v>
      </c>
      <c r="AP42" s="16">
        <v>806535</v>
      </c>
      <c r="AQ42" s="16">
        <v>1128167</v>
      </c>
      <c r="AR42" s="15">
        <v>212485</v>
      </c>
      <c r="AS42" s="15">
        <v>340399</v>
      </c>
      <c r="AT42" s="16">
        <v>1111658</v>
      </c>
      <c r="AU42" s="16">
        <v>1737531</v>
      </c>
      <c r="AV42" s="15">
        <v>2981312</v>
      </c>
      <c r="AW42" s="15">
        <v>5462934</v>
      </c>
      <c r="AX42" s="16">
        <v>77344.520999999993</v>
      </c>
      <c r="AY42" s="16">
        <v>104887.823</v>
      </c>
      <c r="AZ42" s="15">
        <v>251919</v>
      </c>
      <c r="BA42" s="15">
        <v>282647</v>
      </c>
      <c r="BB42" s="16">
        <v>1080818</v>
      </c>
      <c r="BC42" s="16">
        <v>1509439</v>
      </c>
      <c r="BD42" s="15">
        <v>7471</v>
      </c>
      <c r="BE42" s="15">
        <v>30570</v>
      </c>
      <c r="BF42" s="16">
        <v>1828</v>
      </c>
      <c r="BG42" s="16">
        <v>1828</v>
      </c>
      <c r="BH42" s="15">
        <v>11534</v>
      </c>
      <c r="BI42" s="15">
        <v>11534</v>
      </c>
      <c r="BJ42" s="16">
        <v>489317</v>
      </c>
      <c r="BK42" s="16">
        <v>645617</v>
      </c>
      <c r="BL42" s="15">
        <v>3873226</v>
      </c>
      <c r="BM42" s="15">
        <v>4871665</v>
      </c>
      <c r="BN42" s="16">
        <v>260399</v>
      </c>
      <c r="BO42" s="16">
        <v>727702</v>
      </c>
      <c r="BP42" s="15">
        <v>722756</v>
      </c>
      <c r="BQ42" s="15">
        <v>1109513</v>
      </c>
      <c r="BR42" s="16">
        <v>0</v>
      </c>
      <c r="BS42" s="16">
        <v>190824</v>
      </c>
      <c r="BT42" s="15">
        <v>0</v>
      </c>
      <c r="BU42" s="15">
        <v>8711</v>
      </c>
      <c r="BV42" s="16">
        <v>159086</v>
      </c>
      <c r="BW42" s="16">
        <v>314966</v>
      </c>
      <c r="BX42" s="15">
        <v>0</v>
      </c>
      <c r="BY42" s="15">
        <v>0</v>
      </c>
      <c r="BZ42" s="16">
        <v>15030415</v>
      </c>
      <c r="CA42" s="16">
        <v>24060625</v>
      </c>
      <c r="CB42" s="15">
        <v>1999147</v>
      </c>
      <c r="CC42" s="15">
        <v>4074585</v>
      </c>
      <c r="CD42" s="16">
        <v>147789</v>
      </c>
      <c r="CE42" s="16">
        <v>315972</v>
      </c>
      <c r="CF42" s="15">
        <v>673031</v>
      </c>
      <c r="CG42" s="15">
        <v>921343</v>
      </c>
      <c r="CH42" s="16">
        <v>16766</v>
      </c>
      <c r="CI42" s="16">
        <v>73504</v>
      </c>
      <c r="CJ42" s="15">
        <v>131983</v>
      </c>
      <c r="CK42" s="15">
        <v>131983</v>
      </c>
      <c r="CL42" s="16">
        <v>0</v>
      </c>
      <c r="CM42" s="16">
        <v>12052</v>
      </c>
      <c r="CN42" s="15">
        <v>64819.5</v>
      </c>
      <c r="CO42" s="15">
        <v>158774</v>
      </c>
      <c r="CP42" s="16">
        <v>181000</v>
      </c>
      <c r="CQ42" s="16">
        <v>181000</v>
      </c>
      <c r="CR42" s="15">
        <v>0</v>
      </c>
      <c r="CS42" s="15">
        <v>0</v>
      </c>
      <c r="CT42" s="16">
        <v>277910</v>
      </c>
      <c r="CU42" s="16">
        <v>440055</v>
      </c>
      <c r="CV42" s="15">
        <v>6812.1</v>
      </c>
      <c r="CW42" s="15">
        <v>18019.599999999999</v>
      </c>
      <c r="CX42" s="16">
        <v>506873</v>
      </c>
      <c r="CY42" s="16">
        <v>628720</v>
      </c>
      <c r="CZ42" s="15">
        <v>3602652</v>
      </c>
      <c r="DA42" s="15">
        <v>5449767</v>
      </c>
      <c r="DB42" s="16">
        <v>4308721</v>
      </c>
      <c r="DC42" s="16">
        <v>7360328</v>
      </c>
      <c r="DD42" s="15">
        <v>208604</v>
      </c>
      <c r="DE42" s="15">
        <v>596953</v>
      </c>
      <c r="DF42" s="16">
        <v>0</v>
      </c>
      <c r="DG42" s="16">
        <v>8019</v>
      </c>
      <c r="DH42" s="15">
        <v>61242</v>
      </c>
      <c r="DI42" s="15">
        <v>608796</v>
      </c>
      <c r="DJ42" s="16">
        <v>9284073</v>
      </c>
      <c r="DK42" s="16">
        <v>11006157</v>
      </c>
      <c r="DL42" s="15">
        <v>56673</v>
      </c>
      <c r="DM42" s="15">
        <v>687138</v>
      </c>
      <c r="DN42" s="16">
        <v>318993</v>
      </c>
      <c r="DO42" s="16">
        <v>452139</v>
      </c>
      <c r="DP42" s="15">
        <v>150392</v>
      </c>
      <c r="DQ42" s="15">
        <v>150392</v>
      </c>
      <c r="DR42" s="16">
        <v>7746</v>
      </c>
      <c r="DS42" s="16">
        <v>38545</v>
      </c>
      <c r="DT42" s="15">
        <v>589738</v>
      </c>
      <c r="DU42" s="15">
        <v>789587</v>
      </c>
      <c r="DV42" s="16">
        <v>1014103</v>
      </c>
      <c r="DW42" s="16">
        <v>1567750</v>
      </c>
      <c r="DX42" s="15">
        <v>526986</v>
      </c>
      <c r="DY42" s="15">
        <v>661448</v>
      </c>
      <c r="DZ42" s="16">
        <v>2805531</v>
      </c>
      <c r="EA42" s="16">
        <v>3021425</v>
      </c>
      <c r="EB42" s="15">
        <v>1240753</v>
      </c>
      <c r="EC42" s="15">
        <v>1714442</v>
      </c>
      <c r="ED42" s="16">
        <v>658186</v>
      </c>
      <c r="EE42" s="16">
        <v>793186</v>
      </c>
      <c r="EF42" s="15">
        <v>136845</v>
      </c>
      <c r="EG42" s="15">
        <v>198034</v>
      </c>
      <c r="EH42" s="16">
        <v>1014006</v>
      </c>
      <c r="EI42" s="16">
        <v>1072119</v>
      </c>
      <c r="EJ42" s="15">
        <v>124617</v>
      </c>
      <c r="EK42" s="15">
        <v>166284</v>
      </c>
    </row>
    <row r="43" spans="1:141">
      <c r="A43" s="17" t="s">
        <v>50</v>
      </c>
      <c r="B43" s="19">
        <v>86809492.127999991</v>
      </c>
      <c r="C43" s="19">
        <v>114233664.883</v>
      </c>
      <c r="D43" s="18">
        <v>22813435.800000001</v>
      </c>
      <c r="E43" s="18">
        <v>55381952.100000009</v>
      </c>
      <c r="F43" s="19">
        <v>8298589</v>
      </c>
      <c r="G43" s="19">
        <v>8510280</v>
      </c>
      <c r="H43" s="18">
        <v>1271720.3999999999</v>
      </c>
      <c r="I43" s="18">
        <v>1087036.5</v>
      </c>
      <c r="J43" s="19">
        <v>3957112</v>
      </c>
      <c r="K43" s="19">
        <v>3676276</v>
      </c>
      <c r="L43" s="18">
        <v>9233686</v>
      </c>
      <c r="M43" s="18">
        <v>7574847</v>
      </c>
      <c r="N43" s="19">
        <v>2886539</v>
      </c>
      <c r="O43" s="19">
        <v>2893303</v>
      </c>
      <c r="P43" s="18">
        <v>56596</v>
      </c>
      <c r="Q43" s="18">
        <v>115208</v>
      </c>
      <c r="R43" s="19">
        <v>6321993</v>
      </c>
      <c r="S43" s="19">
        <v>6201633</v>
      </c>
      <c r="T43" s="18">
        <v>610615</v>
      </c>
      <c r="U43" s="18">
        <v>485597</v>
      </c>
      <c r="V43" s="19">
        <v>291263</v>
      </c>
      <c r="W43" s="19">
        <v>215336</v>
      </c>
      <c r="X43" s="18">
        <v>570958</v>
      </c>
      <c r="Y43" s="18">
        <v>619051</v>
      </c>
      <c r="Z43" s="19">
        <v>1448757</v>
      </c>
      <c r="AA43" s="19">
        <v>1616782</v>
      </c>
      <c r="AB43" s="18">
        <v>75839</v>
      </c>
      <c r="AC43" s="18">
        <v>76340</v>
      </c>
      <c r="AD43" s="19">
        <v>106940</v>
      </c>
      <c r="AE43" s="19">
        <v>106940</v>
      </c>
      <c r="AF43" s="18">
        <v>855791</v>
      </c>
      <c r="AG43" s="18">
        <v>897663</v>
      </c>
      <c r="AH43" s="19">
        <v>281381</v>
      </c>
      <c r="AI43" s="19">
        <v>278860</v>
      </c>
      <c r="AJ43" s="18">
        <v>9119</v>
      </c>
      <c r="AK43" s="18">
        <v>10768</v>
      </c>
      <c r="AL43" s="19">
        <v>467844</v>
      </c>
      <c r="AM43" s="19">
        <v>398736</v>
      </c>
      <c r="AN43" s="18">
        <v>26921</v>
      </c>
      <c r="AO43" s="18">
        <v>26920</v>
      </c>
      <c r="AP43" s="19">
        <v>427133</v>
      </c>
      <c r="AQ43" s="19">
        <v>421762</v>
      </c>
      <c r="AR43" s="18">
        <v>214295</v>
      </c>
      <c r="AS43" s="18">
        <v>184939</v>
      </c>
      <c r="AT43" s="19">
        <v>415882</v>
      </c>
      <c r="AU43" s="19">
        <v>405512</v>
      </c>
      <c r="AV43" s="18">
        <v>1654434</v>
      </c>
      <c r="AW43" s="18">
        <v>1282418</v>
      </c>
      <c r="AX43" s="19">
        <v>77256.228000000003</v>
      </c>
      <c r="AY43" s="19">
        <v>93325.483000000007</v>
      </c>
      <c r="AZ43" s="18">
        <v>104002</v>
      </c>
      <c r="BA43" s="18">
        <v>57374</v>
      </c>
      <c r="BB43" s="19">
        <v>459146</v>
      </c>
      <c r="BC43" s="19">
        <v>441428</v>
      </c>
      <c r="BD43" s="18">
        <v>63027</v>
      </c>
      <c r="BE43" s="18">
        <v>38076</v>
      </c>
      <c r="BF43" s="19">
        <v>8723</v>
      </c>
      <c r="BG43" s="19">
        <v>8724</v>
      </c>
      <c r="BH43" s="18">
        <v>25827</v>
      </c>
      <c r="BI43" s="18">
        <v>19561</v>
      </c>
      <c r="BJ43" s="19">
        <v>132578</v>
      </c>
      <c r="BK43" s="19">
        <v>139028</v>
      </c>
      <c r="BL43" s="18">
        <v>2013933</v>
      </c>
      <c r="BM43" s="18">
        <v>1681895</v>
      </c>
      <c r="BN43" s="19">
        <v>259038</v>
      </c>
      <c r="BO43" s="19">
        <v>269125</v>
      </c>
      <c r="BP43" s="18">
        <v>254216</v>
      </c>
      <c r="BQ43" s="18">
        <v>255597</v>
      </c>
      <c r="BR43" s="19">
        <v>174757</v>
      </c>
      <c r="BS43" s="19">
        <v>72511</v>
      </c>
      <c r="BT43" s="18">
        <v>11763</v>
      </c>
      <c r="BU43" s="18">
        <v>15075</v>
      </c>
      <c r="BV43" s="19">
        <v>66811</v>
      </c>
      <c r="BW43" s="19">
        <v>101620</v>
      </c>
      <c r="BX43" s="18">
        <v>43349</v>
      </c>
      <c r="BY43" s="18">
        <v>43349</v>
      </c>
      <c r="BZ43" s="19">
        <v>3565458</v>
      </c>
      <c r="CA43" s="19">
        <v>4638780</v>
      </c>
      <c r="CB43" s="18">
        <v>745978</v>
      </c>
      <c r="CC43" s="18">
        <v>980509</v>
      </c>
      <c r="CD43" s="19">
        <v>403156</v>
      </c>
      <c r="CE43" s="19">
        <v>413376</v>
      </c>
      <c r="CF43" s="18">
        <v>430977</v>
      </c>
      <c r="CG43" s="18">
        <v>386843</v>
      </c>
      <c r="CH43" s="19">
        <v>133645</v>
      </c>
      <c r="CI43" s="19">
        <v>135331</v>
      </c>
      <c r="CJ43" s="18">
        <v>79051</v>
      </c>
      <c r="CK43" s="18">
        <v>79051</v>
      </c>
      <c r="CL43" s="19">
        <v>45224</v>
      </c>
      <c r="CM43" s="19">
        <v>45657</v>
      </c>
      <c r="CN43" s="18">
        <v>90788.299999999988</v>
      </c>
      <c r="CO43" s="18">
        <v>90502.3</v>
      </c>
      <c r="CP43" s="19">
        <v>138222</v>
      </c>
      <c r="CQ43" s="19">
        <v>149526</v>
      </c>
      <c r="CR43" s="18">
        <v>2117.4</v>
      </c>
      <c r="CS43" s="18">
        <v>2117.4</v>
      </c>
      <c r="CT43" s="19">
        <v>205736</v>
      </c>
      <c r="CU43" s="19">
        <v>213703</v>
      </c>
      <c r="CV43" s="18">
        <v>20682</v>
      </c>
      <c r="CW43" s="18">
        <v>38944.1</v>
      </c>
      <c r="CX43" s="19">
        <v>379369</v>
      </c>
      <c r="CY43" s="19">
        <v>208891</v>
      </c>
      <c r="CZ43" s="18">
        <v>3054947</v>
      </c>
      <c r="DA43" s="18">
        <v>1711193</v>
      </c>
      <c r="DB43" s="19">
        <v>1912502</v>
      </c>
      <c r="DC43" s="19">
        <v>2054977</v>
      </c>
      <c r="DD43" s="18">
        <v>710906</v>
      </c>
      <c r="DE43" s="18">
        <v>189864</v>
      </c>
      <c r="DF43" s="19">
        <v>20775</v>
      </c>
      <c r="DG43" s="19">
        <v>21069</v>
      </c>
      <c r="DH43" s="18">
        <v>1395181</v>
      </c>
      <c r="DI43" s="18">
        <v>839970</v>
      </c>
      <c r="DJ43" s="19">
        <v>3753366</v>
      </c>
      <c r="DK43" s="19">
        <v>2796418</v>
      </c>
      <c r="DL43" s="18">
        <v>556491</v>
      </c>
      <c r="DM43" s="18">
        <v>501910</v>
      </c>
      <c r="DN43" s="19">
        <v>123997</v>
      </c>
      <c r="DO43" s="19">
        <v>125444</v>
      </c>
      <c r="DP43" s="18">
        <v>121269</v>
      </c>
      <c r="DQ43" s="18">
        <v>107766</v>
      </c>
      <c r="DR43" s="19">
        <v>36192</v>
      </c>
      <c r="DS43" s="19">
        <v>31869</v>
      </c>
      <c r="DT43" s="18">
        <v>372792</v>
      </c>
      <c r="DU43" s="18">
        <v>284074</v>
      </c>
      <c r="DV43" s="19">
        <v>330306</v>
      </c>
      <c r="DW43" s="19">
        <v>379927</v>
      </c>
      <c r="DX43" s="18">
        <v>182590</v>
      </c>
      <c r="DY43" s="18">
        <v>189345</v>
      </c>
      <c r="DZ43" s="19">
        <v>764962</v>
      </c>
      <c r="EA43" s="19">
        <v>698615</v>
      </c>
      <c r="EB43" s="18">
        <v>389518</v>
      </c>
      <c r="EC43" s="18">
        <v>424365</v>
      </c>
      <c r="ED43" s="19">
        <v>120850</v>
      </c>
      <c r="EE43" s="19">
        <v>180805</v>
      </c>
      <c r="EF43" s="18">
        <v>229778</v>
      </c>
      <c r="EG43" s="18">
        <v>216794</v>
      </c>
      <c r="EH43" s="19">
        <v>398773</v>
      </c>
      <c r="EI43" s="19">
        <v>308994</v>
      </c>
      <c r="EJ43" s="18">
        <v>102624</v>
      </c>
      <c r="EK43" s="18">
        <v>82187</v>
      </c>
    </row>
    <row r="44" spans="1:141">
      <c r="A44" s="14" t="s">
        <v>51</v>
      </c>
      <c r="B44" s="21">
        <f>B42+B43</f>
        <v>305065814.04900002</v>
      </c>
      <c r="C44" s="21">
        <f>C42+C43</f>
        <v>604849574.60600007</v>
      </c>
      <c r="D44" s="20">
        <f>D42+D43</f>
        <v>86822915.099999994</v>
      </c>
      <c r="E44" s="20">
        <f t="shared" ref="E44:BP44" si="9">E42+E43</f>
        <v>331095430.10000002</v>
      </c>
      <c r="F44" s="21">
        <f t="shared" si="9"/>
        <v>31336119</v>
      </c>
      <c r="G44" s="21">
        <f t="shared" si="9"/>
        <v>37210198</v>
      </c>
      <c r="H44" s="20">
        <f t="shared" si="9"/>
        <v>3962630.9</v>
      </c>
      <c r="I44" s="20">
        <f t="shared" si="9"/>
        <v>3855098.8</v>
      </c>
      <c r="J44" s="21">
        <f t="shared" si="9"/>
        <v>14935011</v>
      </c>
      <c r="K44" s="21">
        <f t="shared" si="9"/>
        <v>15629322</v>
      </c>
      <c r="L44" s="20">
        <f t="shared" si="9"/>
        <v>32431537</v>
      </c>
      <c r="M44" s="20">
        <f t="shared" si="9"/>
        <v>35980909</v>
      </c>
      <c r="N44" s="21">
        <f t="shared" si="9"/>
        <v>13644194</v>
      </c>
      <c r="O44" s="21">
        <f t="shared" si="9"/>
        <v>14898750</v>
      </c>
      <c r="P44" s="20">
        <f t="shared" si="9"/>
        <v>86093</v>
      </c>
      <c r="Q44" s="20">
        <f t="shared" si="9"/>
        <v>531803</v>
      </c>
      <c r="R44" s="21">
        <f t="shared" si="9"/>
        <v>24509102</v>
      </c>
      <c r="S44" s="21">
        <f t="shared" si="9"/>
        <v>39153529</v>
      </c>
      <c r="T44" s="20">
        <f t="shared" si="9"/>
        <v>1182214</v>
      </c>
      <c r="U44" s="20">
        <f t="shared" si="9"/>
        <v>1245946</v>
      </c>
      <c r="V44" s="21">
        <f t="shared" si="9"/>
        <v>1202895</v>
      </c>
      <c r="W44" s="21">
        <f t="shared" si="9"/>
        <v>1126968</v>
      </c>
      <c r="X44" s="20">
        <f t="shared" si="9"/>
        <v>2593359</v>
      </c>
      <c r="Y44" s="20">
        <f t="shared" si="9"/>
        <v>3440726</v>
      </c>
      <c r="Z44" s="21">
        <f t="shared" si="9"/>
        <v>2264220</v>
      </c>
      <c r="AA44" s="21">
        <f t="shared" si="9"/>
        <v>2673440</v>
      </c>
      <c r="AB44" s="20">
        <f t="shared" si="9"/>
        <v>75839</v>
      </c>
      <c r="AC44" s="20">
        <f t="shared" si="9"/>
        <v>99990</v>
      </c>
      <c r="AD44" s="21">
        <f t="shared" si="9"/>
        <v>106940</v>
      </c>
      <c r="AE44" s="21">
        <f t="shared" si="9"/>
        <v>106940</v>
      </c>
      <c r="AF44" s="20">
        <f t="shared" si="9"/>
        <v>2060553</v>
      </c>
      <c r="AG44" s="20">
        <f t="shared" si="9"/>
        <v>3959093</v>
      </c>
      <c r="AH44" s="21">
        <f t="shared" si="9"/>
        <v>1468856</v>
      </c>
      <c r="AI44" s="21">
        <f t="shared" si="9"/>
        <v>1725210</v>
      </c>
      <c r="AJ44" s="20">
        <f t="shared" si="9"/>
        <v>9119</v>
      </c>
      <c r="AK44" s="20">
        <f t="shared" si="9"/>
        <v>10768</v>
      </c>
      <c r="AL44" s="21">
        <f t="shared" si="9"/>
        <v>1928808</v>
      </c>
      <c r="AM44" s="21">
        <f t="shared" si="9"/>
        <v>2180321</v>
      </c>
      <c r="AN44" s="20">
        <f t="shared" si="9"/>
        <v>26921</v>
      </c>
      <c r="AO44" s="20">
        <f t="shared" si="9"/>
        <v>26920</v>
      </c>
      <c r="AP44" s="21">
        <f t="shared" si="9"/>
        <v>1233668</v>
      </c>
      <c r="AQ44" s="21">
        <f t="shared" si="9"/>
        <v>1549929</v>
      </c>
      <c r="AR44" s="20">
        <f t="shared" si="9"/>
        <v>426780</v>
      </c>
      <c r="AS44" s="20">
        <f t="shared" si="9"/>
        <v>525338</v>
      </c>
      <c r="AT44" s="21">
        <f t="shared" si="9"/>
        <v>1527540</v>
      </c>
      <c r="AU44" s="21">
        <f t="shared" si="9"/>
        <v>2143043</v>
      </c>
      <c r="AV44" s="20">
        <f t="shared" si="9"/>
        <v>4635746</v>
      </c>
      <c r="AW44" s="20">
        <f t="shared" si="9"/>
        <v>6745352</v>
      </c>
      <c r="AX44" s="21">
        <f t="shared" si="9"/>
        <v>154600.74900000001</v>
      </c>
      <c r="AY44" s="21">
        <f t="shared" si="9"/>
        <v>198213.30600000001</v>
      </c>
      <c r="AZ44" s="20">
        <f t="shared" si="9"/>
        <v>355921</v>
      </c>
      <c r="BA44" s="20">
        <f t="shared" si="9"/>
        <v>340021</v>
      </c>
      <c r="BB44" s="21">
        <f t="shared" si="9"/>
        <v>1539964</v>
      </c>
      <c r="BC44" s="21">
        <f t="shared" si="9"/>
        <v>1950867</v>
      </c>
      <c r="BD44" s="20">
        <f t="shared" si="9"/>
        <v>70498</v>
      </c>
      <c r="BE44" s="20">
        <f t="shared" si="9"/>
        <v>68646</v>
      </c>
      <c r="BF44" s="21">
        <f t="shared" si="9"/>
        <v>10551</v>
      </c>
      <c r="BG44" s="21">
        <f t="shared" si="9"/>
        <v>10552</v>
      </c>
      <c r="BH44" s="20">
        <f t="shared" si="9"/>
        <v>37361</v>
      </c>
      <c r="BI44" s="20">
        <f t="shared" si="9"/>
        <v>31095</v>
      </c>
      <c r="BJ44" s="21">
        <f t="shared" si="9"/>
        <v>621895</v>
      </c>
      <c r="BK44" s="21">
        <f t="shared" si="9"/>
        <v>784645</v>
      </c>
      <c r="BL44" s="20">
        <f t="shared" si="9"/>
        <v>5887159</v>
      </c>
      <c r="BM44" s="20">
        <f t="shared" si="9"/>
        <v>6553560</v>
      </c>
      <c r="BN44" s="21">
        <f t="shared" si="9"/>
        <v>519437</v>
      </c>
      <c r="BO44" s="21">
        <f t="shared" si="9"/>
        <v>996827</v>
      </c>
      <c r="BP44" s="20">
        <f t="shared" si="9"/>
        <v>976972</v>
      </c>
      <c r="BQ44" s="20">
        <f t="shared" ref="BQ44:EB44" si="10">BQ42+BQ43</f>
        <v>1365110</v>
      </c>
      <c r="BR44" s="21">
        <f t="shared" si="10"/>
        <v>174757</v>
      </c>
      <c r="BS44" s="21">
        <f t="shared" si="10"/>
        <v>263335</v>
      </c>
      <c r="BT44" s="20">
        <f t="shared" si="10"/>
        <v>11763</v>
      </c>
      <c r="BU44" s="20">
        <f t="shared" si="10"/>
        <v>23786</v>
      </c>
      <c r="BV44" s="21">
        <f t="shared" si="10"/>
        <v>225897</v>
      </c>
      <c r="BW44" s="21">
        <f t="shared" si="10"/>
        <v>416586</v>
      </c>
      <c r="BX44" s="20">
        <f t="shared" si="10"/>
        <v>43349</v>
      </c>
      <c r="BY44" s="20">
        <f t="shared" si="10"/>
        <v>43349</v>
      </c>
      <c r="BZ44" s="21">
        <f t="shared" si="10"/>
        <v>18595873</v>
      </c>
      <c r="CA44" s="21">
        <f t="shared" si="10"/>
        <v>28699405</v>
      </c>
      <c r="CB44" s="20">
        <f t="shared" si="10"/>
        <v>2745125</v>
      </c>
      <c r="CC44" s="20">
        <f t="shared" si="10"/>
        <v>5055094</v>
      </c>
      <c r="CD44" s="21">
        <f t="shared" si="10"/>
        <v>550945</v>
      </c>
      <c r="CE44" s="21">
        <f t="shared" si="10"/>
        <v>729348</v>
      </c>
      <c r="CF44" s="20">
        <f t="shared" si="10"/>
        <v>1104008</v>
      </c>
      <c r="CG44" s="20">
        <f t="shared" si="10"/>
        <v>1308186</v>
      </c>
      <c r="CH44" s="21">
        <f t="shared" si="10"/>
        <v>150411</v>
      </c>
      <c r="CI44" s="21">
        <f t="shared" si="10"/>
        <v>208835</v>
      </c>
      <c r="CJ44" s="20">
        <f t="shared" si="10"/>
        <v>211034</v>
      </c>
      <c r="CK44" s="20">
        <f t="shared" si="10"/>
        <v>211034</v>
      </c>
      <c r="CL44" s="21">
        <f t="shared" si="10"/>
        <v>45224</v>
      </c>
      <c r="CM44" s="21">
        <f t="shared" si="10"/>
        <v>57709</v>
      </c>
      <c r="CN44" s="20">
        <f t="shared" si="10"/>
        <v>155607.79999999999</v>
      </c>
      <c r="CO44" s="20">
        <f t="shared" si="10"/>
        <v>249276.3</v>
      </c>
      <c r="CP44" s="21">
        <f t="shared" si="10"/>
        <v>319222</v>
      </c>
      <c r="CQ44" s="21">
        <f t="shared" si="10"/>
        <v>330526</v>
      </c>
      <c r="CR44" s="20">
        <f t="shared" si="10"/>
        <v>2117.4</v>
      </c>
      <c r="CS44" s="20">
        <f t="shared" si="10"/>
        <v>2117.4</v>
      </c>
      <c r="CT44" s="21">
        <f t="shared" si="10"/>
        <v>483646</v>
      </c>
      <c r="CU44" s="21">
        <f t="shared" si="10"/>
        <v>653758</v>
      </c>
      <c r="CV44" s="20">
        <f t="shared" si="10"/>
        <v>27494.1</v>
      </c>
      <c r="CW44" s="20">
        <f t="shared" si="10"/>
        <v>56963.7</v>
      </c>
      <c r="CX44" s="21">
        <f t="shared" si="10"/>
        <v>886242</v>
      </c>
      <c r="CY44" s="21">
        <f t="shared" si="10"/>
        <v>837611</v>
      </c>
      <c r="CZ44" s="20">
        <f t="shared" si="10"/>
        <v>6657599</v>
      </c>
      <c r="DA44" s="20">
        <f t="shared" si="10"/>
        <v>7160960</v>
      </c>
      <c r="DB44" s="21">
        <f t="shared" si="10"/>
        <v>6221223</v>
      </c>
      <c r="DC44" s="21">
        <f t="shared" si="10"/>
        <v>9415305</v>
      </c>
      <c r="DD44" s="20">
        <f t="shared" si="10"/>
        <v>919510</v>
      </c>
      <c r="DE44" s="20">
        <f t="shared" si="10"/>
        <v>786817</v>
      </c>
      <c r="DF44" s="21">
        <f t="shared" si="10"/>
        <v>20775</v>
      </c>
      <c r="DG44" s="21">
        <f t="shared" si="10"/>
        <v>29088</v>
      </c>
      <c r="DH44" s="20">
        <f t="shared" si="10"/>
        <v>1456423</v>
      </c>
      <c r="DI44" s="20">
        <f t="shared" si="10"/>
        <v>1448766</v>
      </c>
      <c r="DJ44" s="21">
        <f t="shared" si="10"/>
        <v>13037439</v>
      </c>
      <c r="DK44" s="21">
        <f t="shared" si="10"/>
        <v>13802575</v>
      </c>
      <c r="DL44" s="20">
        <f t="shared" si="10"/>
        <v>613164</v>
      </c>
      <c r="DM44" s="20">
        <f t="shared" si="10"/>
        <v>1189048</v>
      </c>
      <c r="DN44" s="21">
        <f t="shared" si="10"/>
        <v>442990</v>
      </c>
      <c r="DO44" s="21">
        <f t="shared" si="10"/>
        <v>577583</v>
      </c>
      <c r="DP44" s="20">
        <f t="shared" si="10"/>
        <v>271661</v>
      </c>
      <c r="DQ44" s="20">
        <f t="shared" si="10"/>
        <v>258158</v>
      </c>
      <c r="DR44" s="21">
        <f t="shared" si="10"/>
        <v>43938</v>
      </c>
      <c r="DS44" s="21">
        <f t="shared" si="10"/>
        <v>70414</v>
      </c>
      <c r="DT44" s="20">
        <f t="shared" si="10"/>
        <v>962530</v>
      </c>
      <c r="DU44" s="20">
        <f t="shared" si="10"/>
        <v>1073661</v>
      </c>
      <c r="DV44" s="21">
        <f t="shared" si="10"/>
        <v>1344409</v>
      </c>
      <c r="DW44" s="21">
        <f t="shared" si="10"/>
        <v>1947677</v>
      </c>
      <c r="DX44" s="20">
        <f t="shared" si="10"/>
        <v>709576</v>
      </c>
      <c r="DY44" s="20">
        <f t="shared" si="10"/>
        <v>850793</v>
      </c>
      <c r="DZ44" s="21">
        <f t="shared" si="10"/>
        <v>3570493</v>
      </c>
      <c r="EA44" s="21">
        <f t="shared" si="10"/>
        <v>3720040</v>
      </c>
      <c r="EB44" s="20">
        <f t="shared" si="10"/>
        <v>1630271</v>
      </c>
      <c r="EC44" s="20">
        <f t="shared" ref="EC44:EK44" si="11">EC42+EC43</f>
        <v>2138807</v>
      </c>
      <c r="ED44" s="21">
        <f t="shared" si="11"/>
        <v>779036</v>
      </c>
      <c r="EE44" s="21">
        <f t="shared" si="11"/>
        <v>973991</v>
      </c>
      <c r="EF44" s="20">
        <f t="shared" si="11"/>
        <v>366623</v>
      </c>
      <c r="EG44" s="20">
        <f t="shared" si="11"/>
        <v>414828</v>
      </c>
      <c r="EH44" s="21">
        <f t="shared" si="11"/>
        <v>1412779</v>
      </c>
      <c r="EI44" s="21">
        <f t="shared" si="11"/>
        <v>1381113</v>
      </c>
      <c r="EJ44" s="20">
        <f t="shared" si="11"/>
        <v>227241</v>
      </c>
      <c r="EK44" s="20">
        <f t="shared" si="11"/>
        <v>248471</v>
      </c>
    </row>
    <row r="45" spans="1:141">
      <c r="A45" s="14" t="s">
        <v>52</v>
      </c>
      <c r="B45" s="21">
        <f>B44+B41</f>
        <v>410834766.24900001</v>
      </c>
      <c r="C45" s="21">
        <f>C44+C41</f>
        <v>733621178.20600009</v>
      </c>
      <c r="D45" s="20">
        <f>D44+D41</f>
        <v>123757067.09999999</v>
      </c>
      <c r="E45" s="20">
        <f t="shared" ref="E45:BP45" si="12">E44+E41</f>
        <v>385842474.40000004</v>
      </c>
      <c r="F45" s="21">
        <f t="shared" si="12"/>
        <v>41992339</v>
      </c>
      <c r="G45" s="21">
        <f t="shared" si="12"/>
        <v>47866418</v>
      </c>
      <c r="H45" s="20">
        <f t="shared" si="12"/>
        <v>5483638.4000000004</v>
      </c>
      <c r="I45" s="20">
        <f t="shared" si="12"/>
        <v>5451021.4000000004</v>
      </c>
      <c r="J45" s="21">
        <f t="shared" si="12"/>
        <v>17461270</v>
      </c>
      <c r="K45" s="21">
        <f t="shared" si="12"/>
        <v>18155581</v>
      </c>
      <c r="L45" s="20">
        <f t="shared" si="12"/>
        <v>46245911</v>
      </c>
      <c r="M45" s="20">
        <f t="shared" si="12"/>
        <v>50000430</v>
      </c>
      <c r="N45" s="21">
        <f t="shared" si="12"/>
        <v>15527065</v>
      </c>
      <c r="O45" s="21">
        <f t="shared" si="12"/>
        <v>16826973</v>
      </c>
      <c r="P45" s="20">
        <f t="shared" si="12"/>
        <v>86093</v>
      </c>
      <c r="Q45" s="20">
        <f t="shared" si="12"/>
        <v>531803</v>
      </c>
      <c r="R45" s="21">
        <f t="shared" si="12"/>
        <v>31279890</v>
      </c>
      <c r="S45" s="21">
        <f t="shared" si="12"/>
        <v>48068501</v>
      </c>
      <c r="T45" s="20">
        <f t="shared" si="12"/>
        <v>1729287</v>
      </c>
      <c r="U45" s="20">
        <f t="shared" si="12"/>
        <v>1889723</v>
      </c>
      <c r="V45" s="21">
        <f t="shared" si="12"/>
        <v>1398207</v>
      </c>
      <c r="W45" s="21">
        <f t="shared" si="12"/>
        <v>1322280</v>
      </c>
      <c r="X45" s="20">
        <f t="shared" si="12"/>
        <v>3467055</v>
      </c>
      <c r="Y45" s="20">
        <f t="shared" si="12"/>
        <v>4481852</v>
      </c>
      <c r="Z45" s="21">
        <f t="shared" si="12"/>
        <v>6012782</v>
      </c>
      <c r="AA45" s="21">
        <f t="shared" si="12"/>
        <v>6448722</v>
      </c>
      <c r="AB45" s="20">
        <f t="shared" si="12"/>
        <v>75839</v>
      </c>
      <c r="AC45" s="20">
        <f t="shared" si="12"/>
        <v>99990</v>
      </c>
      <c r="AD45" s="21">
        <f t="shared" si="12"/>
        <v>106940</v>
      </c>
      <c r="AE45" s="21">
        <f t="shared" si="12"/>
        <v>106940</v>
      </c>
      <c r="AF45" s="20">
        <f t="shared" si="12"/>
        <v>3053606</v>
      </c>
      <c r="AG45" s="20">
        <f t="shared" si="12"/>
        <v>4952146</v>
      </c>
      <c r="AH45" s="21">
        <f t="shared" si="12"/>
        <v>1557971</v>
      </c>
      <c r="AI45" s="21">
        <f t="shared" si="12"/>
        <v>1883376</v>
      </c>
      <c r="AJ45" s="20">
        <f t="shared" si="12"/>
        <v>9119</v>
      </c>
      <c r="AK45" s="20">
        <f t="shared" si="12"/>
        <v>10768</v>
      </c>
      <c r="AL45" s="21">
        <f t="shared" si="12"/>
        <v>2195461</v>
      </c>
      <c r="AM45" s="21">
        <f t="shared" si="12"/>
        <v>2516822</v>
      </c>
      <c r="AN45" s="20">
        <f t="shared" si="12"/>
        <v>26921</v>
      </c>
      <c r="AO45" s="20">
        <f t="shared" si="12"/>
        <v>26920</v>
      </c>
      <c r="AP45" s="21">
        <f t="shared" si="12"/>
        <v>1681254</v>
      </c>
      <c r="AQ45" s="21">
        <f t="shared" si="12"/>
        <v>2008738</v>
      </c>
      <c r="AR45" s="20">
        <f t="shared" si="12"/>
        <v>546100</v>
      </c>
      <c r="AS45" s="20">
        <f t="shared" si="12"/>
        <v>644658</v>
      </c>
      <c r="AT45" s="21">
        <f t="shared" si="12"/>
        <v>1664695</v>
      </c>
      <c r="AU45" s="21">
        <f t="shared" si="12"/>
        <v>2280198</v>
      </c>
      <c r="AV45" s="20">
        <f t="shared" si="12"/>
        <v>6330623</v>
      </c>
      <c r="AW45" s="20">
        <f t="shared" si="12"/>
        <v>8485229</v>
      </c>
      <c r="AX45" s="21">
        <f t="shared" si="12"/>
        <v>154600.74900000001</v>
      </c>
      <c r="AY45" s="21">
        <f t="shared" si="12"/>
        <v>198213.30600000001</v>
      </c>
      <c r="AZ45" s="20">
        <f t="shared" si="12"/>
        <v>355921</v>
      </c>
      <c r="BA45" s="20">
        <f t="shared" si="12"/>
        <v>340021</v>
      </c>
      <c r="BB45" s="21">
        <f t="shared" si="12"/>
        <v>1730117</v>
      </c>
      <c r="BC45" s="21">
        <f t="shared" si="12"/>
        <v>2141020</v>
      </c>
      <c r="BD45" s="20">
        <f t="shared" si="12"/>
        <v>70498</v>
      </c>
      <c r="BE45" s="20">
        <f t="shared" si="12"/>
        <v>68646</v>
      </c>
      <c r="BF45" s="21">
        <f t="shared" si="12"/>
        <v>10551</v>
      </c>
      <c r="BG45" s="21">
        <f t="shared" si="12"/>
        <v>10552</v>
      </c>
      <c r="BH45" s="20">
        <f t="shared" si="12"/>
        <v>37361</v>
      </c>
      <c r="BI45" s="20">
        <f t="shared" si="12"/>
        <v>31095</v>
      </c>
      <c r="BJ45" s="21">
        <f t="shared" si="12"/>
        <v>665705</v>
      </c>
      <c r="BK45" s="21">
        <f t="shared" si="12"/>
        <v>828455</v>
      </c>
      <c r="BL45" s="20">
        <f t="shared" si="12"/>
        <v>7026945</v>
      </c>
      <c r="BM45" s="20">
        <f t="shared" si="12"/>
        <v>7802067</v>
      </c>
      <c r="BN45" s="21">
        <f t="shared" si="12"/>
        <v>704897</v>
      </c>
      <c r="BO45" s="21">
        <f t="shared" si="12"/>
        <v>1182287</v>
      </c>
      <c r="BP45" s="20">
        <f t="shared" si="12"/>
        <v>1286319</v>
      </c>
      <c r="BQ45" s="20">
        <f t="shared" ref="BQ45:EB45" si="13">BQ44+BQ41</f>
        <v>1674457</v>
      </c>
      <c r="BR45" s="21">
        <f t="shared" si="13"/>
        <v>373104</v>
      </c>
      <c r="BS45" s="21">
        <f t="shared" si="13"/>
        <v>461682</v>
      </c>
      <c r="BT45" s="20">
        <f t="shared" si="13"/>
        <v>11763</v>
      </c>
      <c r="BU45" s="20">
        <f t="shared" si="13"/>
        <v>23786</v>
      </c>
      <c r="BV45" s="21">
        <f t="shared" si="13"/>
        <v>225897</v>
      </c>
      <c r="BW45" s="21">
        <f t="shared" si="13"/>
        <v>416586</v>
      </c>
      <c r="BX45" s="20">
        <f t="shared" si="13"/>
        <v>43349</v>
      </c>
      <c r="BY45" s="20">
        <f t="shared" si="13"/>
        <v>43349</v>
      </c>
      <c r="BZ45" s="21">
        <f t="shared" si="13"/>
        <v>23236685</v>
      </c>
      <c r="CA45" s="21">
        <f t="shared" si="13"/>
        <v>34340884</v>
      </c>
      <c r="CB45" s="20">
        <f t="shared" si="13"/>
        <v>4845305</v>
      </c>
      <c r="CC45" s="20">
        <f t="shared" si="13"/>
        <v>7233370</v>
      </c>
      <c r="CD45" s="21">
        <f t="shared" si="13"/>
        <v>1830054</v>
      </c>
      <c r="CE45" s="21">
        <f t="shared" si="13"/>
        <v>2055647</v>
      </c>
      <c r="CF45" s="20">
        <f t="shared" si="13"/>
        <v>1657745</v>
      </c>
      <c r="CG45" s="20">
        <f t="shared" si="13"/>
        <v>1933563</v>
      </c>
      <c r="CH45" s="21">
        <f t="shared" si="13"/>
        <v>150411</v>
      </c>
      <c r="CI45" s="21">
        <f t="shared" si="13"/>
        <v>208835</v>
      </c>
      <c r="CJ45" s="20">
        <f t="shared" si="13"/>
        <v>211034</v>
      </c>
      <c r="CK45" s="20">
        <f t="shared" si="13"/>
        <v>211034</v>
      </c>
      <c r="CL45" s="21">
        <f t="shared" si="13"/>
        <v>45224</v>
      </c>
      <c r="CM45" s="21">
        <f t="shared" si="13"/>
        <v>57709</v>
      </c>
      <c r="CN45" s="20">
        <f t="shared" si="13"/>
        <v>245222.5</v>
      </c>
      <c r="CO45" s="20">
        <f t="shared" si="13"/>
        <v>338891</v>
      </c>
      <c r="CP45" s="21">
        <f t="shared" si="13"/>
        <v>405964</v>
      </c>
      <c r="CQ45" s="21">
        <f t="shared" si="13"/>
        <v>417268</v>
      </c>
      <c r="CR45" s="20">
        <f t="shared" si="13"/>
        <v>2117.4</v>
      </c>
      <c r="CS45" s="20">
        <f t="shared" si="13"/>
        <v>2117.4</v>
      </c>
      <c r="CT45" s="21">
        <f t="shared" si="13"/>
        <v>483646</v>
      </c>
      <c r="CU45" s="21">
        <f t="shared" si="13"/>
        <v>653903</v>
      </c>
      <c r="CV45" s="20">
        <f t="shared" si="13"/>
        <v>27494.1</v>
      </c>
      <c r="CW45" s="20">
        <f t="shared" si="13"/>
        <v>56963.7</v>
      </c>
      <c r="CX45" s="21">
        <f t="shared" si="13"/>
        <v>932208</v>
      </c>
      <c r="CY45" s="21">
        <f t="shared" si="13"/>
        <v>883577</v>
      </c>
      <c r="CZ45" s="20">
        <f t="shared" si="13"/>
        <v>9353702</v>
      </c>
      <c r="DA45" s="20">
        <f t="shared" si="13"/>
        <v>10006754</v>
      </c>
      <c r="DB45" s="21">
        <f t="shared" si="13"/>
        <v>7183910</v>
      </c>
      <c r="DC45" s="21">
        <f t="shared" si="13"/>
        <v>10412445</v>
      </c>
      <c r="DD45" s="20">
        <f t="shared" si="13"/>
        <v>1012315</v>
      </c>
      <c r="DE45" s="20">
        <f t="shared" si="13"/>
        <v>898329</v>
      </c>
      <c r="DF45" s="21">
        <f t="shared" si="13"/>
        <v>20775</v>
      </c>
      <c r="DG45" s="21">
        <f t="shared" si="13"/>
        <v>29088</v>
      </c>
      <c r="DH45" s="20">
        <f t="shared" si="13"/>
        <v>5436831</v>
      </c>
      <c r="DI45" s="20">
        <f t="shared" si="13"/>
        <v>5671013</v>
      </c>
      <c r="DJ45" s="21">
        <f t="shared" si="13"/>
        <v>15141116</v>
      </c>
      <c r="DK45" s="21">
        <f t="shared" si="13"/>
        <v>16279733</v>
      </c>
      <c r="DL45" s="20">
        <f t="shared" si="13"/>
        <v>1050693</v>
      </c>
      <c r="DM45" s="20">
        <f t="shared" si="13"/>
        <v>1699975</v>
      </c>
      <c r="DN45" s="21">
        <f t="shared" si="13"/>
        <v>532121</v>
      </c>
      <c r="DO45" s="21">
        <f t="shared" si="13"/>
        <v>666714</v>
      </c>
      <c r="DP45" s="20">
        <f t="shared" si="13"/>
        <v>280850</v>
      </c>
      <c r="DQ45" s="20">
        <f t="shared" si="13"/>
        <v>267347</v>
      </c>
      <c r="DR45" s="21">
        <f t="shared" si="13"/>
        <v>43938</v>
      </c>
      <c r="DS45" s="21">
        <f t="shared" si="13"/>
        <v>70414</v>
      </c>
      <c r="DT45" s="20">
        <f t="shared" si="13"/>
        <v>1118892</v>
      </c>
      <c r="DU45" s="20">
        <f t="shared" si="13"/>
        <v>1230023</v>
      </c>
      <c r="DV45" s="21">
        <f t="shared" si="13"/>
        <v>1383539</v>
      </c>
      <c r="DW45" s="21">
        <f t="shared" si="13"/>
        <v>1986807</v>
      </c>
      <c r="DX45" s="20">
        <f t="shared" si="13"/>
        <v>709576</v>
      </c>
      <c r="DY45" s="20">
        <f t="shared" si="13"/>
        <v>864890</v>
      </c>
      <c r="DZ45" s="21">
        <f t="shared" si="13"/>
        <v>4220367</v>
      </c>
      <c r="EA45" s="21">
        <f t="shared" si="13"/>
        <v>4369914</v>
      </c>
      <c r="EB45" s="20">
        <f t="shared" si="13"/>
        <v>2101191</v>
      </c>
      <c r="EC45" s="20">
        <f t="shared" ref="EC45:EK45" si="14">EC44+EC41</f>
        <v>2631787</v>
      </c>
      <c r="ED45" s="21">
        <f t="shared" si="14"/>
        <v>779036</v>
      </c>
      <c r="EE45" s="21">
        <f t="shared" si="14"/>
        <v>973991</v>
      </c>
      <c r="EF45" s="20">
        <f t="shared" si="14"/>
        <v>366623</v>
      </c>
      <c r="EG45" s="20">
        <f t="shared" si="14"/>
        <v>414828</v>
      </c>
      <c r="EH45" s="21">
        <f t="shared" si="14"/>
        <v>1412779</v>
      </c>
      <c r="EI45" s="21">
        <f t="shared" si="14"/>
        <v>1381113</v>
      </c>
      <c r="EJ45" s="20">
        <f t="shared" si="14"/>
        <v>227241</v>
      </c>
      <c r="EK45" s="20">
        <f t="shared" si="14"/>
        <v>248471</v>
      </c>
    </row>
    <row r="46" spans="1:141">
      <c r="A46" s="14" t="s">
        <v>53</v>
      </c>
      <c r="B46" s="21">
        <v>670474888.26999974</v>
      </c>
      <c r="C46" s="21">
        <v>1319346324.4019997</v>
      </c>
      <c r="D46" s="20">
        <v>215580155.20000002</v>
      </c>
      <c r="E46" s="20">
        <v>730430514.50000012</v>
      </c>
      <c r="F46" s="21">
        <v>62241516</v>
      </c>
      <c r="G46" s="21">
        <v>79043449</v>
      </c>
      <c r="H46" s="20">
        <v>9455778.5999999996</v>
      </c>
      <c r="I46" s="20">
        <v>9679671.9000000004</v>
      </c>
      <c r="J46" s="21">
        <v>33333702</v>
      </c>
      <c r="K46" s="21">
        <v>37203936</v>
      </c>
      <c r="L46" s="20">
        <v>55515462</v>
      </c>
      <c r="M46" s="20">
        <v>66914880</v>
      </c>
      <c r="N46" s="21">
        <v>21079818</v>
      </c>
      <c r="O46" s="21">
        <v>23709408</v>
      </c>
      <c r="P46" s="20">
        <v>508241</v>
      </c>
      <c r="Q46" s="20">
        <v>863063</v>
      </c>
      <c r="R46" s="21">
        <v>41055921</v>
      </c>
      <c r="S46" s="21">
        <v>75325098</v>
      </c>
      <c r="T46" s="20">
        <v>10673400</v>
      </c>
      <c r="U46" s="20">
        <v>11045601</v>
      </c>
      <c r="V46" s="21">
        <v>2265009</v>
      </c>
      <c r="W46" s="21">
        <v>2399604</v>
      </c>
      <c r="X46" s="20">
        <v>7896616</v>
      </c>
      <c r="Y46" s="20">
        <v>8561534</v>
      </c>
      <c r="Z46" s="21">
        <v>14532000</v>
      </c>
      <c r="AA46" s="21">
        <v>14843712</v>
      </c>
      <c r="AB46" s="20">
        <v>158381</v>
      </c>
      <c r="AC46" s="20">
        <v>161552</v>
      </c>
      <c r="AD46" s="21">
        <v>3412346</v>
      </c>
      <c r="AE46" s="21">
        <v>3432899</v>
      </c>
      <c r="AF46" s="20">
        <v>7485392</v>
      </c>
      <c r="AG46" s="20">
        <v>9430309</v>
      </c>
      <c r="AH46" s="21">
        <v>2342283</v>
      </c>
      <c r="AI46" s="21">
        <v>2820888</v>
      </c>
      <c r="AJ46" s="20">
        <v>121722</v>
      </c>
      <c r="AK46" s="20">
        <v>93461</v>
      </c>
      <c r="AL46" s="21">
        <v>3079545</v>
      </c>
      <c r="AM46" s="21">
        <v>3369040</v>
      </c>
      <c r="AN46" s="20">
        <v>269250</v>
      </c>
      <c r="AO46" s="20">
        <v>257659</v>
      </c>
      <c r="AP46" s="21">
        <v>4708407</v>
      </c>
      <c r="AQ46" s="21">
        <v>6067539</v>
      </c>
      <c r="AR46" s="20">
        <v>1299293</v>
      </c>
      <c r="AS46" s="20">
        <v>1526122</v>
      </c>
      <c r="AT46" s="21">
        <v>1986186</v>
      </c>
      <c r="AU46" s="21">
        <v>2656811</v>
      </c>
      <c r="AV46" s="20">
        <v>7137151</v>
      </c>
      <c r="AW46" s="20">
        <v>9945376</v>
      </c>
      <c r="AX46" s="21">
        <v>563733.97000000009</v>
      </c>
      <c r="AY46" s="21">
        <v>675926.40200000012</v>
      </c>
      <c r="AZ46" s="20">
        <v>547166</v>
      </c>
      <c r="BA46" s="20">
        <v>601330</v>
      </c>
      <c r="BB46" s="21">
        <v>2024626</v>
      </c>
      <c r="BC46" s="21">
        <v>2707211</v>
      </c>
      <c r="BD46" s="20">
        <v>701783</v>
      </c>
      <c r="BE46" s="20">
        <v>684520</v>
      </c>
      <c r="BF46" s="21">
        <v>102220</v>
      </c>
      <c r="BG46" s="21">
        <v>101590</v>
      </c>
      <c r="BH46" s="20">
        <v>363779</v>
      </c>
      <c r="BI46" s="20">
        <v>343311</v>
      </c>
      <c r="BJ46" s="21">
        <v>1000335</v>
      </c>
      <c r="BK46" s="21">
        <v>1076428</v>
      </c>
      <c r="BL46" s="20">
        <v>8910992</v>
      </c>
      <c r="BM46" s="20">
        <v>11093141</v>
      </c>
      <c r="BN46" s="21">
        <v>2620921</v>
      </c>
      <c r="BO46" s="21">
        <v>2870724</v>
      </c>
      <c r="BP46" s="20">
        <v>2195521</v>
      </c>
      <c r="BQ46" s="20">
        <v>2443467</v>
      </c>
      <c r="BR46" s="21">
        <v>1503819</v>
      </c>
      <c r="BS46" s="21">
        <v>1794307</v>
      </c>
      <c r="BT46" s="20">
        <v>146012</v>
      </c>
      <c r="BU46" s="20">
        <v>150926</v>
      </c>
      <c r="BV46" s="21">
        <v>670906</v>
      </c>
      <c r="BW46" s="21">
        <v>821174</v>
      </c>
      <c r="BX46" s="20">
        <v>337374.2</v>
      </c>
      <c r="BY46" s="20">
        <v>337374.2</v>
      </c>
      <c r="BZ46" s="21">
        <v>36229407</v>
      </c>
      <c r="CA46" s="21">
        <v>59403681</v>
      </c>
      <c r="CB46" s="20">
        <v>5828487</v>
      </c>
      <c r="CC46" s="20">
        <v>9450425</v>
      </c>
      <c r="CD46" s="21">
        <v>5270525</v>
      </c>
      <c r="CE46" s="21">
        <v>5953486</v>
      </c>
      <c r="CF46" s="20">
        <v>4141603</v>
      </c>
      <c r="CG46" s="20">
        <v>5253016</v>
      </c>
      <c r="CH46" s="21">
        <v>1364368</v>
      </c>
      <c r="CI46" s="21">
        <v>1313155</v>
      </c>
      <c r="CJ46" s="20">
        <v>960136</v>
      </c>
      <c r="CK46" s="20">
        <v>981896</v>
      </c>
      <c r="CL46" s="21">
        <v>829897</v>
      </c>
      <c r="CM46" s="21">
        <v>837522</v>
      </c>
      <c r="CN46" s="20">
        <v>688855.7</v>
      </c>
      <c r="CO46" s="20">
        <v>786268.6</v>
      </c>
      <c r="CP46" s="21">
        <v>864359</v>
      </c>
      <c r="CQ46" s="21">
        <v>1048820</v>
      </c>
      <c r="CR46" s="20">
        <v>131516.79999999999</v>
      </c>
      <c r="CS46" s="20">
        <v>131516.79999999999</v>
      </c>
      <c r="CT46" s="21">
        <v>837048</v>
      </c>
      <c r="CU46" s="21">
        <v>945599</v>
      </c>
      <c r="CV46" s="20">
        <v>246069.80000000002</v>
      </c>
      <c r="CW46" s="20">
        <v>270565</v>
      </c>
      <c r="CX46" s="21">
        <v>1456571</v>
      </c>
      <c r="CY46" s="21">
        <v>1704160</v>
      </c>
      <c r="CZ46" s="20">
        <v>10382233</v>
      </c>
      <c r="DA46" s="20">
        <v>16089300</v>
      </c>
      <c r="DB46" s="21">
        <v>8755860</v>
      </c>
      <c r="DC46" s="21">
        <v>13147288</v>
      </c>
      <c r="DD46" s="20">
        <v>1251595</v>
      </c>
      <c r="DE46" s="20">
        <v>1789567</v>
      </c>
      <c r="DF46" s="21">
        <v>858293</v>
      </c>
      <c r="DG46" s="21">
        <v>856734</v>
      </c>
      <c r="DH46" s="20">
        <v>12405835</v>
      </c>
      <c r="DI46" s="20">
        <v>14891123</v>
      </c>
      <c r="DJ46" s="21">
        <v>16788609</v>
      </c>
      <c r="DK46" s="21">
        <v>21185354</v>
      </c>
      <c r="DL46" s="20">
        <v>5764716</v>
      </c>
      <c r="DM46" s="20">
        <v>7059471</v>
      </c>
      <c r="DN46" s="21">
        <v>1609401</v>
      </c>
      <c r="DO46" s="21">
        <v>1598928</v>
      </c>
      <c r="DP46" s="20">
        <v>810934</v>
      </c>
      <c r="DQ46" s="20">
        <v>803729</v>
      </c>
      <c r="DR46" s="21">
        <v>537159</v>
      </c>
      <c r="DS46" s="21">
        <v>572459</v>
      </c>
      <c r="DT46" s="20">
        <v>3438176</v>
      </c>
      <c r="DU46" s="20">
        <v>3523068</v>
      </c>
      <c r="DV46" s="21">
        <v>3333544</v>
      </c>
      <c r="DW46" s="21">
        <v>4108297</v>
      </c>
      <c r="DX46" s="20">
        <v>1465220</v>
      </c>
      <c r="DY46" s="20">
        <v>1673817</v>
      </c>
      <c r="DZ46" s="21">
        <v>5112163</v>
      </c>
      <c r="EA46" s="21">
        <v>5530239</v>
      </c>
      <c r="EB46" s="20">
        <v>4221471</v>
      </c>
      <c r="EC46" s="20">
        <v>5833123</v>
      </c>
      <c r="ED46" s="21">
        <v>2452515</v>
      </c>
      <c r="EE46" s="21">
        <v>2299031</v>
      </c>
      <c r="EF46" s="20">
        <v>1115711</v>
      </c>
      <c r="EG46" s="20">
        <v>1118520</v>
      </c>
      <c r="EH46" s="21">
        <v>2521376</v>
      </c>
      <c r="EI46" s="21">
        <v>2740311</v>
      </c>
      <c r="EJ46" s="20">
        <v>974471</v>
      </c>
      <c r="EK46" s="20">
        <v>962298</v>
      </c>
    </row>
    <row r="47" spans="1:141">
      <c r="B47" s="16"/>
      <c r="C47" s="16"/>
      <c r="D47" s="15"/>
      <c r="E47" s="15"/>
      <c r="F47" s="16"/>
      <c r="G47" s="16"/>
      <c r="H47" s="15"/>
      <c r="I47" s="15"/>
      <c r="J47" s="16"/>
      <c r="K47" s="16"/>
      <c r="L47" s="15"/>
      <c r="M47" s="15"/>
      <c r="N47" s="16"/>
      <c r="O47" s="16"/>
      <c r="P47" s="15"/>
      <c r="Q47" s="15"/>
      <c r="R47" s="16"/>
      <c r="S47" s="16"/>
      <c r="T47" s="15"/>
      <c r="U47" s="15"/>
      <c r="V47" s="16"/>
      <c r="W47" s="16"/>
      <c r="X47" s="15"/>
      <c r="Y47" s="15"/>
      <c r="Z47" s="16"/>
      <c r="AA47" s="16"/>
      <c r="AB47" s="15"/>
      <c r="AC47" s="15"/>
      <c r="AD47" s="16"/>
      <c r="AE47" s="16"/>
      <c r="AF47" s="15"/>
      <c r="AG47" s="15"/>
      <c r="AH47" s="16"/>
      <c r="AI47" s="16"/>
      <c r="AJ47" s="15"/>
      <c r="AK47" s="15"/>
      <c r="AL47" s="16"/>
      <c r="AM47" s="16"/>
      <c r="AN47" s="15"/>
      <c r="AO47" s="15"/>
      <c r="AP47" s="16"/>
      <c r="AQ47" s="16"/>
      <c r="AR47" s="15"/>
      <c r="AS47" s="15"/>
      <c r="AT47" s="16"/>
      <c r="AU47" s="16"/>
      <c r="AV47" s="15"/>
      <c r="AW47" s="15"/>
      <c r="AX47" s="16"/>
      <c r="AY47" s="16"/>
      <c r="AZ47" s="15"/>
      <c r="BA47" s="15"/>
      <c r="BB47" s="16"/>
      <c r="BC47" s="16"/>
      <c r="BD47" s="15"/>
      <c r="BE47" s="15"/>
      <c r="BF47" s="16"/>
      <c r="BG47" s="16"/>
      <c r="BH47" s="15"/>
      <c r="BI47" s="15"/>
      <c r="BJ47" s="16"/>
      <c r="BK47" s="16"/>
      <c r="BL47" s="15"/>
      <c r="BM47" s="15"/>
      <c r="BN47" s="16"/>
      <c r="BO47" s="16"/>
      <c r="BP47" s="15"/>
      <c r="BQ47" s="15"/>
      <c r="BR47" s="16"/>
      <c r="BS47" s="16"/>
      <c r="BT47" s="15"/>
      <c r="BU47" s="15"/>
      <c r="BV47" s="16"/>
      <c r="BW47" s="16"/>
      <c r="BX47" s="15"/>
      <c r="BY47" s="15"/>
      <c r="BZ47" s="16"/>
      <c r="CA47" s="16"/>
      <c r="CB47" s="15"/>
      <c r="CC47" s="15"/>
      <c r="CD47" s="16"/>
      <c r="CE47" s="16"/>
      <c r="CF47" s="15"/>
      <c r="CG47" s="15"/>
      <c r="CH47" s="16"/>
      <c r="CI47" s="16"/>
      <c r="CJ47" s="15"/>
      <c r="CK47" s="15"/>
      <c r="CL47" s="16"/>
      <c r="CM47" s="16"/>
      <c r="CN47" s="15"/>
      <c r="CO47" s="15"/>
      <c r="CP47" s="16"/>
      <c r="CQ47" s="16"/>
      <c r="CR47" s="15"/>
      <c r="CS47" s="15"/>
      <c r="CT47" s="16"/>
      <c r="CU47" s="16"/>
      <c r="CV47" s="15"/>
      <c r="CW47" s="15"/>
      <c r="CX47" s="16"/>
      <c r="CY47" s="16"/>
      <c r="CZ47" s="15"/>
      <c r="DA47" s="15"/>
      <c r="DB47" s="16"/>
      <c r="DC47" s="16"/>
      <c r="DD47" s="15"/>
      <c r="DE47" s="15"/>
      <c r="DF47" s="16"/>
      <c r="DG47" s="16"/>
      <c r="DH47" s="15"/>
      <c r="DI47" s="15"/>
      <c r="DJ47" s="16"/>
      <c r="DK47" s="16"/>
      <c r="DL47" s="15"/>
      <c r="DM47" s="15"/>
      <c r="DN47" s="16"/>
      <c r="DO47" s="16"/>
      <c r="DP47" s="15"/>
      <c r="DQ47" s="15"/>
      <c r="DR47" s="16"/>
      <c r="DS47" s="16"/>
      <c r="DT47" s="15"/>
      <c r="DU47" s="15"/>
      <c r="DV47" s="16"/>
      <c r="DW47" s="16"/>
      <c r="DX47" s="15"/>
      <c r="DY47" s="15"/>
      <c r="DZ47" s="16"/>
      <c r="EA47" s="16"/>
      <c r="EB47" s="15"/>
      <c r="EC47" s="15"/>
      <c r="ED47" s="16"/>
      <c r="EE47" s="16"/>
      <c r="EF47" s="15"/>
      <c r="EG47" s="15"/>
      <c r="EH47" s="16"/>
      <c r="EI47" s="16"/>
      <c r="EJ47" s="15"/>
      <c r="EK47" s="15"/>
    </row>
    <row r="48" spans="1:141">
      <c r="A48" s="14" t="s">
        <v>54</v>
      </c>
      <c r="B48" s="16"/>
      <c r="C48" s="16"/>
      <c r="D48" s="15"/>
      <c r="E48" s="15"/>
      <c r="F48" s="16"/>
      <c r="G48" s="16"/>
      <c r="H48" s="15"/>
      <c r="I48" s="15"/>
      <c r="J48" s="16"/>
      <c r="K48" s="16"/>
      <c r="L48" s="15"/>
      <c r="M48" s="15"/>
      <c r="N48" s="16"/>
      <c r="O48" s="16"/>
      <c r="P48" s="15"/>
      <c r="Q48" s="15"/>
      <c r="R48" s="16"/>
      <c r="S48" s="16"/>
      <c r="T48" s="15"/>
      <c r="U48" s="15"/>
      <c r="V48" s="16"/>
      <c r="W48" s="16"/>
      <c r="X48" s="15"/>
      <c r="Y48" s="15"/>
      <c r="Z48" s="16"/>
      <c r="AA48" s="16"/>
      <c r="AB48" s="15"/>
      <c r="AC48" s="15"/>
      <c r="AD48" s="16"/>
      <c r="AE48" s="16"/>
      <c r="AF48" s="15"/>
      <c r="AG48" s="15"/>
      <c r="AH48" s="16"/>
      <c r="AI48" s="16"/>
      <c r="AJ48" s="15"/>
      <c r="AK48" s="15"/>
      <c r="AL48" s="16"/>
      <c r="AM48" s="16"/>
      <c r="AN48" s="15"/>
      <c r="AO48" s="15"/>
      <c r="AP48" s="16"/>
      <c r="AQ48" s="16"/>
      <c r="AR48" s="15"/>
      <c r="AS48" s="15"/>
      <c r="AT48" s="16"/>
      <c r="AU48" s="16"/>
      <c r="AV48" s="15"/>
      <c r="AW48" s="15"/>
      <c r="AX48" s="16"/>
      <c r="AY48" s="16"/>
      <c r="AZ48" s="15"/>
      <c r="BA48" s="15"/>
      <c r="BB48" s="16"/>
      <c r="BC48" s="16"/>
      <c r="BD48" s="15"/>
      <c r="BE48" s="15"/>
      <c r="BF48" s="16"/>
      <c r="BG48" s="16"/>
      <c r="BH48" s="15"/>
      <c r="BI48" s="15"/>
      <c r="BJ48" s="16"/>
      <c r="BK48" s="16"/>
      <c r="BL48" s="15"/>
      <c r="BM48" s="15"/>
      <c r="BN48" s="16"/>
      <c r="BO48" s="16"/>
      <c r="BP48" s="15"/>
      <c r="BQ48" s="15"/>
      <c r="BR48" s="16"/>
      <c r="BS48" s="16"/>
      <c r="BT48" s="15"/>
      <c r="BU48" s="15"/>
      <c r="BV48" s="16"/>
      <c r="BW48" s="16"/>
      <c r="BX48" s="15"/>
      <c r="BY48" s="15"/>
      <c r="BZ48" s="16"/>
      <c r="CA48" s="16"/>
      <c r="CB48" s="15"/>
      <c r="CC48" s="15"/>
      <c r="CD48" s="16"/>
      <c r="CE48" s="16"/>
      <c r="CF48" s="15"/>
      <c r="CG48" s="15"/>
      <c r="CH48" s="16"/>
      <c r="CI48" s="16"/>
      <c r="CJ48" s="15"/>
      <c r="CK48" s="15"/>
      <c r="CL48" s="16"/>
      <c r="CM48" s="16"/>
      <c r="CN48" s="15"/>
      <c r="CO48" s="15"/>
      <c r="CP48" s="16"/>
      <c r="CQ48" s="16"/>
      <c r="CR48" s="15"/>
      <c r="CS48" s="15"/>
      <c r="CT48" s="16"/>
      <c r="CU48" s="16"/>
      <c r="CV48" s="15"/>
      <c r="CW48" s="15"/>
      <c r="CX48" s="16"/>
      <c r="CY48" s="16"/>
      <c r="CZ48" s="15"/>
      <c r="DA48" s="15"/>
      <c r="DB48" s="16"/>
      <c r="DC48" s="16"/>
      <c r="DD48" s="15"/>
      <c r="DE48" s="15"/>
      <c r="DF48" s="16"/>
      <c r="DG48" s="16"/>
      <c r="DH48" s="15"/>
      <c r="DI48" s="15"/>
      <c r="DJ48" s="16"/>
      <c r="DK48" s="16"/>
      <c r="DL48" s="15"/>
      <c r="DM48" s="15"/>
      <c r="DN48" s="16"/>
      <c r="DO48" s="16"/>
      <c r="DP48" s="15"/>
      <c r="DQ48" s="15"/>
      <c r="DR48" s="16"/>
      <c r="DS48" s="16"/>
      <c r="DT48" s="15"/>
      <c r="DU48" s="15"/>
      <c r="DV48" s="16"/>
      <c r="DW48" s="16"/>
      <c r="DX48" s="15"/>
      <c r="DY48" s="15"/>
      <c r="DZ48" s="16"/>
      <c r="EA48" s="16"/>
      <c r="EB48" s="15"/>
      <c r="EC48" s="15"/>
      <c r="ED48" s="16"/>
      <c r="EE48" s="16"/>
      <c r="EF48" s="15"/>
      <c r="EG48" s="15"/>
      <c r="EH48" s="16"/>
      <c r="EI48" s="16"/>
      <c r="EJ48" s="15"/>
      <c r="EK48" s="15"/>
    </row>
    <row r="49" spans="1:141">
      <c r="A49" s="3" t="s">
        <v>55</v>
      </c>
      <c r="B49" s="16">
        <v>-8789164.9670000002</v>
      </c>
      <c r="C49" s="16">
        <v>-2134282.3269999996</v>
      </c>
      <c r="D49" s="15">
        <v>-5843286.4000000004</v>
      </c>
      <c r="E49" s="15">
        <v>-2778054.9</v>
      </c>
      <c r="F49" s="16">
        <v>143353</v>
      </c>
      <c r="G49" s="16">
        <v>325443</v>
      </c>
      <c r="H49" s="15">
        <v>-344208</v>
      </c>
      <c r="I49" s="15">
        <v>-230582</v>
      </c>
      <c r="J49" s="16">
        <v>-190782</v>
      </c>
      <c r="K49" s="16">
        <v>773577</v>
      </c>
      <c r="L49" s="15">
        <v>1616888</v>
      </c>
      <c r="M49" s="15">
        <v>2263581</v>
      </c>
      <c r="N49" s="16">
        <v>-641261</v>
      </c>
      <c r="O49" s="16">
        <v>-540837</v>
      </c>
      <c r="P49" s="15">
        <v>42752</v>
      </c>
      <c r="Q49" s="15">
        <v>29736</v>
      </c>
      <c r="R49" s="16">
        <v>82653</v>
      </c>
      <c r="S49" s="16">
        <v>69684</v>
      </c>
      <c r="T49" s="15">
        <v>33322</v>
      </c>
      <c r="U49" s="15">
        <v>106903</v>
      </c>
      <c r="V49" s="16">
        <v>-203266</v>
      </c>
      <c r="W49" s="16">
        <v>-187919</v>
      </c>
      <c r="X49" s="15">
        <v>40790</v>
      </c>
      <c r="Y49" s="15">
        <v>9587</v>
      </c>
      <c r="Z49" s="16">
        <v>179454</v>
      </c>
      <c r="AA49" s="16">
        <v>133132</v>
      </c>
      <c r="AB49" s="15">
        <v>-59233</v>
      </c>
      <c r="AC49" s="15">
        <v>-60970</v>
      </c>
      <c r="AD49" s="16">
        <v>190456</v>
      </c>
      <c r="AE49" s="16">
        <v>190462</v>
      </c>
      <c r="AF49" s="15">
        <v>90192</v>
      </c>
      <c r="AG49" s="15">
        <v>112564</v>
      </c>
      <c r="AH49" s="16">
        <v>-6264</v>
      </c>
      <c r="AI49" s="16">
        <v>6778</v>
      </c>
      <c r="AJ49" s="15">
        <v>8651</v>
      </c>
      <c r="AK49" s="15">
        <v>6387</v>
      </c>
      <c r="AL49" s="16">
        <v>-167390</v>
      </c>
      <c r="AM49" s="16">
        <v>-74605</v>
      </c>
      <c r="AN49" s="15">
        <v>-1151</v>
      </c>
      <c r="AO49" s="15">
        <v>-3506</v>
      </c>
      <c r="AP49" s="16">
        <v>67947</v>
      </c>
      <c r="AQ49" s="16">
        <v>157884</v>
      </c>
      <c r="AR49" s="15">
        <v>51784</v>
      </c>
      <c r="AS49" s="15">
        <v>29626</v>
      </c>
      <c r="AT49" s="16">
        <v>-115690</v>
      </c>
      <c r="AU49" s="16">
        <v>-87973</v>
      </c>
      <c r="AV49" s="15">
        <v>-564270</v>
      </c>
      <c r="AW49" s="15">
        <v>-608058</v>
      </c>
      <c r="AX49" s="16">
        <v>33990.633000000002</v>
      </c>
      <c r="AY49" s="16">
        <v>28210.873</v>
      </c>
      <c r="AZ49" s="15">
        <v>-29399</v>
      </c>
      <c r="BA49" s="15">
        <v>-22448</v>
      </c>
      <c r="BB49" s="16">
        <v>-109234</v>
      </c>
      <c r="BC49" s="16">
        <v>10129</v>
      </c>
      <c r="BD49" s="15">
        <v>71834</v>
      </c>
      <c r="BE49" s="15">
        <v>69956</v>
      </c>
      <c r="BF49" s="16">
        <v>743</v>
      </c>
      <c r="BG49" s="16">
        <v>978</v>
      </c>
      <c r="BH49" s="15">
        <v>18438</v>
      </c>
      <c r="BI49" s="15">
        <v>21425</v>
      </c>
      <c r="BJ49" s="16">
        <v>-36677</v>
      </c>
      <c r="BK49" s="16">
        <v>-44487</v>
      </c>
      <c r="BL49" s="15">
        <v>-91553</v>
      </c>
      <c r="BM49" s="15">
        <v>46295</v>
      </c>
      <c r="BN49" s="16">
        <v>50016</v>
      </c>
      <c r="BO49" s="16">
        <v>33405</v>
      </c>
      <c r="BP49" s="15">
        <v>-115311</v>
      </c>
      <c r="BQ49" s="15">
        <v>-119972</v>
      </c>
      <c r="BR49" s="16">
        <v>-43917</v>
      </c>
      <c r="BS49" s="16">
        <v>-22667.9</v>
      </c>
      <c r="BT49" s="15">
        <v>13304</v>
      </c>
      <c r="BU49" s="15">
        <v>12019</v>
      </c>
      <c r="BV49" s="16">
        <v>15153</v>
      </c>
      <c r="BW49" s="16">
        <v>14385</v>
      </c>
      <c r="BX49" s="15">
        <v>-838.6</v>
      </c>
      <c r="BY49" s="15">
        <v>-838.6</v>
      </c>
      <c r="BZ49" s="16">
        <v>-1623623</v>
      </c>
      <c r="CA49" s="16">
        <v>-1611591</v>
      </c>
      <c r="CB49" s="15">
        <v>-41937</v>
      </c>
      <c r="CC49" s="15">
        <v>-113683</v>
      </c>
      <c r="CD49" s="16">
        <v>26135</v>
      </c>
      <c r="CE49" s="16">
        <v>77017</v>
      </c>
      <c r="CF49" s="15">
        <v>-7622</v>
      </c>
      <c r="CG49" s="15">
        <v>35858</v>
      </c>
      <c r="CH49" s="16">
        <v>90125</v>
      </c>
      <c r="CI49" s="16">
        <v>101267</v>
      </c>
      <c r="CJ49" s="15">
        <v>21367</v>
      </c>
      <c r="CK49" s="15">
        <v>21367</v>
      </c>
      <c r="CL49" s="16">
        <v>621</v>
      </c>
      <c r="CM49" s="16">
        <v>-13946</v>
      </c>
      <c r="CN49" s="15">
        <v>-22992.1</v>
      </c>
      <c r="CO49" s="15">
        <v>-14369.9</v>
      </c>
      <c r="CP49" s="16">
        <v>-15089</v>
      </c>
      <c r="CQ49" s="16">
        <v>7</v>
      </c>
      <c r="CR49" s="15">
        <v>18591.400000000001</v>
      </c>
      <c r="CS49" s="15">
        <v>18591.400000000001</v>
      </c>
      <c r="CT49" s="16">
        <v>-55095</v>
      </c>
      <c r="CU49" s="16">
        <v>-61832</v>
      </c>
      <c r="CV49" s="15">
        <v>-6055.9</v>
      </c>
      <c r="CW49" s="15">
        <v>-8701.2999999999993</v>
      </c>
      <c r="CX49" s="16">
        <v>-33800</v>
      </c>
      <c r="CY49" s="16">
        <v>1600</v>
      </c>
      <c r="CZ49" s="15">
        <v>51618</v>
      </c>
      <c r="DA49" s="15">
        <v>210502</v>
      </c>
      <c r="DB49" s="16">
        <v>-172421</v>
      </c>
      <c r="DC49" s="16">
        <v>-110252</v>
      </c>
      <c r="DD49" s="15">
        <v>-197329</v>
      </c>
      <c r="DE49" s="15">
        <v>-66889</v>
      </c>
      <c r="DF49" s="16">
        <v>-54576</v>
      </c>
      <c r="DG49" s="16">
        <v>-54991</v>
      </c>
      <c r="DH49" s="15">
        <v>-60211</v>
      </c>
      <c r="DI49" s="15">
        <v>29171</v>
      </c>
      <c r="DJ49" s="16">
        <v>-949414</v>
      </c>
      <c r="DK49" s="16">
        <v>-578411</v>
      </c>
      <c r="DL49" s="15">
        <v>56926</v>
      </c>
      <c r="DM49" s="15">
        <v>125284</v>
      </c>
      <c r="DN49" s="16">
        <v>91234</v>
      </c>
      <c r="DO49" s="16">
        <v>49173</v>
      </c>
      <c r="DP49" s="15">
        <v>7092</v>
      </c>
      <c r="DQ49" s="15">
        <v>13380</v>
      </c>
      <c r="DR49" s="16">
        <v>-68323</v>
      </c>
      <c r="DS49" s="16">
        <v>-61502</v>
      </c>
      <c r="DT49" s="15">
        <v>-25552</v>
      </c>
      <c r="DU49" s="15">
        <v>16205</v>
      </c>
      <c r="DV49" s="16">
        <v>-12994</v>
      </c>
      <c r="DW49" s="16">
        <v>-14870</v>
      </c>
      <c r="DX49" s="15">
        <v>23023</v>
      </c>
      <c r="DY49" s="15">
        <v>69225</v>
      </c>
      <c r="DZ49" s="16">
        <v>-77862</v>
      </c>
      <c r="EA49" s="16">
        <v>-87765</v>
      </c>
      <c r="EB49" s="15">
        <v>92938</v>
      </c>
      <c r="EC49" s="15">
        <v>237425</v>
      </c>
      <c r="ED49" s="16">
        <v>-36574</v>
      </c>
      <c r="EE49" s="16">
        <v>-32008</v>
      </c>
      <c r="EF49" s="15">
        <v>-21199</v>
      </c>
      <c r="EG49" s="15">
        <v>-40125</v>
      </c>
      <c r="EH49" s="16">
        <v>26652</v>
      </c>
      <c r="EI49" s="16">
        <v>61111</v>
      </c>
      <c r="EJ49" s="15">
        <v>-808</v>
      </c>
      <c r="EK49" s="15">
        <v>242</v>
      </c>
    </row>
    <row r="50" spans="1:141">
      <c r="A50" s="17" t="s">
        <v>56</v>
      </c>
      <c r="B50" s="19">
        <v>26863869.013</v>
      </c>
      <c r="C50" s="19">
        <v>53183159.686999999</v>
      </c>
      <c r="D50" s="18">
        <v>10935445.100000001</v>
      </c>
      <c r="E50" s="18">
        <v>29742730.700000003</v>
      </c>
      <c r="F50" s="19">
        <v>2389284</v>
      </c>
      <c r="G50" s="19">
        <v>2959914</v>
      </c>
      <c r="H50" s="18">
        <v>434040</v>
      </c>
      <c r="I50" s="18">
        <v>483845</v>
      </c>
      <c r="J50" s="19">
        <v>1671757</v>
      </c>
      <c r="K50" s="19">
        <v>1831811</v>
      </c>
      <c r="L50" s="18">
        <v>-1192909</v>
      </c>
      <c r="M50" s="18">
        <v>-649348</v>
      </c>
      <c r="N50" s="19">
        <v>990695</v>
      </c>
      <c r="O50" s="19">
        <v>1035628</v>
      </c>
      <c r="P50" s="18">
        <v>3138</v>
      </c>
      <c r="Q50" s="18">
        <v>32505</v>
      </c>
      <c r="R50" s="19">
        <v>1681194</v>
      </c>
      <c r="S50" s="19">
        <v>3252282</v>
      </c>
      <c r="T50" s="18">
        <v>264152</v>
      </c>
      <c r="U50" s="18">
        <v>374132</v>
      </c>
      <c r="V50" s="19">
        <v>85167</v>
      </c>
      <c r="W50" s="19">
        <v>95866</v>
      </c>
      <c r="X50" s="18">
        <v>343215</v>
      </c>
      <c r="Y50" s="18">
        <v>439240</v>
      </c>
      <c r="Z50" s="19">
        <v>630342</v>
      </c>
      <c r="AA50" s="19">
        <v>665288</v>
      </c>
      <c r="AB50" s="18">
        <v>1690</v>
      </c>
      <c r="AC50" s="18">
        <v>3803</v>
      </c>
      <c r="AD50" s="19">
        <v>31840</v>
      </c>
      <c r="AE50" s="19">
        <v>34761</v>
      </c>
      <c r="AF50" s="18">
        <v>230449</v>
      </c>
      <c r="AG50" s="18">
        <v>260628</v>
      </c>
      <c r="AH50" s="19">
        <v>100734</v>
      </c>
      <c r="AI50" s="19">
        <v>127741</v>
      </c>
      <c r="AJ50" s="18">
        <v>208</v>
      </c>
      <c r="AK50" s="18">
        <v>3884</v>
      </c>
      <c r="AL50" s="19">
        <v>150335</v>
      </c>
      <c r="AM50" s="19">
        <v>173809</v>
      </c>
      <c r="AN50" s="18">
        <v>641</v>
      </c>
      <c r="AO50" s="18">
        <v>3580</v>
      </c>
      <c r="AP50" s="19">
        <v>136867</v>
      </c>
      <c r="AQ50" s="19">
        <v>209481</v>
      </c>
      <c r="AR50" s="18">
        <v>32282</v>
      </c>
      <c r="AS50" s="18">
        <v>48822</v>
      </c>
      <c r="AT50" s="19">
        <v>81755</v>
      </c>
      <c r="AU50" s="19">
        <v>117491</v>
      </c>
      <c r="AV50" s="18">
        <v>535951</v>
      </c>
      <c r="AW50" s="18">
        <v>624272</v>
      </c>
      <c r="AX50" s="19">
        <v>14179.112999999999</v>
      </c>
      <c r="AY50" s="19">
        <v>23742.587</v>
      </c>
      <c r="AZ50" s="18">
        <v>16058</v>
      </c>
      <c r="BA50" s="18">
        <v>30112</v>
      </c>
      <c r="BB50" s="19">
        <v>110645</v>
      </c>
      <c r="BC50" s="19">
        <v>102404</v>
      </c>
      <c r="BD50" s="18">
        <v>-36486.300000000003</v>
      </c>
      <c r="BE50" s="18">
        <v>-28874.3</v>
      </c>
      <c r="BF50" s="19">
        <v>625</v>
      </c>
      <c r="BG50" s="19">
        <v>2134</v>
      </c>
      <c r="BH50" s="18">
        <v>-1768</v>
      </c>
      <c r="BI50" s="18">
        <v>2332</v>
      </c>
      <c r="BJ50" s="19">
        <v>27433</v>
      </c>
      <c r="BK50" s="19">
        <v>39368</v>
      </c>
      <c r="BL50" s="18">
        <v>342599</v>
      </c>
      <c r="BM50" s="18">
        <v>473858</v>
      </c>
      <c r="BN50" s="19">
        <v>50761</v>
      </c>
      <c r="BO50" s="19">
        <v>89099</v>
      </c>
      <c r="BP50" s="18">
        <v>92322</v>
      </c>
      <c r="BQ50" s="18">
        <v>128541</v>
      </c>
      <c r="BR50" s="19">
        <v>50809</v>
      </c>
      <c r="BS50" s="19">
        <v>61017</v>
      </c>
      <c r="BT50" s="18">
        <v>517</v>
      </c>
      <c r="BU50" s="18">
        <v>5117</v>
      </c>
      <c r="BV50" s="19">
        <v>19482</v>
      </c>
      <c r="BW50" s="19">
        <v>32205</v>
      </c>
      <c r="BX50" s="18">
        <v>-2068.6999999999998</v>
      </c>
      <c r="BY50" s="18">
        <v>-2068.6999999999998</v>
      </c>
      <c r="BZ50" s="19">
        <v>2534819</v>
      </c>
      <c r="CA50" s="19">
        <v>3923926</v>
      </c>
      <c r="CB50" s="18">
        <v>415228</v>
      </c>
      <c r="CC50" s="18">
        <v>686163</v>
      </c>
      <c r="CD50" s="19">
        <v>247361</v>
      </c>
      <c r="CE50" s="19">
        <v>300282</v>
      </c>
      <c r="CF50" s="18">
        <v>163290</v>
      </c>
      <c r="CG50" s="18">
        <v>204942</v>
      </c>
      <c r="CH50" s="19">
        <v>31627</v>
      </c>
      <c r="CI50" s="19">
        <v>27254</v>
      </c>
      <c r="CJ50" s="18">
        <v>28051</v>
      </c>
      <c r="CK50" s="18">
        <v>30188</v>
      </c>
      <c r="CL50" s="19">
        <v>23754</v>
      </c>
      <c r="CM50" s="19">
        <v>33641</v>
      </c>
      <c r="CN50" s="18">
        <v>34222.400000000001</v>
      </c>
      <c r="CO50" s="18">
        <v>34370.9</v>
      </c>
      <c r="CP50" s="19">
        <v>38049</v>
      </c>
      <c r="CQ50" s="19">
        <v>51374</v>
      </c>
      <c r="CR50" s="18">
        <v>665.6</v>
      </c>
      <c r="CS50" s="18">
        <v>665.6</v>
      </c>
      <c r="CT50" s="19">
        <v>39184</v>
      </c>
      <c r="CU50" s="19">
        <v>53960</v>
      </c>
      <c r="CV50" s="18">
        <v>5624.7999999999993</v>
      </c>
      <c r="CW50" s="18">
        <v>10012.9</v>
      </c>
      <c r="CX50" s="19">
        <v>67616</v>
      </c>
      <c r="CY50" s="19">
        <v>85236</v>
      </c>
      <c r="CZ50" s="18">
        <v>118333</v>
      </c>
      <c r="DA50" s="18">
        <v>507116</v>
      </c>
      <c r="DB50" s="19">
        <v>320302</v>
      </c>
      <c r="DC50" s="19">
        <v>729943</v>
      </c>
      <c r="DD50" s="18">
        <v>93371</v>
      </c>
      <c r="DE50" s="18">
        <v>115330</v>
      </c>
      <c r="DF50" s="19">
        <v>45395</v>
      </c>
      <c r="DG50" s="19">
        <v>45867</v>
      </c>
      <c r="DH50" s="18">
        <v>677565</v>
      </c>
      <c r="DI50" s="18">
        <v>740968</v>
      </c>
      <c r="DJ50" s="19">
        <v>626366</v>
      </c>
      <c r="DK50" s="19">
        <v>1161014</v>
      </c>
      <c r="DL50" s="18">
        <v>184410</v>
      </c>
      <c r="DM50" s="18">
        <v>280856</v>
      </c>
      <c r="DN50" s="19">
        <v>29174</v>
      </c>
      <c r="DO50" s="19">
        <v>66571</v>
      </c>
      <c r="DP50" s="18">
        <v>22920</v>
      </c>
      <c r="DQ50" s="18">
        <v>28178</v>
      </c>
      <c r="DR50" s="19">
        <v>10425</v>
      </c>
      <c r="DS50" s="19">
        <v>16654</v>
      </c>
      <c r="DT50" s="18">
        <v>116204</v>
      </c>
      <c r="DU50" s="18">
        <v>134912</v>
      </c>
      <c r="DV50" s="19">
        <v>104624</v>
      </c>
      <c r="DW50" s="19">
        <v>170966</v>
      </c>
      <c r="DX50" s="18">
        <v>29868</v>
      </c>
      <c r="DY50" s="18">
        <v>52045</v>
      </c>
      <c r="DZ50" s="19">
        <v>261338</v>
      </c>
      <c r="EA50" s="19">
        <v>290888</v>
      </c>
      <c r="EB50" s="18">
        <v>200796</v>
      </c>
      <c r="EC50" s="18">
        <v>295995</v>
      </c>
      <c r="ED50" s="19">
        <v>65389</v>
      </c>
      <c r="EE50" s="19">
        <v>101064</v>
      </c>
      <c r="EF50" s="18">
        <v>18337</v>
      </c>
      <c r="EG50" s="18">
        <v>31202</v>
      </c>
      <c r="EH50" s="19">
        <v>66432</v>
      </c>
      <c r="EI50" s="19">
        <v>112793</v>
      </c>
      <c r="EJ50" s="18">
        <v>19749</v>
      </c>
      <c r="EK50" s="18">
        <v>27630</v>
      </c>
    </row>
    <row r="51" spans="1:141">
      <c r="A51" s="14" t="s">
        <v>57</v>
      </c>
      <c r="B51" s="21">
        <v>18074704.046</v>
      </c>
      <c r="C51" s="21">
        <v>51048877.359999999</v>
      </c>
      <c r="D51" s="20">
        <v>5092158.6999999993</v>
      </c>
      <c r="E51" s="20">
        <v>26964675.800000001</v>
      </c>
      <c r="F51" s="21">
        <v>2532637</v>
      </c>
      <c r="G51" s="21">
        <v>3285357</v>
      </c>
      <c r="H51" s="20">
        <v>89832</v>
      </c>
      <c r="I51" s="20">
        <v>253263</v>
      </c>
      <c r="J51" s="21">
        <v>1480975</v>
      </c>
      <c r="K51" s="21">
        <v>2605388</v>
      </c>
      <c r="L51" s="20">
        <v>423979</v>
      </c>
      <c r="M51" s="20">
        <v>1614233</v>
      </c>
      <c r="N51" s="21">
        <v>349434</v>
      </c>
      <c r="O51" s="21">
        <v>494791</v>
      </c>
      <c r="P51" s="20">
        <v>45890</v>
      </c>
      <c r="Q51" s="20">
        <v>62241</v>
      </c>
      <c r="R51" s="21">
        <v>1763847</v>
      </c>
      <c r="S51" s="21">
        <v>3321966</v>
      </c>
      <c r="T51" s="20">
        <v>297474</v>
      </c>
      <c r="U51" s="20">
        <v>481035</v>
      </c>
      <c r="V51" s="21">
        <v>-118099</v>
      </c>
      <c r="W51" s="21">
        <v>-92053</v>
      </c>
      <c r="X51" s="20">
        <v>384005</v>
      </c>
      <c r="Y51" s="20">
        <v>448827</v>
      </c>
      <c r="Z51" s="21">
        <v>809796</v>
      </c>
      <c r="AA51" s="21">
        <v>798420</v>
      </c>
      <c r="AB51" s="20">
        <v>-57543</v>
      </c>
      <c r="AC51" s="20">
        <v>-57167</v>
      </c>
      <c r="AD51" s="21">
        <v>222296</v>
      </c>
      <c r="AE51" s="21">
        <v>225223</v>
      </c>
      <c r="AF51" s="20">
        <v>320641</v>
      </c>
      <c r="AG51" s="20">
        <v>373192</v>
      </c>
      <c r="AH51" s="21">
        <v>94470</v>
      </c>
      <c r="AI51" s="21">
        <v>134519</v>
      </c>
      <c r="AJ51" s="20">
        <v>8859</v>
      </c>
      <c r="AK51" s="20">
        <v>10271</v>
      </c>
      <c r="AL51" s="21">
        <v>-17055</v>
      </c>
      <c r="AM51" s="21">
        <v>99204</v>
      </c>
      <c r="AN51" s="20">
        <v>-510</v>
      </c>
      <c r="AO51" s="20">
        <v>74</v>
      </c>
      <c r="AP51" s="21">
        <v>204814</v>
      </c>
      <c r="AQ51" s="21">
        <v>367365</v>
      </c>
      <c r="AR51" s="20">
        <v>84066</v>
      </c>
      <c r="AS51" s="20">
        <v>78448</v>
      </c>
      <c r="AT51" s="21">
        <v>-33935</v>
      </c>
      <c r="AU51" s="21">
        <v>29518</v>
      </c>
      <c r="AV51" s="20">
        <v>-28319</v>
      </c>
      <c r="AW51" s="20">
        <v>16214</v>
      </c>
      <c r="AX51" s="21">
        <v>48169.746000000006</v>
      </c>
      <c r="AY51" s="21">
        <v>51953.46</v>
      </c>
      <c r="AZ51" s="20">
        <v>-13341</v>
      </c>
      <c r="BA51" s="20">
        <v>7664</v>
      </c>
      <c r="BB51" s="21">
        <v>1411</v>
      </c>
      <c r="BC51" s="21">
        <v>112533</v>
      </c>
      <c r="BD51" s="20">
        <v>35347.699999999997</v>
      </c>
      <c r="BE51" s="20">
        <v>41081.699999999997</v>
      </c>
      <c r="BF51" s="21">
        <v>1368</v>
      </c>
      <c r="BG51" s="21">
        <v>3112</v>
      </c>
      <c r="BH51" s="20">
        <v>16670</v>
      </c>
      <c r="BI51" s="20">
        <v>23757</v>
      </c>
      <c r="BJ51" s="21">
        <v>-9244</v>
      </c>
      <c r="BK51" s="21">
        <v>-5119</v>
      </c>
      <c r="BL51" s="20">
        <v>251046</v>
      </c>
      <c r="BM51" s="20">
        <v>520153</v>
      </c>
      <c r="BN51" s="21">
        <v>100777</v>
      </c>
      <c r="BO51" s="21">
        <v>122504</v>
      </c>
      <c r="BP51" s="20">
        <v>-22989</v>
      </c>
      <c r="BQ51" s="20">
        <v>8569</v>
      </c>
      <c r="BR51" s="21">
        <v>6892</v>
      </c>
      <c r="BS51" s="21">
        <v>38349.1</v>
      </c>
      <c r="BT51" s="20">
        <v>13821</v>
      </c>
      <c r="BU51" s="20">
        <v>17136</v>
      </c>
      <c r="BV51" s="21">
        <v>34635</v>
      </c>
      <c r="BW51" s="21">
        <v>46590</v>
      </c>
      <c r="BX51" s="20">
        <v>-2907.3</v>
      </c>
      <c r="BY51" s="20">
        <v>-2907.3</v>
      </c>
      <c r="BZ51" s="21">
        <v>911196</v>
      </c>
      <c r="CA51" s="21">
        <v>2312335</v>
      </c>
      <c r="CB51" s="20">
        <v>373291</v>
      </c>
      <c r="CC51" s="20">
        <v>572480</v>
      </c>
      <c r="CD51" s="21">
        <v>273496</v>
      </c>
      <c r="CE51" s="21">
        <v>377299</v>
      </c>
      <c r="CF51" s="20">
        <v>155668</v>
      </c>
      <c r="CG51" s="20">
        <v>240800</v>
      </c>
      <c r="CH51" s="21">
        <v>121752</v>
      </c>
      <c r="CI51" s="21">
        <v>128521</v>
      </c>
      <c r="CJ51" s="20">
        <v>49418</v>
      </c>
      <c r="CK51" s="20">
        <v>51555</v>
      </c>
      <c r="CL51" s="21">
        <v>24375</v>
      </c>
      <c r="CM51" s="21">
        <v>19695</v>
      </c>
      <c r="CN51" s="20">
        <v>11230.300000000003</v>
      </c>
      <c r="CO51" s="20">
        <v>20001.000000000004</v>
      </c>
      <c r="CP51" s="21">
        <v>22960</v>
      </c>
      <c r="CQ51" s="21">
        <v>51381</v>
      </c>
      <c r="CR51" s="20">
        <v>19257</v>
      </c>
      <c r="CS51" s="20">
        <v>19257</v>
      </c>
      <c r="CT51" s="21">
        <v>-15911</v>
      </c>
      <c r="CU51" s="21">
        <v>-7872</v>
      </c>
      <c r="CV51" s="20">
        <v>-431.1</v>
      </c>
      <c r="CW51" s="20">
        <v>1311.6000000000008</v>
      </c>
      <c r="CX51" s="21">
        <v>33816</v>
      </c>
      <c r="CY51" s="21">
        <v>86836</v>
      </c>
      <c r="CZ51" s="20">
        <v>169951</v>
      </c>
      <c r="DA51" s="20">
        <v>717618</v>
      </c>
      <c r="DB51" s="21">
        <v>147881</v>
      </c>
      <c r="DC51" s="21">
        <v>619691</v>
      </c>
      <c r="DD51" s="20">
        <v>-103958</v>
      </c>
      <c r="DE51" s="20">
        <v>48441</v>
      </c>
      <c r="DF51" s="21">
        <v>-9181</v>
      </c>
      <c r="DG51" s="21">
        <v>-9124</v>
      </c>
      <c r="DH51" s="20">
        <v>617354</v>
      </c>
      <c r="DI51" s="20">
        <v>770139</v>
      </c>
      <c r="DJ51" s="21">
        <v>-323048</v>
      </c>
      <c r="DK51" s="21">
        <v>582603</v>
      </c>
      <c r="DL51" s="20">
        <v>241336</v>
      </c>
      <c r="DM51" s="20">
        <v>406140</v>
      </c>
      <c r="DN51" s="21">
        <v>120408</v>
      </c>
      <c r="DO51" s="21">
        <v>115744</v>
      </c>
      <c r="DP51" s="20">
        <v>30012</v>
      </c>
      <c r="DQ51" s="20">
        <v>41558</v>
      </c>
      <c r="DR51" s="21">
        <v>-57898</v>
      </c>
      <c r="DS51" s="21">
        <v>-44848</v>
      </c>
      <c r="DT51" s="20">
        <v>90652</v>
      </c>
      <c r="DU51" s="20">
        <v>151117</v>
      </c>
      <c r="DV51" s="21">
        <v>91630</v>
      </c>
      <c r="DW51" s="21">
        <v>156096</v>
      </c>
      <c r="DX51" s="20">
        <v>52891</v>
      </c>
      <c r="DY51" s="20">
        <v>121270</v>
      </c>
      <c r="DZ51" s="21">
        <v>183476</v>
      </c>
      <c r="EA51" s="21">
        <v>203123</v>
      </c>
      <c r="EB51" s="20">
        <v>293734</v>
      </c>
      <c r="EC51" s="20">
        <v>533420</v>
      </c>
      <c r="ED51" s="21">
        <v>28815</v>
      </c>
      <c r="EE51" s="21">
        <v>69056</v>
      </c>
      <c r="EF51" s="20">
        <v>-2862</v>
      </c>
      <c r="EG51" s="20">
        <v>-8923</v>
      </c>
      <c r="EH51" s="21">
        <v>93084</v>
      </c>
      <c r="EI51" s="21">
        <v>173904</v>
      </c>
      <c r="EJ51" s="20">
        <v>18941</v>
      </c>
      <c r="EK51" s="20">
        <v>27872</v>
      </c>
    </row>
    <row r="52" spans="1:141">
      <c r="A52" s="17" t="s">
        <v>58</v>
      </c>
      <c r="B52" s="19">
        <v>-476434.94700000004</v>
      </c>
      <c r="C52" s="19">
        <v>-1527878.4240000008</v>
      </c>
      <c r="D52" s="18">
        <v>-1086623.8999999999</v>
      </c>
      <c r="E52" s="18">
        <v>-1113157.1000000003</v>
      </c>
      <c r="F52" s="19">
        <v>-846206</v>
      </c>
      <c r="G52" s="19">
        <v>-857390</v>
      </c>
      <c r="H52" s="18">
        <v>127029</v>
      </c>
      <c r="I52" s="18">
        <v>141350</v>
      </c>
      <c r="J52" s="19">
        <v>421200</v>
      </c>
      <c r="K52" s="19">
        <v>420908</v>
      </c>
      <c r="L52" s="18">
        <v>-801973</v>
      </c>
      <c r="M52" s="18">
        <v>-727926</v>
      </c>
      <c r="N52" s="19">
        <v>-17068</v>
      </c>
      <c r="O52" s="19">
        <v>-102299</v>
      </c>
      <c r="P52" s="18">
        <v>22572</v>
      </c>
      <c r="Q52" s="18">
        <v>1702</v>
      </c>
      <c r="R52" s="19">
        <v>369943</v>
      </c>
      <c r="S52" s="19">
        <v>-594444</v>
      </c>
      <c r="T52" s="18">
        <v>128096</v>
      </c>
      <c r="U52" s="18">
        <v>126455</v>
      </c>
      <c r="V52" s="19">
        <v>-2754</v>
      </c>
      <c r="W52" s="19">
        <v>-2672</v>
      </c>
      <c r="X52" s="18">
        <v>42847</v>
      </c>
      <c r="Y52" s="18">
        <v>39790</v>
      </c>
      <c r="Z52" s="19">
        <v>202361</v>
      </c>
      <c r="AA52" s="19">
        <v>199013</v>
      </c>
      <c r="AB52" s="18">
        <v>-27388</v>
      </c>
      <c r="AC52" s="18">
        <v>-27387</v>
      </c>
      <c r="AD52" s="19">
        <v>-29106</v>
      </c>
      <c r="AE52" s="19">
        <v>-29106</v>
      </c>
      <c r="AF52" s="18">
        <v>59251</v>
      </c>
      <c r="AG52" s="18">
        <v>56616</v>
      </c>
      <c r="AH52" s="19">
        <v>65010</v>
      </c>
      <c r="AI52" s="19">
        <v>67573</v>
      </c>
      <c r="AJ52" s="18">
        <v>-7851</v>
      </c>
      <c r="AK52" s="18">
        <v>-7846</v>
      </c>
      <c r="AL52" s="19">
        <v>12784</v>
      </c>
      <c r="AM52" s="19">
        <v>-2308</v>
      </c>
      <c r="AN52" s="18">
        <v>9716</v>
      </c>
      <c r="AO52" s="18">
        <v>9716</v>
      </c>
      <c r="AP52" s="19">
        <v>23054</v>
      </c>
      <c r="AQ52" s="19">
        <v>35027</v>
      </c>
      <c r="AR52" s="18">
        <v>-9340</v>
      </c>
      <c r="AS52" s="18">
        <v>-1694</v>
      </c>
      <c r="AT52" s="19">
        <v>107755</v>
      </c>
      <c r="AU52" s="19">
        <v>120272</v>
      </c>
      <c r="AV52" s="18">
        <v>267267</v>
      </c>
      <c r="AW52" s="18">
        <v>132031</v>
      </c>
      <c r="AX52" s="19">
        <v>-62362.646999999997</v>
      </c>
      <c r="AY52" s="19">
        <v>-62323.123999999996</v>
      </c>
      <c r="AZ52" s="18">
        <v>-8178</v>
      </c>
      <c r="BA52" s="18">
        <v>-1055</v>
      </c>
      <c r="BB52" s="19">
        <v>-29974</v>
      </c>
      <c r="BC52" s="19">
        <v>7870</v>
      </c>
      <c r="BD52" s="18">
        <v>29825</v>
      </c>
      <c r="BE52" s="18">
        <v>27590</v>
      </c>
      <c r="BF52" s="19">
        <v>1651</v>
      </c>
      <c r="BG52" s="19">
        <v>1651</v>
      </c>
      <c r="BH52" s="18">
        <v>-7154</v>
      </c>
      <c r="BI52" s="18">
        <v>-7079</v>
      </c>
      <c r="BJ52" s="19">
        <v>-38693</v>
      </c>
      <c r="BK52" s="19">
        <v>-41956</v>
      </c>
      <c r="BL52" s="18">
        <v>119162</v>
      </c>
      <c r="BM52" s="18">
        <v>152856</v>
      </c>
      <c r="BN52" s="19">
        <v>4996</v>
      </c>
      <c r="BO52" s="19">
        <v>24054</v>
      </c>
      <c r="BP52" s="18">
        <v>-53857</v>
      </c>
      <c r="BQ52" s="18">
        <v>-52571</v>
      </c>
      <c r="BR52" s="19">
        <v>-2214</v>
      </c>
      <c r="BS52" s="19">
        <v>9094</v>
      </c>
      <c r="BT52" s="18">
        <v>3232</v>
      </c>
      <c r="BU52" s="18">
        <v>3180</v>
      </c>
      <c r="BV52" s="19">
        <v>-16442</v>
      </c>
      <c r="BW52" s="19">
        <v>-18289</v>
      </c>
      <c r="BX52" s="18">
        <v>10838.7</v>
      </c>
      <c r="BY52" s="18">
        <v>10838.7</v>
      </c>
      <c r="BZ52" s="19">
        <v>406540</v>
      </c>
      <c r="CA52" s="19">
        <v>300707</v>
      </c>
      <c r="CB52" s="18">
        <v>-43651</v>
      </c>
      <c r="CC52" s="18">
        <v>-55875</v>
      </c>
      <c r="CD52" s="19">
        <v>67859</v>
      </c>
      <c r="CE52" s="19">
        <v>60886</v>
      </c>
      <c r="CF52" s="18">
        <v>-26849</v>
      </c>
      <c r="CG52" s="18">
        <v>-36120</v>
      </c>
      <c r="CH52" s="19">
        <v>11324</v>
      </c>
      <c r="CI52" s="19">
        <v>11214</v>
      </c>
      <c r="CJ52" s="18">
        <v>-21955</v>
      </c>
      <c r="CK52" s="18">
        <v>-21955</v>
      </c>
      <c r="CL52" s="19">
        <v>4104</v>
      </c>
      <c r="CM52" s="19">
        <v>4104</v>
      </c>
      <c r="CN52" s="18">
        <v>-4734.1000000000004</v>
      </c>
      <c r="CO52" s="18">
        <v>-1746</v>
      </c>
      <c r="CP52" s="19">
        <v>-13359</v>
      </c>
      <c r="CQ52" s="19">
        <v>-14119</v>
      </c>
      <c r="CR52" s="18">
        <v>-820.19999999999993</v>
      </c>
      <c r="CS52" s="18">
        <v>-820.19999999999993</v>
      </c>
      <c r="CT52" s="19">
        <v>-12597</v>
      </c>
      <c r="CU52" s="19">
        <v>-16914</v>
      </c>
      <c r="CV52" s="18">
        <v>-3259.8</v>
      </c>
      <c r="CW52" s="18">
        <v>-10209.699999999999</v>
      </c>
      <c r="CX52" s="19">
        <v>35753</v>
      </c>
      <c r="CY52" s="19">
        <v>9381</v>
      </c>
      <c r="CZ52" s="18">
        <v>79259</v>
      </c>
      <c r="DA52" s="18">
        <v>33661</v>
      </c>
      <c r="DB52" s="19">
        <v>150472</v>
      </c>
      <c r="DC52" s="19">
        <v>118032</v>
      </c>
      <c r="DD52" s="18">
        <v>31454</v>
      </c>
      <c r="DE52" s="18">
        <v>24975</v>
      </c>
      <c r="DF52" s="19">
        <v>-62770</v>
      </c>
      <c r="DG52" s="19">
        <v>-62770</v>
      </c>
      <c r="DH52" s="18">
        <v>-143304</v>
      </c>
      <c r="DI52" s="18">
        <v>-9018</v>
      </c>
      <c r="DJ52" s="19">
        <v>-53197</v>
      </c>
      <c r="DK52" s="19">
        <v>104310</v>
      </c>
      <c r="DL52" s="18">
        <v>292369</v>
      </c>
      <c r="DM52" s="18">
        <v>247213</v>
      </c>
      <c r="DN52" s="19">
        <v>14988</v>
      </c>
      <c r="DO52" s="19">
        <v>19298</v>
      </c>
      <c r="DP52" s="18">
        <v>42637</v>
      </c>
      <c r="DQ52" s="18">
        <v>52223</v>
      </c>
      <c r="DR52" s="19">
        <v>29790</v>
      </c>
      <c r="DS52" s="19">
        <v>29508</v>
      </c>
      <c r="DT52" s="18">
        <v>17378</v>
      </c>
      <c r="DU52" s="18">
        <v>18708</v>
      </c>
      <c r="DV52" s="19">
        <v>27107</v>
      </c>
      <c r="DW52" s="19">
        <v>16025</v>
      </c>
      <c r="DX52" s="18">
        <v>9120</v>
      </c>
      <c r="DY52" s="18">
        <v>17823</v>
      </c>
      <c r="DZ52" s="19">
        <v>-128661</v>
      </c>
      <c r="EA52" s="19">
        <v>-120293</v>
      </c>
      <c r="EB52" s="18">
        <v>-77651</v>
      </c>
      <c r="EC52" s="18">
        <v>-105003</v>
      </c>
      <c r="ED52" s="19">
        <v>-33915</v>
      </c>
      <c r="EE52" s="19">
        <v>-30352</v>
      </c>
      <c r="EF52" s="18">
        <v>11603</v>
      </c>
      <c r="EG52" s="18">
        <v>10853</v>
      </c>
      <c r="EH52" s="19">
        <v>-76949</v>
      </c>
      <c r="EI52" s="19">
        <v>-73250</v>
      </c>
      <c r="EJ52" s="18">
        <v>14075</v>
      </c>
      <c r="EK52" s="18">
        <v>13561</v>
      </c>
    </row>
    <row r="53" spans="1:141">
      <c r="A53" s="14" t="s">
        <v>59</v>
      </c>
      <c r="B53" s="21">
        <v>17598269.098999999</v>
      </c>
      <c r="C53" s="21">
        <v>49520998.935999997</v>
      </c>
      <c r="D53" s="20">
        <v>4005534.7999999993</v>
      </c>
      <c r="E53" s="20">
        <v>25851518.699999999</v>
      </c>
      <c r="F53" s="21">
        <v>1686431</v>
      </c>
      <c r="G53" s="21">
        <v>2427967</v>
      </c>
      <c r="H53" s="20">
        <v>216861</v>
      </c>
      <c r="I53" s="20">
        <v>394613</v>
      </c>
      <c r="J53" s="21">
        <v>1902175</v>
      </c>
      <c r="K53" s="21">
        <v>3026296</v>
      </c>
      <c r="L53" s="20">
        <v>-377994</v>
      </c>
      <c r="M53" s="20">
        <v>886307</v>
      </c>
      <c r="N53" s="21">
        <v>332366</v>
      </c>
      <c r="O53" s="21">
        <v>392492</v>
      </c>
      <c r="P53" s="20">
        <v>68462</v>
      </c>
      <c r="Q53" s="20">
        <v>63943</v>
      </c>
      <c r="R53" s="21">
        <v>2133790</v>
      </c>
      <c r="S53" s="21">
        <v>2727522</v>
      </c>
      <c r="T53" s="20">
        <v>425570</v>
      </c>
      <c r="U53" s="20">
        <v>607490</v>
      </c>
      <c r="V53" s="21">
        <v>-120853</v>
      </c>
      <c r="W53" s="21">
        <v>-94725</v>
      </c>
      <c r="X53" s="20">
        <v>426852</v>
      </c>
      <c r="Y53" s="20">
        <v>488617</v>
      </c>
      <c r="Z53" s="21">
        <v>1012157</v>
      </c>
      <c r="AA53" s="21">
        <v>997433</v>
      </c>
      <c r="AB53" s="20">
        <v>-84931</v>
      </c>
      <c r="AC53" s="20">
        <v>-84554</v>
      </c>
      <c r="AD53" s="21">
        <v>193190</v>
      </c>
      <c r="AE53" s="21">
        <v>196117</v>
      </c>
      <c r="AF53" s="20">
        <v>379892</v>
      </c>
      <c r="AG53" s="20">
        <v>429808</v>
      </c>
      <c r="AH53" s="21">
        <v>159480</v>
      </c>
      <c r="AI53" s="21">
        <v>202092</v>
      </c>
      <c r="AJ53" s="20">
        <v>1008</v>
      </c>
      <c r="AK53" s="20">
        <v>2425</v>
      </c>
      <c r="AL53" s="21">
        <v>-4271</v>
      </c>
      <c r="AM53" s="21">
        <v>96896</v>
      </c>
      <c r="AN53" s="20">
        <v>9206</v>
      </c>
      <c r="AO53" s="20">
        <v>9790</v>
      </c>
      <c r="AP53" s="21">
        <v>227868</v>
      </c>
      <c r="AQ53" s="21">
        <v>402392</v>
      </c>
      <c r="AR53" s="20">
        <v>74726</v>
      </c>
      <c r="AS53" s="20">
        <v>76754</v>
      </c>
      <c r="AT53" s="21">
        <v>73820</v>
      </c>
      <c r="AU53" s="21">
        <v>149790</v>
      </c>
      <c r="AV53" s="20">
        <v>238948</v>
      </c>
      <c r="AW53" s="20">
        <v>148245</v>
      </c>
      <c r="AX53" s="21">
        <v>-14192.900999999994</v>
      </c>
      <c r="AY53" s="21">
        <v>-10369.664000000001</v>
      </c>
      <c r="AZ53" s="20">
        <v>-21519</v>
      </c>
      <c r="BA53" s="20">
        <v>6609</v>
      </c>
      <c r="BB53" s="21">
        <v>-28563</v>
      </c>
      <c r="BC53" s="21">
        <v>120403</v>
      </c>
      <c r="BD53" s="20">
        <v>65172.7</v>
      </c>
      <c r="BE53" s="20">
        <v>68671.7</v>
      </c>
      <c r="BF53" s="21">
        <v>3019</v>
      </c>
      <c r="BG53" s="21">
        <v>4763</v>
      </c>
      <c r="BH53" s="20">
        <v>9516</v>
      </c>
      <c r="BI53" s="20">
        <v>16678</v>
      </c>
      <c r="BJ53" s="21">
        <v>-47937</v>
      </c>
      <c r="BK53" s="21">
        <v>-47075</v>
      </c>
      <c r="BL53" s="20">
        <v>370208</v>
      </c>
      <c r="BM53" s="20">
        <v>673009</v>
      </c>
      <c r="BN53" s="21">
        <v>105773</v>
      </c>
      <c r="BO53" s="21">
        <v>146558</v>
      </c>
      <c r="BP53" s="20">
        <v>-76846</v>
      </c>
      <c r="BQ53" s="20">
        <v>-44002</v>
      </c>
      <c r="BR53" s="21">
        <v>4678</v>
      </c>
      <c r="BS53" s="21">
        <v>47443.1</v>
      </c>
      <c r="BT53" s="20">
        <v>17053</v>
      </c>
      <c r="BU53" s="20">
        <v>20316</v>
      </c>
      <c r="BV53" s="21">
        <v>18193</v>
      </c>
      <c r="BW53" s="21">
        <v>28301</v>
      </c>
      <c r="BX53" s="20">
        <v>7931.4000000000005</v>
      </c>
      <c r="BY53" s="20">
        <v>7931.4000000000005</v>
      </c>
      <c r="BZ53" s="21">
        <v>1317736</v>
      </c>
      <c r="CA53" s="21">
        <v>2613041.9999999995</v>
      </c>
      <c r="CB53" s="20">
        <v>329640</v>
      </c>
      <c r="CC53" s="20">
        <v>516605</v>
      </c>
      <c r="CD53" s="21">
        <v>341355</v>
      </c>
      <c r="CE53" s="21">
        <v>438185</v>
      </c>
      <c r="CF53" s="20">
        <v>128819</v>
      </c>
      <c r="CG53" s="20">
        <v>204680</v>
      </c>
      <c r="CH53" s="21">
        <v>133076</v>
      </c>
      <c r="CI53" s="21">
        <v>139735</v>
      </c>
      <c r="CJ53" s="20">
        <v>27463</v>
      </c>
      <c r="CK53" s="20">
        <v>29600</v>
      </c>
      <c r="CL53" s="21">
        <v>28479</v>
      </c>
      <c r="CM53" s="21">
        <v>23799</v>
      </c>
      <c r="CN53" s="20">
        <v>6496.2000000000025</v>
      </c>
      <c r="CO53" s="20">
        <v>18255.000000000004</v>
      </c>
      <c r="CP53" s="21">
        <v>9601</v>
      </c>
      <c r="CQ53" s="21">
        <v>37262</v>
      </c>
      <c r="CR53" s="20">
        <v>18436.8</v>
      </c>
      <c r="CS53" s="20">
        <v>18436.8</v>
      </c>
      <c r="CT53" s="21">
        <v>-28508</v>
      </c>
      <c r="CU53" s="21">
        <v>-24786</v>
      </c>
      <c r="CV53" s="20">
        <v>-3690.8999999999996</v>
      </c>
      <c r="CW53" s="20">
        <v>-8898.0999999999985</v>
      </c>
      <c r="CX53" s="21">
        <v>69569</v>
      </c>
      <c r="CY53" s="21">
        <v>96217</v>
      </c>
      <c r="CZ53" s="20">
        <v>249210</v>
      </c>
      <c r="DA53" s="20">
        <v>751279</v>
      </c>
      <c r="DB53" s="21">
        <v>298353</v>
      </c>
      <c r="DC53" s="21">
        <v>737723</v>
      </c>
      <c r="DD53" s="20">
        <v>-72504</v>
      </c>
      <c r="DE53" s="20">
        <v>73416</v>
      </c>
      <c r="DF53" s="21">
        <v>-71951</v>
      </c>
      <c r="DG53" s="21">
        <v>-71894</v>
      </c>
      <c r="DH53" s="20">
        <v>474050</v>
      </c>
      <c r="DI53" s="20">
        <v>761121</v>
      </c>
      <c r="DJ53" s="21">
        <v>-376245</v>
      </c>
      <c r="DK53" s="21">
        <v>686913</v>
      </c>
      <c r="DL53" s="20">
        <v>533705</v>
      </c>
      <c r="DM53" s="20">
        <v>653353</v>
      </c>
      <c r="DN53" s="21">
        <v>135396</v>
      </c>
      <c r="DO53" s="21">
        <v>135042</v>
      </c>
      <c r="DP53" s="20">
        <v>72649</v>
      </c>
      <c r="DQ53" s="20">
        <v>93781</v>
      </c>
      <c r="DR53" s="21">
        <v>-28108</v>
      </c>
      <c r="DS53" s="21">
        <v>-15340</v>
      </c>
      <c r="DT53" s="20">
        <v>108030</v>
      </c>
      <c r="DU53" s="20">
        <v>169825</v>
      </c>
      <c r="DV53" s="21">
        <v>118737</v>
      </c>
      <c r="DW53" s="21">
        <v>172121</v>
      </c>
      <c r="DX53" s="20">
        <v>62011</v>
      </c>
      <c r="DY53" s="20">
        <v>139093</v>
      </c>
      <c r="DZ53" s="21">
        <v>54815</v>
      </c>
      <c r="EA53" s="21">
        <v>82830</v>
      </c>
      <c r="EB53" s="20">
        <v>216083</v>
      </c>
      <c r="EC53" s="20">
        <v>428417</v>
      </c>
      <c r="ED53" s="21">
        <v>-5100</v>
      </c>
      <c r="EE53" s="21">
        <v>38704</v>
      </c>
      <c r="EF53" s="20">
        <v>8741</v>
      </c>
      <c r="EG53" s="20">
        <v>1930</v>
      </c>
      <c r="EH53" s="21">
        <v>16135</v>
      </c>
      <c r="EI53" s="21">
        <v>100654</v>
      </c>
      <c r="EJ53" s="20">
        <v>33016</v>
      </c>
      <c r="EK53" s="20">
        <v>41433</v>
      </c>
    </row>
    <row r="54" spans="1:141">
      <c r="A54" s="3" t="s">
        <v>60</v>
      </c>
      <c r="B54" s="16">
        <v>-32181855.955999985</v>
      </c>
      <c r="C54" s="16">
        <v>-76084153.650999993</v>
      </c>
      <c r="D54" s="15">
        <v>-9760866</v>
      </c>
      <c r="E54" s="15">
        <v>-43688788.399999999</v>
      </c>
      <c r="F54" s="16">
        <v>-2032935</v>
      </c>
      <c r="G54" s="16">
        <v>-2049211</v>
      </c>
      <c r="H54" s="15">
        <v>-109229</v>
      </c>
      <c r="I54" s="15">
        <v>-259787</v>
      </c>
      <c r="J54" s="16">
        <v>-2833074</v>
      </c>
      <c r="K54" s="16">
        <v>-3493752</v>
      </c>
      <c r="L54" s="15">
        <v>-303822</v>
      </c>
      <c r="M54" s="15">
        <v>-925591</v>
      </c>
      <c r="N54" s="16">
        <v>-1801080</v>
      </c>
      <c r="O54" s="16">
        <v>-2364256</v>
      </c>
      <c r="P54" s="15">
        <v>-21766</v>
      </c>
      <c r="Q54" s="15">
        <v>-26345</v>
      </c>
      <c r="R54" s="16">
        <v>-2991473</v>
      </c>
      <c r="S54" s="16">
        <v>-4856835</v>
      </c>
      <c r="T54" s="15">
        <v>-1012209</v>
      </c>
      <c r="U54" s="15">
        <v>-647714</v>
      </c>
      <c r="V54" s="16">
        <v>-7886</v>
      </c>
      <c r="W54" s="16">
        <v>-69507</v>
      </c>
      <c r="X54" s="15">
        <v>-348368</v>
      </c>
      <c r="Y54" s="15">
        <v>-396615</v>
      </c>
      <c r="Z54" s="16">
        <v>-672355</v>
      </c>
      <c r="AA54" s="16">
        <v>-670732</v>
      </c>
      <c r="AB54" s="15">
        <v>-923</v>
      </c>
      <c r="AC54" s="15">
        <v>-1043</v>
      </c>
      <c r="AD54" s="16">
        <v>-25201</v>
      </c>
      <c r="AE54" s="16">
        <v>-55288</v>
      </c>
      <c r="AF54" s="15">
        <v>-743499</v>
      </c>
      <c r="AG54" s="15">
        <v>-872278</v>
      </c>
      <c r="AH54" s="16">
        <v>-80319</v>
      </c>
      <c r="AI54" s="16">
        <v>-202267</v>
      </c>
      <c r="AJ54" s="15">
        <v>1200</v>
      </c>
      <c r="AK54" s="15">
        <v>0</v>
      </c>
      <c r="AL54" s="16">
        <v>-131339</v>
      </c>
      <c r="AM54" s="16">
        <v>-173612</v>
      </c>
      <c r="AN54" s="15">
        <v>-20801</v>
      </c>
      <c r="AO54" s="15">
        <v>-22733</v>
      </c>
      <c r="AP54" s="16">
        <v>-304453</v>
      </c>
      <c r="AQ54" s="16">
        <v>-433069</v>
      </c>
      <c r="AR54" s="15">
        <v>-20609</v>
      </c>
      <c r="AS54" s="15">
        <v>-77498</v>
      </c>
      <c r="AT54" s="16">
        <v>-237695</v>
      </c>
      <c r="AU54" s="16">
        <v>-264069</v>
      </c>
      <c r="AV54" s="15">
        <v>38083</v>
      </c>
      <c r="AW54" s="15">
        <v>-74120</v>
      </c>
      <c r="AX54" s="16">
        <v>70873.644</v>
      </c>
      <c r="AY54" s="16">
        <v>57908.148999999998</v>
      </c>
      <c r="AZ54" s="15">
        <v>-5200</v>
      </c>
      <c r="BA54" s="15">
        <v>-26496</v>
      </c>
      <c r="BB54" s="16">
        <v>-90193</v>
      </c>
      <c r="BC54" s="16">
        <v>-72422</v>
      </c>
      <c r="BD54" s="15">
        <v>-14396</v>
      </c>
      <c r="BE54" s="15">
        <v>-18223</v>
      </c>
      <c r="BF54" s="16">
        <v>2236</v>
      </c>
      <c r="BG54" s="16">
        <v>-735</v>
      </c>
      <c r="BH54" s="15">
        <v>38036</v>
      </c>
      <c r="BI54" s="15">
        <v>25383</v>
      </c>
      <c r="BJ54" s="16">
        <v>-22732</v>
      </c>
      <c r="BK54" s="16">
        <v>-31721</v>
      </c>
      <c r="BL54" s="15">
        <v>-551886</v>
      </c>
      <c r="BM54" s="15">
        <v>-714363</v>
      </c>
      <c r="BN54" s="16">
        <v>-423313</v>
      </c>
      <c r="BO54" s="16">
        <v>-391270</v>
      </c>
      <c r="BP54" s="15">
        <v>-108215</v>
      </c>
      <c r="BQ54" s="15">
        <v>-141655</v>
      </c>
      <c r="BR54" s="16">
        <v>-55707</v>
      </c>
      <c r="BS54" s="16">
        <v>-30245</v>
      </c>
      <c r="BT54" s="15">
        <v>-18749</v>
      </c>
      <c r="BU54" s="15">
        <v>-18749</v>
      </c>
      <c r="BV54" s="16">
        <v>-66777</v>
      </c>
      <c r="BW54" s="16">
        <v>-92005</v>
      </c>
      <c r="BX54" s="15">
        <v>-6998</v>
      </c>
      <c r="BY54" s="15">
        <v>-6998</v>
      </c>
      <c r="BZ54" s="16">
        <v>-1675155</v>
      </c>
      <c r="CA54" s="16">
        <v>-3926116</v>
      </c>
      <c r="CB54" s="15">
        <v>-92585</v>
      </c>
      <c r="CC54" s="15">
        <v>-167237</v>
      </c>
      <c r="CD54" s="16">
        <v>-154109</v>
      </c>
      <c r="CE54" s="16">
        <v>-301375</v>
      </c>
      <c r="CF54" s="15">
        <v>-201831</v>
      </c>
      <c r="CG54" s="15">
        <v>-246034</v>
      </c>
      <c r="CH54" s="16">
        <v>-9783</v>
      </c>
      <c r="CI54" s="16">
        <v>-32038</v>
      </c>
      <c r="CJ54" s="15">
        <v>-83146</v>
      </c>
      <c r="CK54" s="15">
        <v>-86653</v>
      </c>
      <c r="CL54" s="16">
        <v>-99384</v>
      </c>
      <c r="CM54" s="16">
        <v>-78067</v>
      </c>
      <c r="CN54" s="15">
        <v>-79752.800000000003</v>
      </c>
      <c r="CO54" s="15">
        <v>-68758.600000000006</v>
      </c>
      <c r="CP54" s="16">
        <v>-85133</v>
      </c>
      <c r="CQ54" s="16">
        <v>-120048</v>
      </c>
      <c r="CR54" s="15">
        <v>0</v>
      </c>
      <c r="CS54" s="15">
        <v>0</v>
      </c>
      <c r="CT54" s="16">
        <v>-28638</v>
      </c>
      <c r="CU54" s="16">
        <v>-29637</v>
      </c>
      <c r="CV54" s="15">
        <v>-8558.7999999999993</v>
      </c>
      <c r="CW54" s="15">
        <v>-4518.7999999999993</v>
      </c>
      <c r="CX54" s="16">
        <v>-68094</v>
      </c>
      <c r="CY54" s="16">
        <v>-142535</v>
      </c>
      <c r="CZ54" s="15">
        <v>-498412</v>
      </c>
      <c r="DA54" s="15">
        <v>-827652</v>
      </c>
      <c r="DB54" s="16">
        <v>-145271</v>
      </c>
      <c r="DC54" s="16">
        <v>-412691</v>
      </c>
      <c r="DD54" s="15">
        <v>-77755</v>
      </c>
      <c r="DE54" s="15">
        <v>-252931</v>
      </c>
      <c r="DF54" s="16">
        <v>-22729</v>
      </c>
      <c r="DG54" s="16">
        <v>-22729</v>
      </c>
      <c r="DH54" s="15">
        <v>-597961</v>
      </c>
      <c r="DI54" s="15">
        <v>-998237</v>
      </c>
      <c r="DJ54" s="16">
        <v>-1678324</v>
      </c>
      <c r="DK54" s="16">
        <v>-2494774</v>
      </c>
      <c r="DL54" s="15">
        <v>-512681</v>
      </c>
      <c r="DM54" s="15">
        <v>-679950</v>
      </c>
      <c r="DN54" s="16">
        <v>-8767</v>
      </c>
      <c r="DO54" s="16">
        <v>-49669</v>
      </c>
      <c r="DP54" s="15">
        <v>-28348</v>
      </c>
      <c r="DQ54" s="15">
        <v>-42485</v>
      </c>
      <c r="DR54" s="16">
        <v>-26741</v>
      </c>
      <c r="DS54" s="16">
        <v>-30612</v>
      </c>
      <c r="DT54" s="15">
        <v>-233401</v>
      </c>
      <c r="DU54" s="15">
        <v>-249340</v>
      </c>
      <c r="DV54" s="16">
        <v>-291656</v>
      </c>
      <c r="DW54" s="16">
        <v>-289902</v>
      </c>
      <c r="DX54" s="15">
        <v>-23367</v>
      </c>
      <c r="DY54" s="15">
        <v>-93472</v>
      </c>
      <c r="DZ54" s="16">
        <v>-189919</v>
      </c>
      <c r="EA54" s="16">
        <v>-295050</v>
      </c>
      <c r="EB54" s="15">
        <v>-254820</v>
      </c>
      <c r="EC54" s="15">
        <v>-585407</v>
      </c>
      <c r="ED54" s="16">
        <v>-96953</v>
      </c>
      <c r="EE54" s="16">
        <v>-181926</v>
      </c>
      <c r="EF54" s="15">
        <v>-16971</v>
      </c>
      <c r="EG54" s="15">
        <v>-56808</v>
      </c>
      <c r="EH54" s="16">
        <v>-207044</v>
      </c>
      <c r="EI54" s="16">
        <v>-272935</v>
      </c>
      <c r="EJ54" s="15">
        <v>-10927</v>
      </c>
      <c r="EK54" s="15">
        <v>42135</v>
      </c>
    </row>
    <row r="55" spans="1:141">
      <c r="A55" s="17" t="s">
        <v>61</v>
      </c>
      <c r="B55" s="19">
        <v>16868321.079000004</v>
      </c>
      <c r="C55" s="19">
        <v>32795976.644999996</v>
      </c>
      <c r="D55" s="18">
        <v>5025919.1999999993</v>
      </c>
      <c r="E55" s="18">
        <v>22424111.100000001</v>
      </c>
      <c r="F55" s="19">
        <v>483956</v>
      </c>
      <c r="G55" s="19">
        <v>-239935</v>
      </c>
      <c r="H55" s="18">
        <v>-93258</v>
      </c>
      <c r="I55" s="18">
        <v>-118753</v>
      </c>
      <c r="J55" s="19">
        <v>934804</v>
      </c>
      <c r="K55" s="19">
        <v>471361</v>
      </c>
      <c r="L55" s="18">
        <v>680889</v>
      </c>
      <c r="M55" s="18">
        <v>10217</v>
      </c>
      <c r="N55" s="19">
        <v>1480844</v>
      </c>
      <c r="O55" s="19">
        <v>1988219</v>
      </c>
      <c r="P55" s="18">
        <v>-3818</v>
      </c>
      <c r="Q55" s="18">
        <v>-31885</v>
      </c>
      <c r="R55" s="19">
        <v>2599072</v>
      </c>
      <c r="S55" s="19">
        <v>2718967</v>
      </c>
      <c r="T55" s="18">
        <v>509894</v>
      </c>
      <c r="U55" s="18">
        <v>-36523</v>
      </c>
      <c r="V55" s="19">
        <v>153060</v>
      </c>
      <c r="W55" s="19">
        <v>188553</v>
      </c>
      <c r="X55" s="18">
        <v>170664</v>
      </c>
      <c r="Y55" s="18">
        <v>156677</v>
      </c>
      <c r="Z55" s="19">
        <v>-784701</v>
      </c>
      <c r="AA55" s="19">
        <v>-820698</v>
      </c>
      <c r="AB55" s="18">
        <v>30994</v>
      </c>
      <c r="AC55" s="18">
        <v>30182</v>
      </c>
      <c r="AD55" s="19">
        <v>-95984</v>
      </c>
      <c r="AE55" s="19">
        <v>-68823</v>
      </c>
      <c r="AF55" s="18">
        <v>321503</v>
      </c>
      <c r="AG55" s="18">
        <v>408831</v>
      </c>
      <c r="AH55" s="19">
        <v>27086</v>
      </c>
      <c r="AI55" s="19">
        <v>116039</v>
      </c>
      <c r="AJ55" s="18">
        <v>0</v>
      </c>
      <c r="AK55" s="18">
        <v>0</v>
      </c>
      <c r="AL55" s="19">
        <v>161043</v>
      </c>
      <c r="AM55" s="19">
        <v>103366</v>
      </c>
      <c r="AN55" s="18">
        <v>-1348</v>
      </c>
      <c r="AO55" s="18">
        <v>0</v>
      </c>
      <c r="AP55" s="19">
        <v>130201</v>
      </c>
      <c r="AQ55" s="19">
        <v>48837</v>
      </c>
      <c r="AR55" s="18">
        <v>-86662</v>
      </c>
      <c r="AS55" s="18">
        <v>-12338</v>
      </c>
      <c r="AT55" s="19">
        <v>201052</v>
      </c>
      <c r="AU55" s="19">
        <v>151453</v>
      </c>
      <c r="AV55" s="18">
        <v>-181322</v>
      </c>
      <c r="AW55" s="18">
        <v>25162</v>
      </c>
      <c r="AX55" s="19">
        <v>-47926.420999999995</v>
      </c>
      <c r="AY55" s="19">
        <v>-23187.154999999999</v>
      </c>
      <c r="AZ55" s="18">
        <v>30871</v>
      </c>
      <c r="BA55" s="18">
        <v>24039</v>
      </c>
      <c r="BB55" s="19">
        <v>160641</v>
      </c>
      <c r="BC55" s="19">
        <v>4845</v>
      </c>
      <c r="BD55" s="18">
        <v>9162</v>
      </c>
      <c r="BE55" s="18">
        <v>-8493</v>
      </c>
      <c r="BF55" s="19">
        <v>-6337</v>
      </c>
      <c r="BG55" s="19">
        <v>-445</v>
      </c>
      <c r="BH55" s="18">
        <v>-1050</v>
      </c>
      <c r="BI55" s="18">
        <v>4441</v>
      </c>
      <c r="BJ55" s="19">
        <v>70625</v>
      </c>
      <c r="BK55" s="19">
        <v>78752</v>
      </c>
      <c r="BL55" s="18">
        <v>302678</v>
      </c>
      <c r="BM55" s="18">
        <v>248357</v>
      </c>
      <c r="BN55" s="19">
        <v>320940</v>
      </c>
      <c r="BO55" s="19">
        <v>247436</v>
      </c>
      <c r="BP55" s="18">
        <v>157879</v>
      </c>
      <c r="BQ55" s="18">
        <v>158295</v>
      </c>
      <c r="BR55" s="19">
        <v>17019</v>
      </c>
      <c r="BS55" s="19">
        <v>-53106</v>
      </c>
      <c r="BT55" s="18">
        <v>387</v>
      </c>
      <c r="BU55" s="18">
        <v>-2876</v>
      </c>
      <c r="BV55" s="19">
        <v>48644</v>
      </c>
      <c r="BW55" s="19">
        <v>74251</v>
      </c>
      <c r="BX55" s="18">
        <v>0</v>
      </c>
      <c r="BY55" s="18">
        <v>0</v>
      </c>
      <c r="BZ55" s="19">
        <v>1551774</v>
      </c>
      <c r="CA55" s="19">
        <v>2144297</v>
      </c>
      <c r="CB55" s="18">
        <v>-159120</v>
      </c>
      <c r="CC55" s="18">
        <v>-139937</v>
      </c>
      <c r="CD55" s="19">
        <v>-187382</v>
      </c>
      <c r="CE55" s="19">
        <v>-180214</v>
      </c>
      <c r="CF55" s="18">
        <v>123791</v>
      </c>
      <c r="CG55" s="18">
        <v>92133</v>
      </c>
      <c r="CH55" s="19">
        <v>-69603</v>
      </c>
      <c r="CI55" s="19">
        <v>-54007</v>
      </c>
      <c r="CJ55" s="18">
        <v>-16189</v>
      </c>
      <c r="CK55" s="18">
        <v>-14819</v>
      </c>
      <c r="CL55" s="19">
        <v>16694</v>
      </c>
      <c r="CM55" s="19">
        <v>56</v>
      </c>
      <c r="CN55" s="18">
        <v>67937.499999999985</v>
      </c>
      <c r="CO55" s="18">
        <v>45183.9</v>
      </c>
      <c r="CP55" s="19">
        <v>120936</v>
      </c>
      <c r="CQ55" s="19">
        <v>125794</v>
      </c>
      <c r="CR55" s="18">
        <v>-29.2</v>
      </c>
      <c r="CS55" s="18">
        <v>-29.2</v>
      </c>
      <c r="CT55" s="19">
        <v>57361</v>
      </c>
      <c r="CU55" s="19">
        <v>54324</v>
      </c>
      <c r="CV55" s="18">
        <v>0</v>
      </c>
      <c r="CW55" s="18">
        <v>0</v>
      </c>
      <c r="CX55" s="19">
        <v>-2309</v>
      </c>
      <c r="CY55" s="19">
        <v>45484</v>
      </c>
      <c r="CZ55" s="18">
        <v>292091</v>
      </c>
      <c r="DA55" s="18">
        <v>124448</v>
      </c>
      <c r="DB55" s="19">
        <v>-124930</v>
      </c>
      <c r="DC55" s="19">
        <v>-302435</v>
      </c>
      <c r="DD55" s="18">
        <v>145456</v>
      </c>
      <c r="DE55" s="18">
        <v>174713</v>
      </c>
      <c r="DF55" s="19">
        <v>-163</v>
      </c>
      <c r="DG55" s="19">
        <v>-221</v>
      </c>
      <c r="DH55" s="18">
        <v>-378888</v>
      </c>
      <c r="DI55" s="18">
        <v>-254318</v>
      </c>
      <c r="DJ55" s="19">
        <v>2075758</v>
      </c>
      <c r="DK55" s="19">
        <v>1857562</v>
      </c>
      <c r="DL55" s="18">
        <v>-22431</v>
      </c>
      <c r="DM55" s="18">
        <v>36434</v>
      </c>
      <c r="DN55" s="19">
        <v>-64429</v>
      </c>
      <c r="DO55" s="19">
        <v>-23173</v>
      </c>
      <c r="DP55" s="18">
        <v>-8379</v>
      </c>
      <c r="DQ55" s="18">
        <v>-6475</v>
      </c>
      <c r="DR55" s="19">
        <v>6171</v>
      </c>
      <c r="DS55" s="19">
        <v>-1019</v>
      </c>
      <c r="DT55" s="18">
        <v>181080</v>
      </c>
      <c r="DU55" s="18">
        <v>135224</v>
      </c>
      <c r="DV55" s="19">
        <v>190804</v>
      </c>
      <c r="DW55" s="19">
        <v>166458</v>
      </c>
      <c r="DX55" s="18">
        <v>409</v>
      </c>
      <c r="DY55" s="18">
        <v>-29644</v>
      </c>
      <c r="DZ55" s="19">
        <v>124160</v>
      </c>
      <c r="EA55" s="19">
        <v>201276</v>
      </c>
      <c r="EB55" s="18">
        <v>13557</v>
      </c>
      <c r="EC55" s="18">
        <v>162909</v>
      </c>
      <c r="ED55" s="19">
        <v>-54861</v>
      </c>
      <c r="EE55" s="19">
        <v>-48851</v>
      </c>
      <c r="EF55" s="18">
        <v>8100</v>
      </c>
      <c r="EG55" s="18">
        <v>51939</v>
      </c>
      <c r="EH55" s="19">
        <v>188678</v>
      </c>
      <c r="EI55" s="19">
        <v>175932</v>
      </c>
      <c r="EJ55" s="18">
        <v>64856</v>
      </c>
      <c r="EK55" s="18">
        <v>-8377</v>
      </c>
    </row>
    <row r="56" spans="1:141">
      <c r="A56" s="14" t="s">
        <v>62</v>
      </c>
      <c r="B56" s="21">
        <v>2284734.2220000075</v>
      </c>
      <c r="C56" s="21">
        <v>6232821.9300000006</v>
      </c>
      <c r="D56" s="20">
        <v>-729412.00000000338</v>
      </c>
      <c r="E56" s="20">
        <v>4586841.4000000004</v>
      </c>
      <c r="F56" s="21">
        <v>137452</v>
      </c>
      <c r="G56" s="21">
        <v>138821</v>
      </c>
      <c r="H56" s="20">
        <v>14374</v>
      </c>
      <c r="I56" s="20">
        <v>16073</v>
      </c>
      <c r="J56" s="21">
        <v>3905</v>
      </c>
      <c r="K56" s="21">
        <v>3905</v>
      </c>
      <c r="L56" s="20">
        <v>-927</v>
      </c>
      <c r="M56" s="20">
        <v>-29067</v>
      </c>
      <c r="N56" s="21">
        <v>12130</v>
      </c>
      <c r="O56" s="21">
        <v>16455</v>
      </c>
      <c r="P56" s="20">
        <v>42878</v>
      </c>
      <c r="Q56" s="20">
        <v>5713</v>
      </c>
      <c r="R56" s="21">
        <v>1741389</v>
      </c>
      <c r="S56" s="21">
        <v>589654</v>
      </c>
      <c r="T56" s="20">
        <v>-76745</v>
      </c>
      <c r="U56" s="20">
        <v>-76747</v>
      </c>
      <c r="V56" s="21">
        <v>24321</v>
      </c>
      <c r="W56" s="21">
        <v>24321</v>
      </c>
      <c r="X56" s="20">
        <v>249148</v>
      </c>
      <c r="Y56" s="20">
        <v>248679</v>
      </c>
      <c r="Z56" s="21">
        <v>-444899</v>
      </c>
      <c r="AA56" s="21">
        <v>-493997</v>
      </c>
      <c r="AB56" s="20">
        <v>-54860</v>
      </c>
      <c r="AC56" s="20">
        <v>-55415</v>
      </c>
      <c r="AD56" s="21">
        <v>72005</v>
      </c>
      <c r="AE56" s="21">
        <v>72006</v>
      </c>
      <c r="AF56" s="20">
        <v>-42104</v>
      </c>
      <c r="AG56" s="20">
        <v>-33639</v>
      </c>
      <c r="AH56" s="21">
        <v>106247</v>
      </c>
      <c r="AI56" s="21">
        <v>115864</v>
      </c>
      <c r="AJ56" s="20">
        <v>2208</v>
      </c>
      <c r="AK56" s="20">
        <v>2425</v>
      </c>
      <c r="AL56" s="21">
        <v>25433</v>
      </c>
      <c r="AM56" s="21">
        <v>26650</v>
      </c>
      <c r="AN56" s="20">
        <v>-12943</v>
      </c>
      <c r="AO56" s="20">
        <v>-12943</v>
      </c>
      <c r="AP56" s="21">
        <v>53616</v>
      </c>
      <c r="AQ56" s="21">
        <v>18160</v>
      </c>
      <c r="AR56" s="20">
        <v>-32545</v>
      </c>
      <c r="AS56" s="20">
        <v>-13082</v>
      </c>
      <c r="AT56" s="21">
        <v>37177</v>
      </c>
      <c r="AU56" s="21">
        <v>37174</v>
      </c>
      <c r="AV56" s="20">
        <v>95709</v>
      </c>
      <c r="AW56" s="20">
        <v>99287</v>
      </c>
      <c r="AX56" s="21">
        <v>8754.3220000000074</v>
      </c>
      <c r="AY56" s="21">
        <v>24351.33</v>
      </c>
      <c r="AZ56" s="20">
        <v>4152</v>
      </c>
      <c r="BA56" s="20">
        <v>4152</v>
      </c>
      <c r="BB56" s="21">
        <v>41885</v>
      </c>
      <c r="BC56" s="21">
        <v>52826</v>
      </c>
      <c r="BD56" s="20">
        <v>59938.7</v>
      </c>
      <c r="BE56" s="20">
        <v>41955.7</v>
      </c>
      <c r="BF56" s="21">
        <v>-1082</v>
      </c>
      <c r="BG56" s="21">
        <v>3583</v>
      </c>
      <c r="BH56" s="20">
        <v>46502</v>
      </c>
      <c r="BI56" s="20">
        <v>46502</v>
      </c>
      <c r="BJ56" s="21">
        <v>-44</v>
      </c>
      <c r="BK56" s="21">
        <v>-44</v>
      </c>
      <c r="BL56" s="20">
        <v>121000</v>
      </c>
      <c r="BM56" s="20">
        <v>207003</v>
      </c>
      <c r="BN56" s="21">
        <v>3400</v>
      </c>
      <c r="BO56" s="21">
        <v>2724</v>
      </c>
      <c r="BP56" s="20">
        <v>-27182</v>
      </c>
      <c r="BQ56" s="20">
        <v>-27362</v>
      </c>
      <c r="BR56" s="21">
        <v>-34010</v>
      </c>
      <c r="BS56" s="21">
        <v>-35907.9</v>
      </c>
      <c r="BT56" s="20">
        <v>-1309</v>
      </c>
      <c r="BU56" s="20">
        <v>-1309</v>
      </c>
      <c r="BV56" s="21">
        <v>60</v>
      </c>
      <c r="BW56" s="21">
        <v>10547</v>
      </c>
      <c r="BX56" s="20">
        <v>933.40000000000055</v>
      </c>
      <c r="BY56" s="20">
        <v>933.40000000000055</v>
      </c>
      <c r="BZ56" s="21">
        <v>1194355</v>
      </c>
      <c r="CA56" s="21">
        <v>831222.99999999953</v>
      </c>
      <c r="CB56" s="20">
        <v>77935</v>
      </c>
      <c r="CC56" s="20">
        <v>209431</v>
      </c>
      <c r="CD56" s="21">
        <v>-136</v>
      </c>
      <c r="CE56" s="21">
        <v>-43404</v>
      </c>
      <c r="CF56" s="20">
        <v>50779</v>
      </c>
      <c r="CG56" s="20">
        <v>50779</v>
      </c>
      <c r="CH56" s="21">
        <v>53690</v>
      </c>
      <c r="CI56" s="21">
        <v>53690</v>
      </c>
      <c r="CJ56" s="20">
        <v>-71872</v>
      </c>
      <c r="CK56" s="20">
        <v>-71872</v>
      </c>
      <c r="CL56" s="21">
        <v>-54211</v>
      </c>
      <c r="CM56" s="21">
        <v>-54212</v>
      </c>
      <c r="CN56" s="20">
        <v>-5319.1000000000113</v>
      </c>
      <c r="CO56" s="20">
        <v>-5319.7000000000062</v>
      </c>
      <c r="CP56" s="21">
        <v>45404</v>
      </c>
      <c r="CQ56" s="21">
        <v>43008</v>
      </c>
      <c r="CR56" s="20">
        <v>18407.599999999999</v>
      </c>
      <c r="CS56" s="20">
        <v>18407.599999999999</v>
      </c>
      <c r="CT56" s="21">
        <v>215</v>
      </c>
      <c r="CU56" s="21">
        <v>-99</v>
      </c>
      <c r="CV56" s="20">
        <v>-12249.699999999999</v>
      </c>
      <c r="CW56" s="20">
        <v>-13416.899999999998</v>
      </c>
      <c r="CX56" s="21">
        <v>-834</v>
      </c>
      <c r="CY56" s="21">
        <v>-834</v>
      </c>
      <c r="CZ56" s="20">
        <v>42889</v>
      </c>
      <c r="DA56" s="20">
        <v>48075</v>
      </c>
      <c r="DB56" s="21">
        <v>28152</v>
      </c>
      <c r="DC56" s="21">
        <v>22597</v>
      </c>
      <c r="DD56" s="20">
        <v>-4803</v>
      </c>
      <c r="DE56" s="20">
        <v>-4802</v>
      </c>
      <c r="DF56" s="21">
        <v>-94843</v>
      </c>
      <c r="DG56" s="21">
        <v>-94844</v>
      </c>
      <c r="DH56" s="20">
        <v>-502799</v>
      </c>
      <c r="DI56" s="20">
        <v>-491434</v>
      </c>
      <c r="DJ56" s="21">
        <v>21189</v>
      </c>
      <c r="DK56" s="21">
        <v>49701</v>
      </c>
      <c r="DL56" s="20">
        <v>-1407</v>
      </c>
      <c r="DM56" s="20">
        <v>9837</v>
      </c>
      <c r="DN56" s="21">
        <v>62200</v>
      </c>
      <c r="DO56" s="21">
        <v>62200</v>
      </c>
      <c r="DP56" s="20">
        <v>35922</v>
      </c>
      <c r="DQ56" s="20">
        <v>44821</v>
      </c>
      <c r="DR56" s="21">
        <v>-48678</v>
      </c>
      <c r="DS56" s="21">
        <v>-46971</v>
      </c>
      <c r="DT56" s="20">
        <v>55709</v>
      </c>
      <c r="DU56" s="20">
        <v>55709</v>
      </c>
      <c r="DV56" s="21">
        <v>17885</v>
      </c>
      <c r="DW56" s="21">
        <v>48677</v>
      </c>
      <c r="DX56" s="20">
        <v>39053</v>
      </c>
      <c r="DY56" s="20">
        <v>15977</v>
      </c>
      <c r="DZ56" s="21">
        <v>-10944</v>
      </c>
      <c r="EA56" s="21">
        <v>-10944</v>
      </c>
      <c r="EB56" s="20">
        <v>-25180</v>
      </c>
      <c r="EC56" s="20">
        <v>5919</v>
      </c>
      <c r="ED56" s="21">
        <v>-156914</v>
      </c>
      <c r="EE56" s="21">
        <v>-192073</v>
      </c>
      <c r="EF56" s="20">
        <v>-130</v>
      </c>
      <c r="EG56" s="20">
        <v>-2939</v>
      </c>
      <c r="EH56" s="21">
        <v>-2231</v>
      </c>
      <c r="EI56" s="21">
        <v>3651</v>
      </c>
      <c r="EJ56" s="20">
        <v>86945</v>
      </c>
      <c r="EK56" s="20">
        <v>75191</v>
      </c>
    </row>
  </sheetData>
  <mergeCells count="140">
    <mergeCell ref="N5:O5"/>
    <mergeCell ref="P5:Q5"/>
    <mergeCell ref="R5:S5"/>
    <mergeCell ref="T5:U5"/>
    <mergeCell ref="V5:W5"/>
    <mergeCell ref="X5:Y5"/>
    <mergeCell ref="B5:C5"/>
    <mergeCell ref="D5:E5"/>
    <mergeCell ref="F5:G5"/>
    <mergeCell ref="H5:I5"/>
    <mergeCell ref="J5:K5"/>
    <mergeCell ref="L5:M5"/>
    <mergeCell ref="AL5:AM5"/>
    <mergeCell ref="AN5:AO5"/>
    <mergeCell ref="AP5:AQ5"/>
    <mergeCell ref="AR5:AS5"/>
    <mergeCell ref="AT5:AU5"/>
    <mergeCell ref="AV5:AW5"/>
    <mergeCell ref="Z5:AA5"/>
    <mergeCell ref="AB5:AC5"/>
    <mergeCell ref="AD5:AE5"/>
    <mergeCell ref="AF5:AG5"/>
    <mergeCell ref="AH5:AI5"/>
    <mergeCell ref="AJ5:AK5"/>
    <mergeCell ref="BN5:BO5"/>
    <mergeCell ref="BP5:BQ5"/>
    <mergeCell ref="BR5:BS5"/>
    <mergeCell ref="BT5:BU5"/>
    <mergeCell ref="AX5:AY5"/>
    <mergeCell ref="AZ5:BA5"/>
    <mergeCell ref="BB5:BC5"/>
    <mergeCell ref="BD5:BE5"/>
    <mergeCell ref="BF5:BG5"/>
    <mergeCell ref="BH5:BI5"/>
    <mergeCell ref="EJ5:EK5"/>
    <mergeCell ref="B6:C6"/>
    <mergeCell ref="D6:E6"/>
    <mergeCell ref="F6:G6"/>
    <mergeCell ref="H6:I6"/>
    <mergeCell ref="J6:K6"/>
    <mergeCell ref="L6:M6"/>
    <mergeCell ref="DR5:DS5"/>
    <mergeCell ref="DT5:DU5"/>
    <mergeCell ref="DV5:DW5"/>
    <mergeCell ref="DX5:DY5"/>
    <mergeCell ref="DZ5:EA5"/>
    <mergeCell ref="EB5:EC5"/>
    <mergeCell ref="DF5:DG5"/>
    <mergeCell ref="DH5:DI5"/>
    <mergeCell ref="DJ5:DK5"/>
    <mergeCell ref="DL5:DM5"/>
    <mergeCell ref="DN5:DO5"/>
    <mergeCell ref="DP5:DQ5"/>
    <mergeCell ref="CT5:CU5"/>
    <mergeCell ref="CV5:CW5"/>
    <mergeCell ref="CX5:CY5"/>
    <mergeCell ref="CZ5:DA5"/>
    <mergeCell ref="DB5:DC5"/>
    <mergeCell ref="N6:O6"/>
    <mergeCell ref="P6:Q6"/>
    <mergeCell ref="R6:S6"/>
    <mergeCell ref="T6:U6"/>
    <mergeCell ref="V6:W6"/>
    <mergeCell ref="X6:Y6"/>
    <mergeCell ref="ED5:EE5"/>
    <mergeCell ref="EF5:EG5"/>
    <mergeCell ref="EH5:EI5"/>
    <mergeCell ref="DD5:DE5"/>
    <mergeCell ref="CH5:CI5"/>
    <mergeCell ref="CJ5:CK5"/>
    <mergeCell ref="CL5:CM5"/>
    <mergeCell ref="CN5:CO5"/>
    <mergeCell ref="CP5:CQ5"/>
    <mergeCell ref="CR5:CS5"/>
    <mergeCell ref="BV5:BW5"/>
    <mergeCell ref="BX5:BY5"/>
    <mergeCell ref="BZ5:CA5"/>
    <mergeCell ref="CB5:CC5"/>
    <mergeCell ref="CD5:CE5"/>
    <mergeCell ref="CF5:CG5"/>
    <mergeCell ref="BJ5:BK5"/>
    <mergeCell ref="BL5:BM5"/>
    <mergeCell ref="AL6:AM6"/>
    <mergeCell ref="AN6:AO6"/>
    <mergeCell ref="AP6:AQ6"/>
    <mergeCell ref="AR6:AS6"/>
    <mergeCell ref="AT6:AU6"/>
    <mergeCell ref="AV6:AW6"/>
    <mergeCell ref="Z6:AA6"/>
    <mergeCell ref="AB6:AC6"/>
    <mergeCell ref="AD6:AE6"/>
    <mergeCell ref="AF6:AG6"/>
    <mergeCell ref="AH6:AI6"/>
    <mergeCell ref="AJ6:AK6"/>
    <mergeCell ref="BJ6:BK6"/>
    <mergeCell ref="BL6:BM6"/>
    <mergeCell ref="BN6:BO6"/>
    <mergeCell ref="BP6:BQ6"/>
    <mergeCell ref="BR6:BS6"/>
    <mergeCell ref="BT6:BU6"/>
    <mergeCell ref="AX6:AY6"/>
    <mergeCell ref="AZ6:BA6"/>
    <mergeCell ref="BB6:BC6"/>
    <mergeCell ref="BD6:BE6"/>
    <mergeCell ref="BF6:BG6"/>
    <mergeCell ref="BH6:BI6"/>
    <mergeCell ref="CH6:CI6"/>
    <mergeCell ref="CJ6:CK6"/>
    <mergeCell ref="CL6:CM6"/>
    <mergeCell ref="CN6:CO6"/>
    <mergeCell ref="CP6:CQ6"/>
    <mergeCell ref="CR6:CS6"/>
    <mergeCell ref="BV6:BW6"/>
    <mergeCell ref="BX6:BY6"/>
    <mergeCell ref="BZ6:CA6"/>
    <mergeCell ref="CB6:CC6"/>
    <mergeCell ref="CD6:CE6"/>
    <mergeCell ref="CF6:CG6"/>
    <mergeCell ref="DF6:DG6"/>
    <mergeCell ref="DH6:DI6"/>
    <mergeCell ref="DJ6:DK6"/>
    <mergeCell ref="DL6:DM6"/>
    <mergeCell ref="DN6:DO6"/>
    <mergeCell ref="DP6:DQ6"/>
    <mergeCell ref="CT6:CU6"/>
    <mergeCell ref="CV6:CW6"/>
    <mergeCell ref="CX6:CY6"/>
    <mergeCell ref="CZ6:DA6"/>
    <mergeCell ref="DB6:DC6"/>
    <mergeCell ref="DD6:DE6"/>
    <mergeCell ref="ED6:EE6"/>
    <mergeCell ref="EF6:EG6"/>
    <mergeCell ref="EH6:EI6"/>
    <mergeCell ref="EJ6:EK6"/>
    <mergeCell ref="DR6:DS6"/>
    <mergeCell ref="DT6:DU6"/>
    <mergeCell ref="DV6:DW6"/>
    <mergeCell ref="DX6:DY6"/>
    <mergeCell ref="DZ6:EA6"/>
    <mergeCell ref="EB6:EC6"/>
  </mergeCells>
  <hyperlinks>
    <hyperlink ref="A1" location="Efnisyfirlit!A1" display="Efnisyfirlit" xr:uid="{E46DA774-0918-4D4D-9941-C381A3BF5A1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A340-688A-473A-BFF5-D898844682C9}">
  <dimension ref="A1:N78"/>
  <sheetViews>
    <sheetView topLeftCell="C1" workbookViewId="0">
      <selection activeCell="C1" sqref="C1"/>
    </sheetView>
  </sheetViews>
  <sheetFormatPr defaultRowHeight="14.4"/>
  <cols>
    <col min="1" max="2" width="0" hidden="1" customWidth="1"/>
    <col min="3" max="3" width="26.5546875" customWidth="1"/>
    <col min="4" max="4" width="8.33203125" customWidth="1"/>
    <col min="5" max="9" width="8.88671875" hidden="1" customWidth="1"/>
    <col min="10" max="10" width="10.88671875" customWidth="1"/>
    <col min="11" max="11" width="12.109375" customWidth="1"/>
    <col min="12" max="12" width="11.109375" customWidth="1"/>
    <col min="13" max="13" width="9.33203125" customWidth="1"/>
    <col min="14" max="14" width="11.33203125" customWidth="1"/>
  </cols>
  <sheetData>
    <row r="1" spans="1:14">
      <c r="C1" s="289" t="s">
        <v>1273</v>
      </c>
    </row>
    <row r="2" spans="1:14" ht="15.6">
      <c r="C2" s="1" t="s">
        <v>300</v>
      </c>
    </row>
    <row r="3" spans="1:14">
      <c r="C3" s="14" t="s">
        <v>301</v>
      </c>
    </row>
    <row r="5" spans="1:14">
      <c r="J5" s="108"/>
      <c r="K5" s="109" t="s">
        <v>144</v>
      </c>
      <c r="L5" s="109" t="s">
        <v>302</v>
      </c>
      <c r="M5" s="109" t="s">
        <v>303</v>
      </c>
      <c r="N5" s="110" t="s">
        <v>83</v>
      </c>
    </row>
    <row r="6" spans="1:14">
      <c r="D6" t="s">
        <v>304</v>
      </c>
      <c r="E6" t="s">
        <v>305</v>
      </c>
      <c r="F6" t="s">
        <v>306</v>
      </c>
      <c r="G6" t="s">
        <v>307</v>
      </c>
      <c r="H6" t="s">
        <v>308</v>
      </c>
      <c r="I6" t="s">
        <v>309</v>
      </c>
      <c r="J6" s="111" t="s">
        <v>79</v>
      </c>
      <c r="K6" s="112" t="s">
        <v>310</v>
      </c>
      <c r="L6" s="112" t="s">
        <v>311</v>
      </c>
      <c r="M6" s="112" t="s">
        <v>312</v>
      </c>
      <c r="N6" s="113" t="s">
        <v>74</v>
      </c>
    </row>
    <row r="8" spans="1:14">
      <c r="A8">
        <v>0</v>
      </c>
      <c r="B8" t="s">
        <v>313</v>
      </c>
      <c r="C8" s="13" t="s">
        <v>19</v>
      </c>
      <c r="D8" s="15">
        <v>133262</v>
      </c>
      <c r="E8" s="15">
        <v>80759155.082000002</v>
      </c>
      <c r="F8" s="15">
        <v>22106209.798</v>
      </c>
      <c r="G8" s="15">
        <v>8031222.4910000004</v>
      </c>
      <c r="H8" s="15">
        <v>1986150.365</v>
      </c>
      <c r="I8" s="15">
        <v>112882737.736</v>
      </c>
      <c r="J8" s="15">
        <f t="shared" ref="J8:N39" si="0">(E8/$D8)*1000</f>
        <v>606017.8826822351</v>
      </c>
      <c r="K8" s="15">
        <f t="shared" si="0"/>
        <v>165885.32213234081</v>
      </c>
      <c r="L8" s="15">
        <f t="shared" si="0"/>
        <v>60266.411212498686</v>
      </c>
      <c r="M8" s="15">
        <f t="shared" si="0"/>
        <v>14904.101431765994</v>
      </c>
      <c r="N8" s="15">
        <f t="shared" si="0"/>
        <v>847073.71745884058</v>
      </c>
    </row>
    <row r="9" spans="1:14">
      <c r="A9">
        <v>1000</v>
      </c>
      <c r="B9" t="s">
        <v>314</v>
      </c>
      <c r="C9" t="s">
        <v>172</v>
      </c>
      <c r="D9" s="16">
        <v>38332</v>
      </c>
      <c r="E9" s="16">
        <v>24622823.088</v>
      </c>
      <c r="F9" s="16">
        <v>4326940.9239999996</v>
      </c>
      <c r="G9" s="16">
        <v>1681568.62</v>
      </c>
      <c r="H9" s="16">
        <v>358738.44099999999</v>
      </c>
      <c r="I9" s="16">
        <v>30990071.072999999</v>
      </c>
      <c r="J9" s="16">
        <f t="shared" si="0"/>
        <v>642356.85818637174</v>
      </c>
      <c r="K9" s="16">
        <f t="shared" si="0"/>
        <v>112880.64603986224</v>
      </c>
      <c r="L9" s="16">
        <f t="shared" si="0"/>
        <v>43868.533340290101</v>
      </c>
      <c r="M9" s="16">
        <f t="shared" si="0"/>
        <v>9358.7196337263904</v>
      </c>
      <c r="N9" s="16">
        <f t="shared" si="0"/>
        <v>808464.7572002504</v>
      </c>
    </row>
    <row r="10" spans="1:14">
      <c r="A10">
        <v>1400</v>
      </c>
      <c r="B10" t="s">
        <v>315</v>
      </c>
      <c r="C10" s="13" t="s">
        <v>175</v>
      </c>
      <c r="D10" s="15">
        <v>29687</v>
      </c>
      <c r="E10" s="15">
        <v>18018203.283</v>
      </c>
      <c r="F10" s="15">
        <v>3757847.372</v>
      </c>
      <c r="G10" s="15">
        <v>2941059.23</v>
      </c>
      <c r="H10" s="15">
        <v>615791.51800000004</v>
      </c>
      <c r="I10" s="15">
        <v>25332901.403000001</v>
      </c>
      <c r="J10" s="15">
        <f t="shared" si="0"/>
        <v>606939.17482399708</v>
      </c>
      <c r="K10" s="15">
        <f t="shared" si="0"/>
        <v>126582.25391585541</v>
      </c>
      <c r="L10" s="15">
        <f t="shared" si="0"/>
        <v>99068.92680297773</v>
      </c>
      <c r="M10" s="15">
        <f t="shared" si="0"/>
        <v>20742.800485060801</v>
      </c>
      <c r="N10" s="15">
        <f t="shared" si="0"/>
        <v>853333.15602789109</v>
      </c>
    </row>
    <row r="11" spans="1:14">
      <c r="A11">
        <v>2000</v>
      </c>
      <c r="B11" t="s">
        <v>316</v>
      </c>
      <c r="C11" t="s">
        <v>178</v>
      </c>
      <c r="D11" s="16">
        <v>19676</v>
      </c>
      <c r="E11" s="16">
        <v>10476253.601</v>
      </c>
      <c r="F11" s="16">
        <v>1836685.0330000001</v>
      </c>
      <c r="G11" s="16">
        <v>3154546.611</v>
      </c>
      <c r="H11" s="16">
        <v>323715.88500000001</v>
      </c>
      <c r="I11" s="16">
        <v>15791201.130000001</v>
      </c>
      <c r="J11" s="16">
        <f t="shared" si="0"/>
        <v>532438.17854238674</v>
      </c>
      <c r="K11" s="16">
        <f t="shared" si="0"/>
        <v>93346.464372840011</v>
      </c>
      <c r="L11" s="16">
        <f t="shared" si="0"/>
        <v>160324.58889001829</v>
      </c>
      <c r="M11" s="16">
        <f t="shared" si="0"/>
        <v>16452.321864200039</v>
      </c>
      <c r="N11" s="16">
        <f t="shared" si="0"/>
        <v>802561.5536694451</v>
      </c>
    </row>
    <row r="12" spans="1:14">
      <c r="A12">
        <v>6000</v>
      </c>
      <c r="B12" t="s">
        <v>317</v>
      </c>
      <c r="C12" s="13" t="s">
        <v>208</v>
      </c>
      <c r="D12" s="15">
        <v>19219</v>
      </c>
      <c r="E12" s="15">
        <v>10967382.231000001</v>
      </c>
      <c r="F12" s="15">
        <v>2408168.6490000002</v>
      </c>
      <c r="G12" s="15">
        <v>3940932.6510000001</v>
      </c>
      <c r="H12" s="15">
        <v>533190.478</v>
      </c>
      <c r="I12" s="15">
        <v>17849674.009</v>
      </c>
      <c r="J12" s="15">
        <f t="shared" si="0"/>
        <v>570653.11571882002</v>
      </c>
      <c r="K12" s="15">
        <f t="shared" si="0"/>
        <v>125301.45423799366</v>
      </c>
      <c r="L12" s="15">
        <f t="shared" si="0"/>
        <v>205053.99089442738</v>
      </c>
      <c r="M12" s="15">
        <f t="shared" si="0"/>
        <v>27742.883500702428</v>
      </c>
      <c r="N12" s="15">
        <f t="shared" si="0"/>
        <v>928751.44435194344</v>
      </c>
    </row>
    <row r="13" spans="1:14">
      <c r="A13">
        <v>1300</v>
      </c>
      <c r="B13" t="s">
        <v>318</v>
      </c>
      <c r="C13" t="s">
        <v>174</v>
      </c>
      <c r="D13" s="16">
        <v>17693</v>
      </c>
      <c r="E13" s="16">
        <v>11228662.532</v>
      </c>
      <c r="F13" s="16">
        <v>1844825.7620000001</v>
      </c>
      <c r="G13" s="16">
        <v>1201735.361</v>
      </c>
      <c r="H13" s="16">
        <v>302097.35200000001</v>
      </c>
      <c r="I13" s="16">
        <v>14577321.006999999</v>
      </c>
      <c r="J13" s="16">
        <f t="shared" si="0"/>
        <v>634638.7007291019</v>
      </c>
      <c r="K13" s="16">
        <f t="shared" si="0"/>
        <v>104268.68038207201</v>
      </c>
      <c r="L13" s="16">
        <f t="shared" si="0"/>
        <v>67921.514779856443</v>
      </c>
      <c r="M13" s="16">
        <f t="shared" si="0"/>
        <v>17074.399593059403</v>
      </c>
      <c r="N13" s="16">
        <f t="shared" si="0"/>
        <v>823903.29548408976</v>
      </c>
    </row>
    <row r="14" spans="1:14">
      <c r="A14">
        <v>1604</v>
      </c>
      <c r="B14" t="s">
        <v>319</v>
      </c>
      <c r="C14" s="13" t="s">
        <v>176</v>
      </c>
      <c r="D14" s="15">
        <v>12589</v>
      </c>
      <c r="E14" s="15">
        <v>7342502.3200000003</v>
      </c>
      <c r="F14" s="15">
        <v>1150978.307</v>
      </c>
      <c r="G14" s="15">
        <v>1943309.3759999999</v>
      </c>
      <c r="H14" s="15">
        <v>150979.51800000001</v>
      </c>
      <c r="I14" s="15">
        <v>10587769.521</v>
      </c>
      <c r="J14" s="15">
        <f t="shared" si="0"/>
        <v>583247.46365874982</v>
      </c>
      <c r="K14" s="15">
        <f t="shared" si="0"/>
        <v>91427.302168559865</v>
      </c>
      <c r="L14" s="15">
        <f t="shared" si="0"/>
        <v>154365.66653427595</v>
      </c>
      <c r="M14" s="15">
        <f t="shared" si="0"/>
        <v>11992.971483040752</v>
      </c>
      <c r="N14" s="15">
        <f t="shared" si="0"/>
        <v>841033.40384462627</v>
      </c>
    </row>
    <row r="15" spans="1:14">
      <c r="A15">
        <v>8200</v>
      </c>
      <c r="B15" t="s">
        <v>320</v>
      </c>
      <c r="C15" t="s">
        <v>226</v>
      </c>
      <c r="D15" s="16">
        <v>10452</v>
      </c>
      <c r="E15" s="16">
        <v>5760981.5029999996</v>
      </c>
      <c r="F15" s="16">
        <v>937799.96100000001</v>
      </c>
      <c r="G15" s="16">
        <v>1594570.774</v>
      </c>
      <c r="H15" s="16">
        <v>189575.62700000001</v>
      </c>
      <c r="I15" s="16">
        <v>8482927.8650000002</v>
      </c>
      <c r="J15" s="16">
        <f t="shared" si="0"/>
        <v>551184.60610409488</v>
      </c>
      <c r="K15" s="16">
        <f t="shared" si="0"/>
        <v>89724.450918484508</v>
      </c>
      <c r="L15" s="16">
        <f t="shared" si="0"/>
        <v>152561.30635285113</v>
      </c>
      <c r="M15" s="16">
        <f t="shared" si="0"/>
        <v>18137.736988136243</v>
      </c>
      <c r="N15" s="16">
        <f t="shared" si="0"/>
        <v>811608.10036356677</v>
      </c>
    </row>
    <row r="16" spans="1:14">
      <c r="A16">
        <v>3000</v>
      </c>
      <c r="B16" t="s">
        <v>321</v>
      </c>
      <c r="C16" s="13" t="s">
        <v>182</v>
      </c>
      <c r="D16" s="15">
        <v>7697</v>
      </c>
      <c r="E16" s="15">
        <v>4508175.71</v>
      </c>
      <c r="F16" s="15">
        <v>603778.37600000005</v>
      </c>
      <c r="G16" s="15">
        <v>1250895.4469999999</v>
      </c>
      <c r="H16" s="15">
        <v>51579.625999999997</v>
      </c>
      <c r="I16" s="15">
        <v>6414429.159</v>
      </c>
      <c r="J16" s="15">
        <f t="shared" si="0"/>
        <v>585705.56190723658</v>
      </c>
      <c r="K16" s="15">
        <f t="shared" si="0"/>
        <v>78443.338443549437</v>
      </c>
      <c r="L16" s="15">
        <f t="shared" si="0"/>
        <v>162517.27257373004</v>
      </c>
      <c r="M16" s="15">
        <f t="shared" si="0"/>
        <v>6701.2636091983886</v>
      </c>
      <c r="N16" s="15">
        <f t="shared" si="0"/>
        <v>833367.43653371441</v>
      </c>
    </row>
    <row r="17" spans="1:14">
      <c r="A17">
        <v>7300</v>
      </c>
      <c r="B17" t="s">
        <v>322</v>
      </c>
      <c r="C17" t="s">
        <v>221</v>
      </c>
      <c r="D17" s="16">
        <v>5079</v>
      </c>
      <c r="E17" s="16">
        <v>3294467.6170000001</v>
      </c>
      <c r="F17" s="16">
        <v>904457.78399999999</v>
      </c>
      <c r="G17" s="16">
        <v>1165810.004</v>
      </c>
      <c r="H17" s="16">
        <v>92685.509000000005</v>
      </c>
      <c r="I17" s="16">
        <v>5457420.9139999999</v>
      </c>
      <c r="J17" s="16">
        <f t="shared" si="0"/>
        <v>648644.93345146684</v>
      </c>
      <c r="K17" s="16">
        <f t="shared" si="0"/>
        <v>178077.92557590076</v>
      </c>
      <c r="L17" s="16">
        <f t="shared" si="0"/>
        <v>229535.34239023429</v>
      </c>
      <c r="M17" s="16">
        <f t="shared" si="0"/>
        <v>18248.771214806067</v>
      </c>
      <c r="N17" s="16">
        <f t="shared" si="0"/>
        <v>1074506.9726324079</v>
      </c>
    </row>
    <row r="18" spans="1:14">
      <c r="A18">
        <v>7400</v>
      </c>
      <c r="B18" t="s">
        <v>323</v>
      </c>
      <c r="C18" s="13" t="s">
        <v>222</v>
      </c>
      <c r="D18" s="15">
        <v>5020</v>
      </c>
      <c r="E18" s="15">
        <v>2719952.0419999999</v>
      </c>
      <c r="F18" s="15">
        <v>601068.71200000006</v>
      </c>
      <c r="G18" s="15">
        <v>1988239.828</v>
      </c>
      <c r="H18" s="15">
        <v>61372.881000000001</v>
      </c>
      <c r="I18" s="15">
        <v>5370633.4630000005</v>
      </c>
      <c r="J18" s="15">
        <f t="shared" si="0"/>
        <v>541823.11593625485</v>
      </c>
      <c r="K18" s="15">
        <f t="shared" si="0"/>
        <v>119734.803187251</v>
      </c>
      <c r="L18" s="15">
        <f t="shared" si="0"/>
        <v>396063.71075697214</v>
      </c>
      <c r="M18" s="15">
        <f t="shared" si="0"/>
        <v>12225.673505976096</v>
      </c>
      <c r="N18" s="15">
        <f t="shared" si="0"/>
        <v>1069847.3033864542</v>
      </c>
    </row>
    <row r="19" spans="1:14">
      <c r="A19">
        <v>1100</v>
      </c>
      <c r="B19" t="s">
        <v>324</v>
      </c>
      <c r="C19" t="s">
        <v>273</v>
      </c>
      <c r="D19" s="16">
        <v>4715</v>
      </c>
      <c r="E19" s="16">
        <v>3121272.0860000001</v>
      </c>
      <c r="F19" s="16">
        <v>342266.21100000001</v>
      </c>
      <c r="G19" s="16">
        <v>322912.29300000001</v>
      </c>
      <c r="H19" s="16">
        <v>34409.288999999997</v>
      </c>
      <c r="I19" s="16">
        <v>3820859.8790000002</v>
      </c>
      <c r="J19" s="16">
        <f t="shared" si="0"/>
        <v>661987.7170731707</v>
      </c>
      <c r="K19" s="16">
        <f t="shared" si="0"/>
        <v>72590.924920466598</v>
      </c>
      <c r="L19" s="16">
        <f t="shared" si="0"/>
        <v>68486.170307529159</v>
      </c>
      <c r="M19" s="16">
        <f t="shared" si="0"/>
        <v>7297.8343584305403</v>
      </c>
      <c r="N19" s="16">
        <f t="shared" si="0"/>
        <v>810362.64665959706</v>
      </c>
    </row>
    <row r="20" spans="1:14">
      <c r="A20">
        <v>8000</v>
      </c>
      <c r="B20" t="s">
        <v>325</v>
      </c>
      <c r="C20" s="13" t="s">
        <v>225</v>
      </c>
      <c r="D20" s="15">
        <v>4347</v>
      </c>
      <c r="E20" s="15">
        <v>2735405.8739999998</v>
      </c>
      <c r="F20" s="15">
        <v>389882.88500000001</v>
      </c>
      <c r="G20" s="15">
        <v>666882.25699999998</v>
      </c>
      <c r="H20" s="15">
        <v>90992.054999999993</v>
      </c>
      <c r="I20" s="15">
        <v>3883163.071</v>
      </c>
      <c r="J20" s="15">
        <f t="shared" si="0"/>
        <v>629262.91097308486</v>
      </c>
      <c r="K20" s="15">
        <f t="shared" si="0"/>
        <v>89690.104669887281</v>
      </c>
      <c r="L20" s="15">
        <f t="shared" si="0"/>
        <v>153412.06740280654</v>
      </c>
      <c r="M20" s="15">
        <f t="shared" si="0"/>
        <v>20932.149758454107</v>
      </c>
      <c r="N20" s="15">
        <f t="shared" si="0"/>
        <v>893297.23280423274</v>
      </c>
    </row>
    <row r="21" spans="1:14">
      <c r="A21">
        <v>5200</v>
      </c>
      <c r="B21" t="s">
        <v>326</v>
      </c>
      <c r="C21" t="s">
        <v>201</v>
      </c>
      <c r="D21" s="16">
        <v>4084</v>
      </c>
      <c r="E21" s="16">
        <v>2318972.8670000001</v>
      </c>
      <c r="F21" s="16">
        <v>521753.35</v>
      </c>
      <c r="G21" s="16">
        <v>1652736.8049999999</v>
      </c>
      <c r="H21" s="16">
        <v>87858.448000000004</v>
      </c>
      <c r="I21" s="16">
        <v>4581321.47</v>
      </c>
      <c r="J21" s="16">
        <f t="shared" si="0"/>
        <v>567819.01738491678</v>
      </c>
      <c r="K21" s="16">
        <f t="shared" si="0"/>
        <v>127755.47257590597</v>
      </c>
      <c r="L21" s="16">
        <f t="shared" si="0"/>
        <v>404685.79946131242</v>
      </c>
      <c r="M21" s="16">
        <f t="shared" si="0"/>
        <v>21512.842311459357</v>
      </c>
      <c r="N21" s="16">
        <f t="shared" si="0"/>
        <v>1121773.1317335945</v>
      </c>
    </row>
    <row r="22" spans="1:14">
      <c r="A22">
        <v>4200</v>
      </c>
      <c r="B22" t="s">
        <v>327</v>
      </c>
      <c r="C22" s="13" t="s">
        <v>193</v>
      </c>
      <c r="D22" s="15">
        <v>3794</v>
      </c>
      <c r="E22" s="15">
        <v>2224804.639</v>
      </c>
      <c r="F22" s="15">
        <v>362840.48200000002</v>
      </c>
      <c r="G22" s="15">
        <v>914864.56799999997</v>
      </c>
      <c r="H22" s="15">
        <v>75780.186000000002</v>
      </c>
      <c r="I22" s="15">
        <v>3578289.875</v>
      </c>
      <c r="J22" s="15">
        <f t="shared" si="0"/>
        <v>586400.80100158136</v>
      </c>
      <c r="K22" s="15">
        <f t="shared" si="0"/>
        <v>95635.340537691096</v>
      </c>
      <c r="L22" s="15">
        <f t="shared" si="0"/>
        <v>241134.57248286766</v>
      </c>
      <c r="M22" s="15">
        <f t="shared" si="0"/>
        <v>19973.691618344754</v>
      </c>
      <c r="N22" s="15">
        <f t="shared" si="0"/>
        <v>943144.40564048488</v>
      </c>
    </row>
    <row r="23" spans="1:14">
      <c r="A23">
        <v>3609</v>
      </c>
      <c r="B23" t="s">
        <v>328</v>
      </c>
      <c r="C23" t="s">
        <v>185</v>
      </c>
      <c r="D23" s="16">
        <v>3758</v>
      </c>
      <c r="E23" s="16">
        <v>2026519.493</v>
      </c>
      <c r="F23" s="16">
        <v>528573.28500000003</v>
      </c>
      <c r="G23" s="16">
        <v>1110857.889</v>
      </c>
      <c r="H23" s="16">
        <v>89262.178</v>
      </c>
      <c r="I23" s="16">
        <v>3755212.8450000002</v>
      </c>
      <c r="J23" s="16">
        <f t="shared" si="0"/>
        <v>539254.78791910585</v>
      </c>
      <c r="K23" s="16">
        <f t="shared" si="0"/>
        <v>140652.81665779671</v>
      </c>
      <c r="L23" s="16">
        <f t="shared" si="0"/>
        <v>295598.16098988825</v>
      </c>
      <c r="M23" s="16">
        <f t="shared" si="0"/>
        <v>23752.575306013838</v>
      </c>
      <c r="N23" s="16">
        <f t="shared" si="0"/>
        <v>999258.34087280475</v>
      </c>
    </row>
    <row r="24" spans="1:14">
      <c r="A24">
        <v>2510</v>
      </c>
      <c r="B24" t="s">
        <v>329</v>
      </c>
      <c r="C24" s="13" t="s">
        <v>181</v>
      </c>
      <c r="D24" s="15">
        <v>3649</v>
      </c>
      <c r="E24" s="15">
        <v>1899611.5789999999</v>
      </c>
      <c r="F24" s="15">
        <v>837765.95400000003</v>
      </c>
      <c r="G24" s="15">
        <v>863898.68099999998</v>
      </c>
      <c r="H24" s="15">
        <v>46692.53</v>
      </c>
      <c r="I24" s="15">
        <v>3647968.7439999999</v>
      </c>
      <c r="J24" s="15">
        <f t="shared" si="0"/>
        <v>520584.15428884618</v>
      </c>
      <c r="K24" s="15">
        <f t="shared" si="0"/>
        <v>229587.81967662374</v>
      </c>
      <c r="L24" s="15">
        <f t="shared" si="0"/>
        <v>236749.43299534119</v>
      </c>
      <c r="M24" s="15">
        <f t="shared" si="0"/>
        <v>12795.979720471361</v>
      </c>
      <c r="N24" s="15">
        <f t="shared" si="0"/>
        <v>999717.38668128254</v>
      </c>
    </row>
    <row r="25" spans="1:14">
      <c r="A25">
        <v>2300</v>
      </c>
      <c r="B25" t="s">
        <v>330</v>
      </c>
      <c r="C25" t="s">
        <v>179</v>
      </c>
      <c r="D25" s="16">
        <v>3539</v>
      </c>
      <c r="E25" s="16">
        <v>1903833.1429999999</v>
      </c>
      <c r="F25" s="16">
        <v>432478.99699999997</v>
      </c>
      <c r="G25" s="16">
        <v>710390.478</v>
      </c>
      <c r="H25" s="16">
        <v>78235.142000000007</v>
      </c>
      <c r="I25" s="16">
        <v>3124937.76</v>
      </c>
      <c r="J25" s="16">
        <f t="shared" si="0"/>
        <v>537957.93811811251</v>
      </c>
      <c r="K25" s="16">
        <f t="shared" si="0"/>
        <v>122203.72901949703</v>
      </c>
      <c r="L25" s="16">
        <f t="shared" si="0"/>
        <v>200731.98022040125</v>
      </c>
      <c r="M25" s="16">
        <f t="shared" si="0"/>
        <v>22106.567391918623</v>
      </c>
      <c r="N25" s="16">
        <f t="shared" si="0"/>
        <v>883000.21474992938</v>
      </c>
    </row>
    <row r="26" spans="1:14">
      <c r="A26">
        <v>6100</v>
      </c>
      <c r="B26" t="s">
        <v>331</v>
      </c>
      <c r="C26" s="13" t="s">
        <v>209</v>
      </c>
      <c r="D26" s="15">
        <v>3030</v>
      </c>
      <c r="E26" s="15">
        <v>1834233.135</v>
      </c>
      <c r="F26" s="15">
        <v>406858.34700000001</v>
      </c>
      <c r="G26" s="15">
        <v>722635.42799999996</v>
      </c>
      <c r="H26" s="15">
        <v>73873.692999999999</v>
      </c>
      <c r="I26" s="15">
        <v>3037600.6030000001</v>
      </c>
      <c r="J26" s="15">
        <f t="shared" si="0"/>
        <v>605357.47029702971</v>
      </c>
      <c r="K26" s="15">
        <f t="shared" si="0"/>
        <v>134276.6821782178</v>
      </c>
      <c r="L26" s="15">
        <f t="shared" si="0"/>
        <v>238493.54059405939</v>
      </c>
      <c r="M26" s="15">
        <f t="shared" si="0"/>
        <v>24380.756765676568</v>
      </c>
      <c r="N26" s="15">
        <f t="shared" si="0"/>
        <v>1002508.4498349836</v>
      </c>
    </row>
    <row r="27" spans="1:14">
      <c r="A27">
        <v>8716</v>
      </c>
      <c r="B27" t="s">
        <v>332</v>
      </c>
      <c r="C27" t="s">
        <v>234</v>
      </c>
      <c r="D27" s="16">
        <v>2778</v>
      </c>
      <c r="E27" s="16">
        <v>1574516.4339999999</v>
      </c>
      <c r="F27" s="16">
        <v>326744.125</v>
      </c>
      <c r="G27" s="16">
        <v>524982.23499999999</v>
      </c>
      <c r="H27" s="16">
        <v>51026.923000000003</v>
      </c>
      <c r="I27" s="16">
        <v>2477269.7170000002</v>
      </c>
      <c r="J27" s="16">
        <f t="shared" si="0"/>
        <v>566780.57379409648</v>
      </c>
      <c r="K27" s="16">
        <f t="shared" si="0"/>
        <v>117618.47552195824</v>
      </c>
      <c r="L27" s="16">
        <f t="shared" si="0"/>
        <v>188978.4863210943</v>
      </c>
      <c r="M27" s="16">
        <f t="shared" si="0"/>
        <v>18368.22282217423</v>
      </c>
      <c r="N27" s="16">
        <f t="shared" si="0"/>
        <v>891745.75845932332</v>
      </c>
    </row>
    <row r="28" spans="1:14">
      <c r="A28">
        <v>8401</v>
      </c>
      <c r="B28" t="s">
        <v>333</v>
      </c>
      <c r="C28" s="13" t="s">
        <v>227</v>
      </c>
      <c r="D28" s="15">
        <v>2387</v>
      </c>
      <c r="E28" s="15">
        <v>1407679.8330000001</v>
      </c>
      <c r="F28" s="15">
        <v>236939.125</v>
      </c>
      <c r="G28" s="15">
        <v>710172.37399999995</v>
      </c>
      <c r="H28" s="15">
        <v>23460.721000000001</v>
      </c>
      <c r="I28" s="15">
        <v>2378252.0529999998</v>
      </c>
      <c r="J28" s="15">
        <f t="shared" si="0"/>
        <v>589727.62170087977</v>
      </c>
      <c r="K28" s="15">
        <f t="shared" si="0"/>
        <v>99262.306242144958</v>
      </c>
      <c r="L28" s="15">
        <f t="shared" si="0"/>
        <v>297516.70465018851</v>
      </c>
      <c r="M28" s="15">
        <f t="shared" si="0"/>
        <v>9828.5383326351075</v>
      </c>
      <c r="N28" s="15">
        <f t="shared" si="0"/>
        <v>996335.1709258483</v>
      </c>
    </row>
    <row r="29" spans="1:14">
      <c r="A29">
        <v>8717</v>
      </c>
      <c r="B29" t="s">
        <v>334</v>
      </c>
      <c r="C29" t="s">
        <v>235</v>
      </c>
      <c r="D29" s="16">
        <v>2369</v>
      </c>
      <c r="E29" s="16">
        <v>1278935.4639999999</v>
      </c>
      <c r="F29" s="16">
        <v>456803.88900000002</v>
      </c>
      <c r="G29" s="16">
        <v>568273.18500000006</v>
      </c>
      <c r="H29" s="16">
        <v>39909.758999999998</v>
      </c>
      <c r="I29" s="16">
        <v>2343922.2969999998</v>
      </c>
      <c r="J29" s="16">
        <f t="shared" si="0"/>
        <v>539863.00717602368</v>
      </c>
      <c r="K29" s="16">
        <f t="shared" si="0"/>
        <v>192825.61798227101</v>
      </c>
      <c r="L29" s="16">
        <f t="shared" si="0"/>
        <v>239878.92992823978</v>
      </c>
      <c r="M29" s="16">
        <f t="shared" si="0"/>
        <v>16846.669058674546</v>
      </c>
      <c r="N29" s="16">
        <f t="shared" si="0"/>
        <v>989414.22414520883</v>
      </c>
    </row>
    <row r="30" spans="1:14">
      <c r="A30">
        <v>6250</v>
      </c>
      <c r="B30" t="s">
        <v>335</v>
      </c>
      <c r="C30" s="13" t="s">
        <v>210</v>
      </c>
      <c r="D30" s="15">
        <v>1970</v>
      </c>
      <c r="E30" s="15">
        <v>1254267.25</v>
      </c>
      <c r="F30" s="15">
        <v>183947.07800000001</v>
      </c>
      <c r="G30" s="15">
        <v>475333.364</v>
      </c>
      <c r="H30" s="15">
        <v>60558.389000000003</v>
      </c>
      <c r="I30" s="15">
        <v>1974106.081</v>
      </c>
      <c r="J30" s="15">
        <f t="shared" si="0"/>
        <v>636683.88324873091</v>
      </c>
      <c r="K30" s="15">
        <f t="shared" si="0"/>
        <v>93374.15126903553</v>
      </c>
      <c r="L30" s="15">
        <f t="shared" si="0"/>
        <v>241285.97157360407</v>
      </c>
      <c r="M30" s="15">
        <f t="shared" si="0"/>
        <v>30740.298984771573</v>
      </c>
      <c r="N30" s="15">
        <f t="shared" si="0"/>
        <v>1002084.3050761422</v>
      </c>
    </row>
    <row r="31" spans="1:14">
      <c r="A31">
        <v>8613</v>
      </c>
      <c r="B31" t="s">
        <v>336</v>
      </c>
      <c r="C31" t="s">
        <v>231</v>
      </c>
      <c r="D31" s="16">
        <v>1924</v>
      </c>
      <c r="E31" s="16">
        <v>1049784.7050000001</v>
      </c>
      <c r="F31" s="16">
        <v>219870.255</v>
      </c>
      <c r="G31" s="16">
        <v>422702.26500000001</v>
      </c>
      <c r="H31" s="16">
        <v>19575.413</v>
      </c>
      <c r="I31" s="16">
        <v>1711932.638</v>
      </c>
      <c r="J31" s="16">
        <f t="shared" si="0"/>
        <v>545626.14604989602</v>
      </c>
      <c r="K31" s="16">
        <f t="shared" si="0"/>
        <v>114277.67931392931</v>
      </c>
      <c r="L31" s="16">
        <f t="shared" si="0"/>
        <v>219699.72193347194</v>
      </c>
      <c r="M31" s="16">
        <f t="shared" si="0"/>
        <v>10174.331081081082</v>
      </c>
      <c r="N31" s="16">
        <f t="shared" si="0"/>
        <v>889777.87837837846</v>
      </c>
    </row>
    <row r="32" spans="1:14">
      <c r="A32">
        <v>6400</v>
      </c>
      <c r="B32" t="s">
        <v>337</v>
      </c>
      <c r="C32" s="13" t="s">
        <v>211</v>
      </c>
      <c r="D32" s="15">
        <v>1855</v>
      </c>
      <c r="E32" s="15">
        <v>1057342.4110000001</v>
      </c>
      <c r="F32" s="15">
        <v>197421.856</v>
      </c>
      <c r="G32" s="15">
        <v>607511.86399999994</v>
      </c>
      <c r="H32" s="15">
        <v>36929.538</v>
      </c>
      <c r="I32" s="15">
        <v>1899205.669</v>
      </c>
      <c r="J32" s="15">
        <f t="shared" si="0"/>
        <v>569995.90889487881</v>
      </c>
      <c r="K32" s="15">
        <f t="shared" si="0"/>
        <v>106426.87654986522</v>
      </c>
      <c r="L32" s="15">
        <f t="shared" si="0"/>
        <v>327499.65714285715</v>
      </c>
      <c r="M32" s="15">
        <f t="shared" si="0"/>
        <v>19908.106738544477</v>
      </c>
      <c r="N32" s="15">
        <f t="shared" si="0"/>
        <v>1023830.5493261456</v>
      </c>
    </row>
    <row r="33" spans="1:14">
      <c r="A33">
        <v>8614</v>
      </c>
      <c r="B33" t="s">
        <v>338</v>
      </c>
      <c r="C33" t="s">
        <v>232</v>
      </c>
      <c r="D33" s="16">
        <v>1740</v>
      </c>
      <c r="E33" s="16">
        <v>919466.53500000003</v>
      </c>
      <c r="F33" s="16">
        <v>367533.16600000003</v>
      </c>
      <c r="G33" s="16">
        <v>289821.935</v>
      </c>
      <c r="H33" s="16">
        <v>17086.53</v>
      </c>
      <c r="I33" s="16">
        <v>1593908.166</v>
      </c>
      <c r="J33" s="16">
        <f t="shared" si="0"/>
        <v>528429.04310344835</v>
      </c>
      <c r="K33" s="16">
        <f t="shared" si="0"/>
        <v>211225.95747126438</v>
      </c>
      <c r="L33" s="16">
        <f t="shared" si="0"/>
        <v>166564.33045977011</v>
      </c>
      <c r="M33" s="16">
        <f t="shared" si="0"/>
        <v>9819.8448275862047</v>
      </c>
      <c r="N33" s="16">
        <f t="shared" si="0"/>
        <v>916039.17586206901</v>
      </c>
    </row>
    <row r="34" spans="1:14">
      <c r="A34">
        <v>3714</v>
      </c>
      <c r="B34" t="s">
        <v>339</v>
      </c>
      <c r="C34" s="13" t="s">
        <v>190</v>
      </c>
      <c r="D34" s="15">
        <v>1679</v>
      </c>
      <c r="E34" s="15">
        <v>1164639.7050000001</v>
      </c>
      <c r="F34" s="15">
        <v>167903.63800000001</v>
      </c>
      <c r="G34" s="15">
        <v>472039.24300000002</v>
      </c>
      <c r="H34" s="15">
        <v>49690.341999999997</v>
      </c>
      <c r="I34" s="15">
        <v>1854272.9280000001</v>
      </c>
      <c r="J34" s="15">
        <f t="shared" si="0"/>
        <v>693650.80702799291</v>
      </c>
      <c r="K34" s="15">
        <f t="shared" si="0"/>
        <v>100002.1667659321</v>
      </c>
      <c r="L34" s="15">
        <f t="shared" si="0"/>
        <v>281143.08695652173</v>
      </c>
      <c r="M34" s="15">
        <f t="shared" si="0"/>
        <v>29595.200714711136</v>
      </c>
      <c r="N34" s="15">
        <f t="shared" si="0"/>
        <v>1104391.2614651578</v>
      </c>
    </row>
    <row r="35" spans="1:14">
      <c r="A35">
        <v>2506</v>
      </c>
      <c r="B35" t="s">
        <v>340</v>
      </c>
      <c r="C35" t="s">
        <v>180</v>
      </c>
      <c r="D35" s="16">
        <v>1331</v>
      </c>
      <c r="E35" s="16">
        <v>706517.89500000002</v>
      </c>
      <c r="F35" s="16">
        <v>109969.671</v>
      </c>
      <c r="G35" s="16">
        <v>295847.65399999998</v>
      </c>
      <c r="H35" s="16">
        <v>23959.123</v>
      </c>
      <c r="I35" s="16">
        <v>1136294.3430000001</v>
      </c>
      <c r="J35" s="16">
        <f t="shared" si="0"/>
        <v>530817.35161532683</v>
      </c>
      <c r="K35" s="16">
        <f t="shared" si="0"/>
        <v>82621.841472577013</v>
      </c>
      <c r="L35" s="16">
        <f t="shared" si="0"/>
        <v>222274.72126220886</v>
      </c>
      <c r="M35" s="16">
        <f t="shared" si="0"/>
        <v>18000.843726521412</v>
      </c>
      <c r="N35" s="16">
        <f t="shared" si="0"/>
        <v>853714.75807663426</v>
      </c>
    </row>
    <row r="36" spans="1:14">
      <c r="A36">
        <v>5508</v>
      </c>
      <c r="B36" t="s">
        <v>341</v>
      </c>
      <c r="C36" s="13" t="s">
        <v>202</v>
      </c>
      <c r="D36" s="15">
        <v>1222</v>
      </c>
      <c r="E36" s="15">
        <v>628637.40700000001</v>
      </c>
      <c r="F36" s="15">
        <v>110296.929</v>
      </c>
      <c r="G36" s="15">
        <v>422255.32299999997</v>
      </c>
      <c r="H36" s="15">
        <v>4649.34</v>
      </c>
      <c r="I36" s="15">
        <v>1165838.9990000001</v>
      </c>
      <c r="J36" s="15">
        <f t="shared" si="0"/>
        <v>514433.22995090013</v>
      </c>
      <c r="K36" s="15">
        <f t="shared" si="0"/>
        <v>90259.352700491014</v>
      </c>
      <c r="L36" s="15">
        <f t="shared" si="0"/>
        <v>345544.4541734861</v>
      </c>
      <c r="M36" s="15">
        <f t="shared" si="0"/>
        <v>3804.6972176759414</v>
      </c>
      <c r="N36" s="15">
        <f t="shared" si="0"/>
        <v>954041.73404255323</v>
      </c>
    </row>
    <row r="37" spans="1:14">
      <c r="A37">
        <v>3711</v>
      </c>
      <c r="B37" t="s">
        <v>342</v>
      </c>
      <c r="C37" t="s">
        <v>188</v>
      </c>
      <c r="D37" s="16">
        <v>1196</v>
      </c>
      <c r="E37" s="16">
        <v>645135.73699999996</v>
      </c>
      <c r="F37" s="16">
        <v>146890.93900000001</v>
      </c>
      <c r="G37" s="16">
        <v>274980.723</v>
      </c>
      <c r="H37" s="16">
        <v>39326.237000000001</v>
      </c>
      <c r="I37" s="16">
        <v>1106333.6359999999</v>
      </c>
      <c r="J37" s="16">
        <f t="shared" si="0"/>
        <v>539411.15133779263</v>
      </c>
      <c r="K37" s="16">
        <f t="shared" si="0"/>
        <v>122818.51086956523</v>
      </c>
      <c r="L37" s="16">
        <f t="shared" si="0"/>
        <v>229916.99247491639</v>
      </c>
      <c r="M37" s="16">
        <f t="shared" si="0"/>
        <v>32881.469063545155</v>
      </c>
      <c r="N37" s="16">
        <f t="shared" si="0"/>
        <v>925028.12374581932</v>
      </c>
    </row>
    <row r="38" spans="1:14">
      <c r="A38">
        <v>8721</v>
      </c>
      <c r="B38" t="s">
        <v>343</v>
      </c>
      <c r="C38" s="13" t="s">
        <v>238</v>
      </c>
      <c r="D38" s="15">
        <v>1144</v>
      </c>
      <c r="E38" s="15">
        <v>600745.43400000001</v>
      </c>
      <c r="F38" s="15">
        <v>428664.95799999998</v>
      </c>
      <c r="G38" s="15">
        <v>237113.76800000001</v>
      </c>
      <c r="H38" s="15">
        <v>16591.409</v>
      </c>
      <c r="I38" s="15">
        <v>1283115.5689999999</v>
      </c>
      <c r="J38" s="15">
        <f t="shared" si="0"/>
        <v>525127.12762237771</v>
      </c>
      <c r="K38" s="15">
        <f t="shared" si="0"/>
        <v>374707.13111888105</v>
      </c>
      <c r="L38" s="15">
        <f t="shared" si="0"/>
        <v>207267.27972027974</v>
      </c>
      <c r="M38" s="15">
        <f t="shared" si="0"/>
        <v>14502.979895104894</v>
      </c>
      <c r="N38" s="15">
        <f t="shared" si="0"/>
        <v>1121604.5183566432</v>
      </c>
    </row>
    <row r="39" spans="1:14">
      <c r="A39">
        <v>6513</v>
      </c>
      <c r="B39" t="s">
        <v>344</v>
      </c>
      <c r="C39" t="s">
        <v>212</v>
      </c>
      <c r="D39" s="16">
        <v>1097</v>
      </c>
      <c r="E39" s="16">
        <v>597254.79799999995</v>
      </c>
      <c r="F39" s="16">
        <v>93966.392999999996</v>
      </c>
      <c r="G39" s="16">
        <v>342681.22600000002</v>
      </c>
      <c r="H39" s="16">
        <v>3661.502</v>
      </c>
      <c r="I39" s="16">
        <v>1037563.919</v>
      </c>
      <c r="J39" s="16">
        <f t="shared" si="0"/>
        <v>544443.75387420238</v>
      </c>
      <c r="K39" s="16">
        <f t="shared" si="0"/>
        <v>85657.605287146769</v>
      </c>
      <c r="L39" s="16">
        <f t="shared" si="0"/>
        <v>312380.33363719232</v>
      </c>
      <c r="M39" s="16">
        <f t="shared" si="0"/>
        <v>3337.7411121239743</v>
      </c>
      <c r="N39" s="16">
        <f t="shared" si="0"/>
        <v>945819.43391066545</v>
      </c>
    </row>
    <row r="40" spans="1:14">
      <c r="A40">
        <v>4607</v>
      </c>
      <c r="B40" t="s">
        <v>345</v>
      </c>
      <c r="C40" s="13" t="s">
        <v>196</v>
      </c>
      <c r="D40" s="15">
        <v>1064</v>
      </c>
      <c r="E40" s="15">
        <v>619336.46600000001</v>
      </c>
      <c r="F40" s="15">
        <v>69599.364000000001</v>
      </c>
      <c r="G40" s="15">
        <v>372832.47600000002</v>
      </c>
      <c r="H40" s="15">
        <v>23483.536</v>
      </c>
      <c r="I40" s="15">
        <v>1085251.8419999999</v>
      </c>
      <c r="J40" s="15">
        <f t="shared" ref="J40:N76" si="1">(E40/$D40)*1000</f>
        <v>582083.14473684214</v>
      </c>
      <c r="K40" s="15">
        <f t="shared" si="1"/>
        <v>65412.936090225572</v>
      </c>
      <c r="L40" s="15">
        <f t="shared" si="1"/>
        <v>350406.46240601508</v>
      </c>
      <c r="M40" s="15">
        <f t="shared" si="1"/>
        <v>22070.992481203008</v>
      </c>
      <c r="N40" s="15">
        <f t="shared" si="1"/>
        <v>1019973.5357142856</v>
      </c>
    </row>
    <row r="41" spans="1:14">
      <c r="A41">
        <v>4100</v>
      </c>
      <c r="B41" t="s">
        <v>346</v>
      </c>
      <c r="C41" t="s">
        <v>192</v>
      </c>
      <c r="D41" s="16">
        <v>958</v>
      </c>
      <c r="E41" s="16">
        <v>614120.13399999996</v>
      </c>
      <c r="F41" s="16">
        <v>66643.835000000006</v>
      </c>
      <c r="G41" s="16">
        <v>266133.89</v>
      </c>
      <c r="H41" s="16">
        <v>10191.210999999999</v>
      </c>
      <c r="I41" s="16">
        <v>957089.07</v>
      </c>
      <c r="J41" s="16">
        <f t="shared" si="1"/>
        <v>641043.98121085588</v>
      </c>
      <c r="K41" s="16">
        <f t="shared" si="1"/>
        <v>69565.589770354913</v>
      </c>
      <c r="L41" s="16">
        <f t="shared" si="1"/>
        <v>277801.55532359082</v>
      </c>
      <c r="M41" s="16">
        <f t="shared" si="1"/>
        <v>10638.007306889351</v>
      </c>
      <c r="N41" s="16">
        <f t="shared" si="1"/>
        <v>999049.13361169095</v>
      </c>
    </row>
    <row r="42" spans="1:14">
      <c r="A42">
        <v>5604</v>
      </c>
      <c r="B42" t="s">
        <v>347</v>
      </c>
      <c r="C42" s="13" t="s">
        <v>203</v>
      </c>
      <c r="D42" s="15">
        <v>950</v>
      </c>
      <c r="E42" s="15">
        <v>507176.32400000002</v>
      </c>
      <c r="F42" s="15">
        <v>107131.239</v>
      </c>
      <c r="G42" s="15">
        <v>315385.228</v>
      </c>
      <c r="H42" s="15">
        <v>24410.216</v>
      </c>
      <c r="I42" s="15">
        <v>954103.00699999998</v>
      </c>
      <c r="J42" s="15">
        <f t="shared" si="1"/>
        <v>533869.81473684218</v>
      </c>
      <c r="K42" s="15">
        <f t="shared" si="1"/>
        <v>112769.72526315789</v>
      </c>
      <c r="L42" s="15">
        <f t="shared" si="1"/>
        <v>331984.45052631584</v>
      </c>
      <c r="M42" s="15">
        <f t="shared" si="1"/>
        <v>25694.964210526316</v>
      </c>
      <c r="N42" s="15">
        <f t="shared" si="1"/>
        <v>1004318.9547368421</v>
      </c>
    </row>
    <row r="43" spans="1:14">
      <c r="A43">
        <v>3709</v>
      </c>
      <c r="B43" t="s">
        <v>348</v>
      </c>
      <c r="C43" t="s">
        <v>186</v>
      </c>
      <c r="D43" s="16">
        <v>862</v>
      </c>
      <c r="E43" s="16">
        <v>508282.20199999999</v>
      </c>
      <c r="F43" s="16">
        <v>107292.253</v>
      </c>
      <c r="G43" s="16">
        <v>235955.23199999999</v>
      </c>
      <c r="H43" s="16">
        <v>37348.89</v>
      </c>
      <c r="I43" s="16">
        <v>888878.57700000005</v>
      </c>
      <c r="J43" s="16">
        <f t="shared" si="1"/>
        <v>589654.5266821346</v>
      </c>
      <c r="K43" s="16">
        <f t="shared" si="1"/>
        <v>124468.9709976798</v>
      </c>
      <c r="L43" s="16">
        <f t="shared" si="1"/>
        <v>273729.96751740138</v>
      </c>
      <c r="M43" s="16">
        <f t="shared" si="1"/>
        <v>43328.178654292344</v>
      </c>
      <c r="N43" s="16">
        <f t="shared" si="1"/>
        <v>1031181.6438515082</v>
      </c>
    </row>
    <row r="44" spans="1:14">
      <c r="A44">
        <v>6612</v>
      </c>
      <c r="B44" t="s">
        <v>349</v>
      </c>
      <c r="C44" s="13" t="s">
        <v>218</v>
      </c>
      <c r="D44" s="15">
        <v>852</v>
      </c>
      <c r="E44" s="15">
        <v>444954.54399999999</v>
      </c>
      <c r="F44" s="15">
        <v>211297.44399999999</v>
      </c>
      <c r="G44" s="15">
        <v>273563.14799999999</v>
      </c>
      <c r="H44" s="15">
        <v>46867.298000000003</v>
      </c>
      <c r="I44" s="15">
        <v>976682.43400000001</v>
      </c>
      <c r="J44" s="15">
        <f t="shared" si="1"/>
        <v>522247.11737089208</v>
      </c>
      <c r="K44" s="15">
        <f t="shared" si="1"/>
        <v>248001.69483568074</v>
      </c>
      <c r="L44" s="15">
        <f t="shared" si="1"/>
        <v>321083.50704225351</v>
      </c>
      <c r="M44" s="15">
        <f t="shared" si="1"/>
        <v>55008.565727699533</v>
      </c>
      <c r="N44" s="15">
        <f t="shared" si="1"/>
        <v>1146340.8849765258</v>
      </c>
    </row>
    <row r="45" spans="1:14">
      <c r="A45">
        <v>8710</v>
      </c>
      <c r="B45" t="s">
        <v>350</v>
      </c>
      <c r="C45" t="s">
        <v>233</v>
      </c>
      <c r="D45" s="16">
        <v>822</v>
      </c>
      <c r="E45" s="16">
        <v>426778.70899999997</v>
      </c>
      <c r="F45" s="16">
        <v>147415.11300000001</v>
      </c>
      <c r="G45" s="16">
        <v>171161.50899999999</v>
      </c>
      <c r="H45" s="16">
        <v>7819.0339999999997</v>
      </c>
      <c r="I45" s="16">
        <v>753174.36499999999</v>
      </c>
      <c r="J45" s="16">
        <f t="shared" si="1"/>
        <v>519195.50973236008</v>
      </c>
      <c r="K45" s="16">
        <f t="shared" si="1"/>
        <v>179337.12043795624</v>
      </c>
      <c r="L45" s="16">
        <f t="shared" si="1"/>
        <v>208225.68004866177</v>
      </c>
      <c r="M45" s="16">
        <f t="shared" si="1"/>
        <v>9512.206812652068</v>
      </c>
      <c r="N45" s="16">
        <f t="shared" si="1"/>
        <v>916270.51703163015</v>
      </c>
    </row>
    <row r="46" spans="1:14">
      <c r="A46">
        <v>8508</v>
      </c>
      <c r="B46" t="s">
        <v>351</v>
      </c>
      <c r="C46" s="13" t="s">
        <v>228</v>
      </c>
      <c r="D46" s="15">
        <v>758</v>
      </c>
      <c r="E46" s="15">
        <v>409362.41100000002</v>
      </c>
      <c r="F46" s="15">
        <v>99507.607999999993</v>
      </c>
      <c r="G46" s="15">
        <v>129781.55</v>
      </c>
      <c r="H46" s="15">
        <v>12117.416999999999</v>
      </c>
      <c r="I46" s="15">
        <v>650768.98600000003</v>
      </c>
      <c r="J46" s="15">
        <f t="shared" si="1"/>
        <v>540055.95118733519</v>
      </c>
      <c r="K46" s="15">
        <f t="shared" si="1"/>
        <v>131276.52770448549</v>
      </c>
      <c r="L46" s="15">
        <f t="shared" si="1"/>
        <v>171215.76517150397</v>
      </c>
      <c r="M46" s="15">
        <f t="shared" si="1"/>
        <v>15986.038258575198</v>
      </c>
      <c r="N46" s="15">
        <f t="shared" si="1"/>
        <v>858534.28232189978</v>
      </c>
    </row>
    <row r="47" spans="1:14">
      <c r="A47">
        <v>8722</v>
      </c>
      <c r="B47" t="s">
        <v>352</v>
      </c>
      <c r="C47" t="s">
        <v>239</v>
      </c>
      <c r="D47" s="16">
        <v>690</v>
      </c>
      <c r="E47" s="16">
        <v>364384.80800000002</v>
      </c>
      <c r="F47" s="16">
        <v>85711.777000000002</v>
      </c>
      <c r="G47" s="16">
        <v>243961.40900000001</v>
      </c>
      <c r="H47" s="16">
        <v>903.63</v>
      </c>
      <c r="I47" s="16">
        <v>694961.62399999995</v>
      </c>
      <c r="J47" s="16">
        <f t="shared" si="1"/>
        <v>528093.92463768122</v>
      </c>
      <c r="K47" s="16">
        <f t="shared" si="1"/>
        <v>124219.96666666666</v>
      </c>
      <c r="L47" s="16">
        <f t="shared" si="1"/>
        <v>353567.25942028989</v>
      </c>
      <c r="M47" s="16">
        <f t="shared" si="1"/>
        <v>1309.608695652174</v>
      </c>
      <c r="N47" s="16">
        <f t="shared" si="1"/>
        <v>1007190.7594202898</v>
      </c>
    </row>
    <row r="48" spans="1:14">
      <c r="A48">
        <v>6515</v>
      </c>
      <c r="B48" t="s">
        <v>353</v>
      </c>
      <c r="C48" s="13" t="s">
        <v>213</v>
      </c>
      <c r="D48" s="15">
        <v>653</v>
      </c>
      <c r="E48" s="15">
        <v>331397.55499999999</v>
      </c>
      <c r="F48" s="15">
        <v>66545.744000000006</v>
      </c>
      <c r="G48" s="15">
        <v>187080.71100000001</v>
      </c>
      <c r="H48" s="15">
        <v>6749.6</v>
      </c>
      <c r="I48" s="15">
        <v>591773.61</v>
      </c>
      <c r="J48" s="15">
        <f t="shared" si="1"/>
        <v>507500.08422664629</v>
      </c>
      <c r="K48" s="15">
        <f t="shared" si="1"/>
        <v>101907.72434915774</v>
      </c>
      <c r="L48" s="15">
        <f t="shared" si="1"/>
        <v>286494.1975497703</v>
      </c>
      <c r="M48" s="15">
        <f t="shared" si="1"/>
        <v>10336.294027565085</v>
      </c>
      <c r="N48" s="15">
        <f t="shared" si="1"/>
        <v>906238.30015313928</v>
      </c>
    </row>
    <row r="49" spans="1:14">
      <c r="A49">
        <v>7502</v>
      </c>
      <c r="B49" t="s">
        <v>354</v>
      </c>
      <c r="C49" t="s">
        <v>223</v>
      </c>
      <c r="D49" s="16">
        <v>653</v>
      </c>
      <c r="E49" s="16">
        <v>389025.71899999998</v>
      </c>
      <c r="F49" s="16">
        <v>63677.58</v>
      </c>
      <c r="G49" s="16">
        <v>243660.41899999999</v>
      </c>
      <c r="H49" s="16">
        <v>9052.7839999999997</v>
      </c>
      <c r="I49" s="16">
        <v>705416.50199999998</v>
      </c>
      <c r="J49" s="16">
        <f t="shared" si="1"/>
        <v>595751.48392036743</v>
      </c>
      <c r="K49" s="16">
        <f t="shared" si="1"/>
        <v>97515.436447166925</v>
      </c>
      <c r="L49" s="16">
        <f t="shared" si="1"/>
        <v>373139.99846860644</v>
      </c>
      <c r="M49" s="16">
        <f t="shared" si="1"/>
        <v>13863.375191424195</v>
      </c>
      <c r="N49" s="16">
        <f t="shared" si="1"/>
        <v>1080270.294027565</v>
      </c>
    </row>
    <row r="50" spans="1:14">
      <c r="A50">
        <v>3511</v>
      </c>
      <c r="B50" t="s">
        <v>355</v>
      </c>
      <c r="C50" s="13" t="s">
        <v>184</v>
      </c>
      <c r="D50" s="15">
        <v>647</v>
      </c>
      <c r="E50" s="15">
        <v>392775.34</v>
      </c>
      <c r="F50" s="15">
        <v>564284.07900000003</v>
      </c>
      <c r="G50" s="15">
        <v>0</v>
      </c>
      <c r="H50" s="15">
        <v>2941.9490000000001</v>
      </c>
      <c r="I50" s="15">
        <v>960001.36800000002</v>
      </c>
      <c r="J50" s="15">
        <f t="shared" si="1"/>
        <v>607071.62287480687</v>
      </c>
      <c r="K50" s="15">
        <f t="shared" si="1"/>
        <v>872154.68160741881</v>
      </c>
      <c r="L50" s="15">
        <f t="shared" si="1"/>
        <v>0</v>
      </c>
      <c r="M50" s="15">
        <f t="shared" si="1"/>
        <v>4547.0618238021634</v>
      </c>
      <c r="N50" s="15">
        <f t="shared" si="1"/>
        <v>1483773.3663060279</v>
      </c>
    </row>
    <row r="51" spans="1:14">
      <c r="A51">
        <v>8509</v>
      </c>
      <c r="B51" t="s">
        <v>356</v>
      </c>
      <c r="C51" t="s">
        <v>229</v>
      </c>
      <c r="D51" s="16">
        <v>624</v>
      </c>
      <c r="E51" s="16">
        <v>312488.65399999998</v>
      </c>
      <c r="F51" s="16">
        <v>102095.659</v>
      </c>
      <c r="G51" s="16">
        <v>158274.87299999999</v>
      </c>
      <c r="H51" s="16">
        <v>0</v>
      </c>
      <c r="I51" s="16">
        <v>572859.18599999999</v>
      </c>
      <c r="J51" s="16">
        <f t="shared" si="1"/>
        <v>500783.09935897432</v>
      </c>
      <c r="K51" s="16">
        <f t="shared" si="1"/>
        <v>163614.83814102566</v>
      </c>
      <c r="L51" s="16">
        <f t="shared" si="1"/>
        <v>253645.62980769231</v>
      </c>
      <c r="M51" s="16">
        <f t="shared" si="1"/>
        <v>0</v>
      </c>
      <c r="N51" s="16">
        <f t="shared" si="1"/>
        <v>918043.56730769237</v>
      </c>
    </row>
    <row r="52" spans="1:14">
      <c r="A52">
        <v>3811</v>
      </c>
      <c r="B52" t="s">
        <v>357</v>
      </c>
      <c r="C52" s="13" t="s">
        <v>191</v>
      </c>
      <c r="D52" s="15">
        <v>620</v>
      </c>
      <c r="E52" s="15">
        <v>297987.38900000002</v>
      </c>
      <c r="F52" s="15">
        <v>79636.714999999997</v>
      </c>
      <c r="G52" s="15">
        <v>312402.16700000002</v>
      </c>
      <c r="H52" s="15">
        <v>8087.1570000000002</v>
      </c>
      <c r="I52" s="15">
        <v>698113.42799999996</v>
      </c>
      <c r="J52" s="15">
        <f t="shared" si="1"/>
        <v>480624.82096774201</v>
      </c>
      <c r="K52" s="15">
        <f t="shared" si="1"/>
        <v>128446.31451612903</v>
      </c>
      <c r="L52" s="15">
        <f t="shared" si="1"/>
        <v>503874.46290322585</v>
      </c>
      <c r="M52" s="15">
        <f t="shared" si="1"/>
        <v>13043.801612903226</v>
      </c>
      <c r="N52" s="15">
        <f t="shared" si="1"/>
        <v>1125989.3999999999</v>
      </c>
    </row>
    <row r="53" spans="1:14">
      <c r="A53">
        <v>8720</v>
      </c>
      <c r="B53" t="s">
        <v>358</v>
      </c>
      <c r="C53" t="s">
        <v>237</v>
      </c>
      <c r="D53" s="16">
        <v>590</v>
      </c>
      <c r="E53" s="16">
        <v>313158.06900000002</v>
      </c>
      <c r="F53" s="16">
        <v>297101.48700000002</v>
      </c>
      <c r="G53" s="16">
        <v>84807.240999999995</v>
      </c>
      <c r="H53" s="16">
        <v>3099.3009999999999</v>
      </c>
      <c r="I53" s="16">
        <v>698166.098</v>
      </c>
      <c r="J53" s="16">
        <f t="shared" si="1"/>
        <v>530776.38813559327</v>
      </c>
      <c r="K53" s="16">
        <f t="shared" si="1"/>
        <v>503561.84237288142</v>
      </c>
      <c r="L53" s="16">
        <f t="shared" si="1"/>
        <v>143741.08644067796</v>
      </c>
      <c r="M53" s="16">
        <f t="shared" si="1"/>
        <v>5253.0525423728814</v>
      </c>
      <c r="N53" s="16">
        <f t="shared" si="1"/>
        <v>1183332.3694915255</v>
      </c>
    </row>
    <row r="54" spans="1:14">
      <c r="A54">
        <v>6709</v>
      </c>
      <c r="B54" t="s">
        <v>359</v>
      </c>
      <c r="C54" s="13" t="s">
        <v>220</v>
      </c>
      <c r="D54" s="15">
        <v>504</v>
      </c>
      <c r="E54" s="15">
        <v>307217.62900000002</v>
      </c>
      <c r="F54" s="15">
        <v>46218.555</v>
      </c>
      <c r="G54" s="15">
        <v>183978.89</v>
      </c>
      <c r="H54" s="15">
        <v>7895.5219999999999</v>
      </c>
      <c r="I54" s="15">
        <v>545310.59600000002</v>
      </c>
      <c r="J54" s="15">
        <f t="shared" si="1"/>
        <v>609558.78769841278</v>
      </c>
      <c r="K54" s="15">
        <f t="shared" si="1"/>
        <v>91703.482142857145</v>
      </c>
      <c r="L54" s="15">
        <f t="shared" si="1"/>
        <v>365037.48015873018</v>
      </c>
      <c r="M54" s="15">
        <f t="shared" si="1"/>
        <v>15665.718253968254</v>
      </c>
      <c r="N54" s="15">
        <f t="shared" si="1"/>
        <v>1081965.4682539683</v>
      </c>
    </row>
    <row r="55" spans="1:14">
      <c r="A55">
        <v>8719</v>
      </c>
      <c r="B55" t="s">
        <v>360</v>
      </c>
      <c r="C55" t="s">
        <v>236</v>
      </c>
      <c r="D55" s="16">
        <v>492</v>
      </c>
      <c r="E55" s="16">
        <v>234070.198</v>
      </c>
      <c r="F55" s="16">
        <v>591151.78599999996</v>
      </c>
      <c r="G55" s="16">
        <v>0</v>
      </c>
      <c r="H55" s="16">
        <v>3926.9839999999999</v>
      </c>
      <c r="I55" s="16">
        <v>829148.96799999999</v>
      </c>
      <c r="J55" s="16">
        <f t="shared" si="1"/>
        <v>475752.43495934963</v>
      </c>
      <c r="K55" s="16">
        <f t="shared" si="1"/>
        <v>1201528.0203252032</v>
      </c>
      <c r="L55" s="16">
        <f t="shared" si="1"/>
        <v>0</v>
      </c>
      <c r="M55" s="16">
        <f t="shared" si="1"/>
        <v>7981.6747967479669</v>
      </c>
      <c r="N55" s="16">
        <f t="shared" si="1"/>
        <v>1685262.1300813006</v>
      </c>
    </row>
    <row r="56" spans="1:14">
      <c r="A56">
        <v>6607</v>
      </c>
      <c r="B56" t="s">
        <v>361</v>
      </c>
      <c r="C56" s="13" t="s">
        <v>216</v>
      </c>
      <c r="D56" s="15">
        <v>471</v>
      </c>
      <c r="E56" s="15">
        <v>288300.27500000002</v>
      </c>
      <c r="F56" s="15">
        <v>108818.507</v>
      </c>
      <c r="G56" s="15">
        <v>116068.821</v>
      </c>
      <c r="H56" s="15">
        <v>1092.0219999999999</v>
      </c>
      <c r="I56" s="15">
        <v>514279.625</v>
      </c>
      <c r="J56" s="15">
        <f t="shared" si="1"/>
        <v>612102.49469214445</v>
      </c>
      <c r="K56" s="15">
        <f t="shared" si="1"/>
        <v>231037.16985138005</v>
      </c>
      <c r="L56" s="15">
        <f t="shared" si="1"/>
        <v>246430.61783439488</v>
      </c>
      <c r="M56" s="15">
        <f t="shared" si="1"/>
        <v>2318.5180467091295</v>
      </c>
      <c r="N56" s="15">
        <f t="shared" si="1"/>
        <v>1091888.8004246284</v>
      </c>
    </row>
    <row r="57" spans="1:14">
      <c r="A57">
        <v>5609</v>
      </c>
      <c r="B57" t="s">
        <v>362</v>
      </c>
      <c r="C57" t="s">
        <v>204</v>
      </c>
      <c r="D57" s="16">
        <v>470</v>
      </c>
      <c r="E57" s="16">
        <v>298195.76699999999</v>
      </c>
      <c r="F57" s="16">
        <v>35758.004999999997</v>
      </c>
      <c r="G57" s="16">
        <v>141483.549</v>
      </c>
      <c r="H57" s="16">
        <v>8311.6020000000008</v>
      </c>
      <c r="I57" s="16">
        <v>483748.92300000001</v>
      </c>
      <c r="J57" s="16">
        <f t="shared" si="1"/>
        <v>634459.07872340421</v>
      </c>
      <c r="K57" s="16">
        <f t="shared" si="1"/>
        <v>76080.861702127644</v>
      </c>
      <c r="L57" s="16">
        <f t="shared" si="1"/>
        <v>301028.82765957445</v>
      </c>
      <c r="M57" s="16">
        <f t="shared" si="1"/>
        <v>17684.259574468088</v>
      </c>
      <c r="N57" s="16">
        <f t="shared" si="1"/>
        <v>1029253.0276595744</v>
      </c>
    </row>
    <row r="58" spans="1:14">
      <c r="A58">
        <v>6601</v>
      </c>
      <c r="B58" t="s">
        <v>363</v>
      </c>
      <c r="C58" s="13" t="s">
        <v>214</v>
      </c>
      <c r="D58" s="15">
        <v>441</v>
      </c>
      <c r="E58" s="15">
        <v>248632.26300000001</v>
      </c>
      <c r="F58" s="15">
        <v>54089.182999999997</v>
      </c>
      <c r="G58" s="15">
        <v>126949.554</v>
      </c>
      <c r="H58" s="15">
        <v>4641.4459999999999</v>
      </c>
      <c r="I58" s="15">
        <v>434312.446</v>
      </c>
      <c r="J58" s="15">
        <f t="shared" si="1"/>
        <v>563791.97959183669</v>
      </c>
      <c r="K58" s="15">
        <f t="shared" si="1"/>
        <v>122651.20861678004</v>
      </c>
      <c r="L58" s="15">
        <f t="shared" si="1"/>
        <v>287867.46938775515</v>
      </c>
      <c r="M58" s="15">
        <f t="shared" si="1"/>
        <v>10524.820861678003</v>
      </c>
      <c r="N58" s="15">
        <f t="shared" si="1"/>
        <v>984835.47845804994</v>
      </c>
    </row>
    <row r="59" spans="1:14">
      <c r="A59">
        <v>4911</v>
      </c>
      <c r="B59" t="s">
        <v>364</v>
      </c>
      <c r="C59" t="s">
        <v>200</v>
      </c>
      <c r="D59" s="16">
        <v>435</v>
      </c>
      <c r="E59" s="16">
        <v>251647.55</v>
      </c>
      <c r="F59" s="16">
        <v>35184.504000000001</v>
      </c>
      <c r="G59" s="16">
        <v>198219.899</v>
      </c>
      <c r="H59" s="16">
        <v>6940.2529999999997</v>
      </c>
      <c r="I59" s="16">
        <v>491992.20600000001</v>
      </c>
      <c r="J59" s="16">
        <f t="shared" si="1"/>
        <v>578500.11494252877</v>
      </c>
      <c r="K59" s="16">
        <f t="shared" si="1"/>
        <v>80883.917241379313</v>
      </c>
      <c r="L59" s="16">
        <f t="shared" si="1"/>
        <v>455677.92873563216</v>
      </c>
      <c r="M59" s="16">
        <f t="shared" si="1"/>
        <v>15954.604597701149</v>
      </c>
      <c r="N59" s="16">
        <f t="shared" si="1"/>
        <v>1131016.5655172414</v>
      </c>
    </row>
    <row r="60" spans="1:14">
      <c r="A60">
        <v>5612</v>
      </c>
      <c r="B60" t="s">
        <v>365</v>
      </c>
      <c r="C60" s="13" t="s">
        <v>206</v>
      </c>
      <c r="D60" s="15">
        <v>372</v>
      </c>
      <c r="E60" s="15">
        <v>174201.342</v>
      </c>
      <c r="F60" s="15">
        <v>106111.375</v>
      </c>
      <c r="G60" s="15">
        <v>165294.91699999999</v>
      </c>
      <c r="H60" s="15">
        <v>0</v>
      </c>
      <c r="I60" s="15">
        <v>445607.63400000002</v>
      </c>
      <c r="J60" s="15">
        <f t="shared" si="1"/>
        <v>468283.17741935485</v>
      </c>
      <c r="K60" s="15">
        <f t="shared" si="1"/>
        <v>285245.6317204301</v>
      </c>
      <c r="L60" s="15">
        <f t="shared" si="1"/>
        <v>444341.17473118275</v>
      </c>
      <c r="M60" s="15">
        <f t="shared" si="1"/>
        <v>0</v>
      </c>
      <c r="N60" s="15">
        <f t="shared" si="1"/>
        <v>1197869.9838709678</v>
      </c>
    </row>
    <row r="61" spans="1:14">
      <c r="A61">
        <v>6602</v>
      </c>
      <c r="B61" t="s">
        <v>366</v>
      </c>
      <c r="C61" t="s">
        <v>215</v>
      </c>
      <c r="D61" s="16">
        <v>371</v>
      </c>
      <c r="E61" s="16">
        <v>235853.81200000001</v>
      </c>
      <c r="F61" s="16">
        <v>33137.129000000001</v>
      </c>
      <c r="G61" s="16">
        <v>128765.663</v>
      </c>
      <c r="H61" s="16">
        <v>2628.239</v>
      </c>
      <c r="I61" s="16">
        <v>400384.84299999999</v>
      </c>
      <c r="J61" s="16">
        <f t="shared" si="1"/>
        <v>635724.56064690033</v>
      </c>
      <c r="K61" s="16">
        <f t="shared" si="1"/>
        <v>89318.407008086258</v>
      </c>
      <c r="L61" s="16">
        <f t="shared" si="1"/>
        <v>347077.25876010786</v>
      </c>
      <c r="M61" s="16">
        <f t="shared" si="1"/>
        <v>7084.2021563342323</v>
      </c>
      <c r="N61" s="16">
        <f t="shared" si="1"/>
        <v>1079204.4285714284</v>
      </c>
    </row>
    <row r="62" spans="1:14">
      <c r="A62">
        <v>8610</v>
      </c>
      <c r="B62" t="s">
        <v>367</v>
      </c>
      <c r="C62" s="13" t="s">
        <v>230</v>
      </c>
      <c r="D62" s="15">
        <v>271</v>
      </c>
      <c r="E62" s="15">
        <v>108968.63499999999</v>
      </c>
      <c r="F62" s="15">
        <v>163741.96</v>
      </c>
      <c r="G62" s="15">
        <v>0</v>
      </c>
      <c r="H62" s="15">
        <v>0</v>
      </c>
      <c r="I62" s="15">
        <v>272710.59499999997</v>
      </c>
      <c r="J62" s="15">
        <f t="shared" si="1"/>
        <v>402098.28413284128</v>
      </c>
      <c r="K62" s="15">
        <f t="shared" si="1"/>
        <v>604213.87453874538</v>
      </c>
      <c r="L62" s="15">
        <f t="shared" si="1"/>
        <v>0</v>
      </c>
      <c r="M62" s="15">
        <f t="shared" si="1"/>
        <v>0</v>
      </c>
      <c r="N62" s="15">
        <f t="shared" si="1"/>
        <v>1006312.1586715867</v>
      </c>
    </row>
    <row r="63" spans="1:14">
      <c r="A63">
        <v>4604</v>
      </c>
      <c r="B63" t="s">
        <v>368</v>
      </c>
      <c r="C63" t="s">
        <v>195</v>
      </c>
      <c r="D63" s="16">
        <v>268</v>
      </c>
      <c r="E63" s="16">
        <v>151152.76300000001</v>
      </c>
      <c r="F63" s="16">
        <v>25329.097000000002</v>
      </c>
      <c r="G63" s="16">
        <v>115222.46799999999</v>
      </c>
      <c r="H63" s="16">
        <v>3579.79</v>
      </c>
      <c r="I63" s="16">
        <v>295284.11800000002</v>
      </c>
      <c r="J63" s="16">
        <f t="shared" si="1"/>
        <v>564002.84701492533</v>
      </c>
      <c r="K63" s="16">
        <f t="shared" si="1"/>
        <v>94511.55597014926</v>
      </c>
      <c r="L63" s="16">
        <f t="shared" si="1"/>
        <v>429934.58208955225</v>
      </c>
      <c r="M63" s="16">
        <f t="shared" si="1"/>
        <v>13357.425373134329</v>
      </c>
      <c r="N63" s="16">
        <f t="shared" si="1"/>
        <v>1101806.4104477612</v>
      </c>
    </row>
    <row r="64" spans="1:14">
      <c r="A64">
        <v>1606</v>
      </c>
      <c r="B64" t="s">
        <v>369</v>
      </c>
      <c r="C64" s="13" t="s">
        <v>177</v>
      </c>
      <c r="D64" s="15">
        <v>250</v>
      </c>
      <c r="E64" s="15">
        <v>177849</v>
      </c>
      <c r="F64" s="15">
        <v>54887.341999999997</v>
      </c>
      <c r="G64" s="15">
        <v>22962.787</v>
      </c>
      <c r="H64" s="15">
        <v>0</v>
      </c>
      <c r="I64" s="15">
        <v>255699.12899999999</v>
      </c>
      <c r="J64" s="15">
        <f t="shared" si="1"/>
        <v>711396</v>
      </c>
      <c r="K64" s="15">
        <f t="shared" si="1"/>
        <v>219549.36799999999</v>
      </c>
      <c r="L64" s="15">
        <f t="shared" si="1"/>
        <v>91851.148000000001</v>
      </c>
      <c r="M64" s="15">
        <f t="shared" si="1"/>
        <v>0</v>
      </c>
      <c r="N64" s="15">
        <f t="shared" si="1"/>
        <v>1022796.5159999999</v>
      </c>
    </row>
    <row r="65" spans="1:14">
      <c r="A65">
        <v>4502</v>
      </c>
      <c r="B65" t="s">
        <v>370</v>
      </c>
      <c r="C65" t="s">
        <v>194</v>
      </c>
      <c r="D65" s="16">
        <v>236</v>
      </c>
      <c r="E65" s="16">
        <v>120114.92200000001</v>
      </c>
      <c r="F65" s="16">
        <v>23903.706999999999</v>
      </c>
      <c r="G65" s="16">
        <v>227703.611</v>
      </c>
      <c r="H65" s="16">
        <v>2888.047</v>
      </c>
      <c r="I65" s="16">
        <v>374610.28700000001</v>
      </c>
      <c r="J65" s="16">
        <f t="shared" si="1"/>
        <v>508961.53389830509</v>
      </c>
      <c r="K65" s="16">
        <f t="shared" si="1"/>
        <v>101286.89406779662</v>
      </c>
      <c r="L65" s="16">
        <f t="shared" si="1"/>
        <v>964845.80932203389</v>
      </c>
      <c r="M65" s="16">
        <f t="shared" si="1"/>
        <v>12237.487288135593</v>
      </c>
      <c r="N65" s="16">
        <f t="shared" si="1"/>
        <v>1587331.7245762711</v>
      </c>
    </row>
    <row r="66" spans="1:14">
      <c r="A66">
        <v>5706</v>
      </c>
      <c r="B66" t="s">
        <v>371</v>
      </c>
      <c r="C66" s="13" t="s">
        <v>207</v>
      </c>
      <c r="D66" s="15">
        <v>210</v>
      </c>
      <c r="E66" s="15">
        <v>89989</v>
      </c>
      <c r="F66" s="15">
        <v>14189</v>
      </c>
      <c r="G66" s="15">
        <v>89163</v>
      </c>
      <c r="H66" s="15">
        <v>0</v>
      </c>
      <c r="I66" s="15">
        <v>193341</v>
      </c>
      <c r="J66" s="15">
        <f t="shared" si="1"/>
        <v>428519.04761904763</v>
      </c>
      <c r="K66" s="15">
        <f t="shared" si="1"/>
        <v>67566.666666666657</v>
      </c>
      <c r="L66" s="15">
        <f t="shared" si="1"/>
        <v>424585.71428571426</v>
      </c>
      <c r="M66" s="15">
        <f t="shared" si="1"/>
        <v>0</v>
      </c>
      <c r="N66" s="15">
        <f t="shared" si="1"/>
        <v>920671.42857142852</v>
      </c>
    </row>
    <row r="67" spans="1:14">
      <c r="A67">
        <v>4803</v>
      </c>
      <c r="B67" t="s">
        <v>372</v>
      </c>
      <c r="C67" t="s">
        <v>197</v>
      </c>
      <c r="D67" s="16">
        <v>201</v>
      </c>
      <c r="E67" s="16">
        <v>115875.21400000001</v>
      </c>
      <c r="F67" s="16">
        <v>19664.956999999999</v>
      </c>
      <c r="G67" s="16">
        <v>127937.97</v>
      </c>
      <c r="H67" s="16">
        <v>2476.1799999999998</v>
      </c>
      <c r="I67" s="16">
        <v>265954.321</v>
      </c>
      <c r="J67" s="16">
        <f t="shared" si="1"/>
        <v>576493.60199004982</v>
      </c>
      <c r="K67" s="16">
        <f t="shared" si="1"/>
        <v>97835.606965174127</v>
      </c>
      <c r="L67" s="16">
        <f t="shared" si="1"/>
        <v>636507.31343283586</v>
      </c>
      <c r="M67" s="16">
        <f t="shared" si="1"/>
        <v>12319.303482587064</v>
      </c>
      <c r="N67" s="16">
        <f t="shared" si="1"/>
        <v>1323155.8258706469</v>
      </c>
    </row>
    <row r="68" spans="1:14">
      <c r="A68">
        <v>3713</v>
      </c>
      <c r="B68" t="s">
        <v>373</v>
      </c>
      <c r="C68" s="13" t="s">
        <v>189</v>
      </c>
      <c r="D68" s="15">
        <v>119</v>
      </c>
      <c r="E68" s="15">
        <v>56906</v>
      </c>
      <c r="F68" s="15">
        <v>16657</v>
      </c>
      <c r="G68" s="15">
        <v>54679</v>
      </c>
      <c r="H68" s="15">
        <v>0</v>
      </c>
      <c r="I68" s="15">
        <v>128242</v>
      </c>
      <c r="J68" s="15">
        <f t="shared" si="1"/>
        <v>478201.68067226891</v>
      </c>
      <c r="K68" s="15">
        <f t="shared" si="1"/>
        <v>139974.78991596639</v>
      </c>
      <c r="L68" s="15">
        <f t="shared" si="1"/>
        <v>459487.39495798323</v>
      </c>
      <c r="M68" s="15">
        <f t="shared" si="1"/>
        <v>0</v>
      </c>
      <c r="N68" s="15">
        <f t="shared" si="1"/>
        <v>1077663.8655462184</v>
      </c>
    </row>
    <row r="69" spans="1:14">
      <c r="A69">
        <v>4902</v>
      </c>
      <c r="B69" t="s">
        <v>374</v>
      </c>
      <c r="C69" t="s">
        <v>199</v>
      </c>
      <c r="D69" s="16">
        <v>110</v>
      </c>
      <c r="E69" s="16">
        <v>72575.415999999997</v>
      </c>
      <c r="F69" s="16">
        <v>8842.0519999999997</v>
      </c>
      <c r="G69" s="16">
        <v>27284.323</v>
      </c>
      <c r="H69" s="16">
        <v>806.11199999999997</v>
      </c>
      <c r="I69" s="16">
        <v>109507.90300000001</v>
      </c>
      <c r="J69" s="16">
        <f t="shared" si="1"/>
        <v>659776.50909090904</v>
      </c>
      <c r="K69" s="16">
        <f t="shared" si="1"/>
        <v>80382.290909090909</v>
      </c>
      <c r="L69" s="16">
        <f t="shared" si="1"/>
        <v>248039.3</v>
      </c>
      <c r="M69" s="16">
        <f t="shared" si="1"/>
        <v>7328.2909090909088</v>
      </c>
      <c r="N69" s="16">
        <f t="shared" si="1"/>
        <v>995526.39090909099</v>
      </c>
    </row>
    <row r="70" spans="1:14">
      <c r="A70">
        <v>7505</v>
      </c>
      <c r="B70" t="s">
        <v>375</v>
      </c>
      <c r="C70" s="13" t="s">
        <v>224</v>
      </c>
      <c r="D70" s="15">
        <v>98</v>
      </c>
      <c r="E70" s="15">
        <v>50301</v>
      </c>
      <c r="F70" s="15">
        <v>145597</v>
      </c>
      <c r="G70" s="15">
        <v>0</v>
      </c>
      <c r="H70" s="15">
        <v>0</v>
      </c>
      <c r="I70" s="15">
        <v>195898</v>
      </c>
      <c r="J70" s="15">
        <f t="shared" si="1"/>
        <v>513275.51020408166</v>
      </c>
      <c r="K70" s="15">
        <f t="shared" si="1"/>
        <v>1485683.6734693877</v>
      </c>
      <c r="L70" s="15">
        <f t="shared" si="1"/>
        <v>0</v>
      </c>
      <c r="M70" s="15">
        <f t="shared" si="1"/>
        <v>0</v>
      </c>
      <c r="N70" s="15">
        <f t="shared" si="1"/>
        <v>1998959.1836734693</v>
      </c>
    </row>
    <row r="71" spans="1:14">
      <c r="A71">
        <v>6706</v>
      </c>
      <c r="B71" t="s">
        <v>376</v>
      </c>
      <c r="C71" t="s">
        <v>219</v>
      </c>
      <c r="D71" s="16">
        <v>94</v>
      </c>
      <c r="E71" s="16">
        <v>42200</v>
      </c>
      <c r="F71" s="16">
        <v>4675</v>
      </c>
      <c r="G71" s="16">
        <v>39307</v>
      </c>
      <c r="H71" s="16">
        <v>0</v>
      </c>
      <c r="I71" s="16">
        <v>86182</v>
      </c>
      <c r="J71" s="16">
        <f t="shared" si="1"/>
        <v>448936.17021276592</v>
      </c>
      <c r="K71" s="16">
        <f t="shared" si="1"/>
        <v>49734.042553191488</v>
      </c>
      <c r="L71" s="16">
        <f t="shared" si="1"/>
        <v>418159.57446808513</v>
      </c>
      <c r="M71" s="16">
        <f t="shared" si="1"/>
        <v>0</v>
      </c>
      <c r="N71" s="16">
        <f t="shared" si="1"/>
        <v>916829.78723404254</v>
      </c>
    </row>
    <row r="72" spans="1:14">
      <c r="A72">
        <v>5611</v>
      </c>
      <c r="B72" t="s">
        <v>377</v>
      </c>
      <c r="C72" s="13" t="s">
        <v>205</v>
      </c>
      <c r="D72" s="15">
        <v>92</v>
      </c>
      <c r="E72" s="15">
        <v>35299</v>
      </c>
      <c r="F72" s="15">
        <v>5414</v>
      </c>
      <c r="G72" s="15">
        <v>65617</v>
      </c>
      <c r="H72" s="15">
        <v>0</v>
      </c>
      <c r="I72" s="15">
        <v>106330</v>
      </c>
      <c r="J72" s="15">
        <f t="shared" si="1"/>
        <v>383684.78260869562</v>
      </c>
      <c r="K72" s="15">
        <f t="shared" si="1"/>
        <v>58847.82608695652</v>
      </c>
      <c r="L72" s="15">
        <f t="shared" si="1"/>
        <v>713228.2608695653</v>
      </c>
      <c r="M72" s="15">
        <f t="shared" si="1"/>
        <v>0</v>
      </c>
      <c r="N72" s="15">
        <f t="shared" si="1"/>
        <v>1155760.8695652175</v>
      </c>
    </row>
    <row r="73" spans="1:14">
      <c r="A73">
        <v>3506</v>
      </c>
      <c r="B73" t="s">
        <v>378</v>
      </c>
      <c r="C73" t="s">
        <v>183</v>
      </c>
      <c r="D73" s="16">
        <v>66</v>
      </c>
      <c r="E73" s="16">
        <v>31694.417000000001</v>
      </c>
      <c r="F73" s="16">
        <v>53537.843000000001</v>
      </c>
      <c r="G73" s="16">
        <v>408.01600000000002</v>
      </c>
      <c r="H73" s="16">
        <v>0</v>
      </c>
      <c r="I73" s="16">
        <v>85640.275999999998</v>
      </c>
      <c r="J73" s="16">
        <f t="shared" si="1"/>
        <v>480218.43939393945</v>
      </c>
      <c r="K73" s="16">
        <f t="shared" si="1"/>
        <v>811179.43939393945</v>
      </c>
      <c r="L73" s="16">
        <f t="shared" si="1"/>
        <v>6182.060606060606</v>
      </c>
      <c r="M73" s="16">
        <f t="shared" si="1"/>
        <v>0</v>
      </c>
      <c r="N73" s="16">
        <f t="shared" si="1"/>
        <v>1297579.9393939395</v>
      </c>
    </row>
    <row r="74" spans="1:14">
      <c r="A74">
        <v>3710</v>
      </c>
      <c r="B74" t="s">
        <v>379</v>
      </c>
      <c r="C74" s="13" t="s">
        <v>187</v>
      </c>
      <c r="D74" s="15">
        <v>66</v>
      </c>
      <c r="E74" s="15">
        <v>29125</v>
      </c>
      <c r="F74" s="15">
        <v>9396</v>
      </c>
      <c r="G74" s="15">
        <v>24719</v>
      </c>
      <c r="H74" s="15">
        <v>0</v>
      </c>
      <c r="I74" s="15">
        <v>63240</v>
      </c>
      <c r="J74" s="15">
        <f t="shared" si="1"/>
        <v>441287.87878787878</v>
      </c>
      <c r="K74" s="15">
        <f t="shared" si="1"/>
        <v>142363.63636363638</v>
      </c>
      <c r="L74" s="15">
        <f t="shared" si="1"/>
        <v>374530.30303030298</v>
      </c>
      <c r="M74" s="15">
        <f t="shared" si="1"/>
        <v>0</v>
      </c>
      <c r="N74" s="15">
        <f t="shared" si="1"/>
        <v>958181.81818181812</v>
      </c>
    </row>
    <row r="75" spans="1:14">
      <c r="A75">
        <v>6611</v>
      </c>
      <c r="B75" t="s">
        <v>380</v>
      </c>
      <c r="C75" t="s">
        <v>217</v>
      </c>
      <c r="D75" s="16">
        <v>56</v>
      </c>
      <c r="E75" s="16">
        <v>31296.764999999999</v>
      </c>
      <c r="F75" s="16">
        <v>3686.018</v>
      </c>
      <c r="G75" s="16">
        <v>19116.675999999999</v>
      </c>
      <c r="H75" s="16">
        <v>0</v>
      </c>
      <c r="I75" s="16">
        <v>54099.458999999995</v>
      </c>
      <c r="J75" s="16">
        <f t="shared" si="1"/>
        <v>558870.80357142864</v>
      </c>
      <c r="K75" s="16">
        <f t="shared" si="1"/>
        <v>65821.75</v>
      </c>
      <c r="L75" s="16">
        <f t="shared" si="1"/>
        <v>341369.21428571432</v>
      </c>
      <c r="M75" s="16">
        <f t="shared" si="1"/>
        <v>0</v>
      </c>
      <c r="N75" s="16">
        <f t="shared" si="1"/>
        <v>966061.76785714272</v>
      </c>
    </row>
    <row r="76" spans="1:14">
      <c r="A76">
        <v>4901</v>
      </c>
      <c r="B76" t="s">
        <v>381</v>
      </c>
      <c r="C76" s="13" t="s">
        <v>198</v>
      </c>
      <c r="D76" s="15">
        <v>42</v>
      </c>
      <c r="E76" s="15">
        <v>25194</v>
      </c>
      <c r="F76" s="15">
        <v>5955</v>
      </c>
      <c r="G76" s="15">
        <v>7952</v>
      </c>
      <c r="H76" s="15">
        <v>0</v>
      </c>
      <c r="I76" s="15">
        <v>39101</v>
      </c>
      <c r="J76" s="15">
        <f t="shared" si="1"/>
        <v>599857.14285714284</v>
      </c>
      <c r="K76" s="15">
        <f t="shared" si="1"/>
        <v>141785.71428571429</v>
      </c>
      <c r="L76" s="15">
        <f t="shared" si="1"/>
        <v>189333.33333333334</v>
      </c>
      <c r="M76" s="15">
        <f t="shared" si="1"/>
        <v>0</v>
      </c>
      <c r="N76" s="15">
        <f t="shared" si="1"/>
        <v>930976.19047619053</v>
      </c>
    </row>
    <row r="77" spans="1:14">
      <c r="J77" s="16"/>
      <c r="K77" s="16"/>
      <c r="L77" s="16"/>
      <c r="M77" s="16"/>
      <c r="N77" s="16"/>
    </row>
    <row r="78" spans="1:14">
      <c r="D78" s="21">
        <f>SUM(D8:D76)</f>
        <v>368792</v>
      </c>
      <c r="E78" s="21">
        <f t="shared" ref="E78:I78" si="2">SUM(E8:E76)</f>
        <v>219756023.72500008</v>
      </c>
      <c r="F78" s="21">
        <f t="shared" si="2"/>
        <v>50982017.128000028</v>
      </c>
      <c r="G78" s="21">
        <f t="shared" si="2"/>
        <v>46380617.948000036</v>
      </c>
      <c r="H78" s="21">
        <f t="shared" si="2"/>
        <v>5867664.1669999994</v>
      </c>
      <c r="I78" s="21">
        <f t="shared" si="2"/>
        <v>322986322.96799999</v>
      </c>
      <c r="J78" s="21">
        <f>(E78/$D78)*1000</f>
        <v>595880.66911700927</v>
      </c>
      <c r="K78" s="21">
        <f>(F78/$D78)*1000</f>
        <v>138240.57226837901</v>
      </c>
      <c r="L78" s="21">
        <f>(G78/$D78)*1000</f>
        <v>125763.62271415876</v>
      </c>
      <c r="M78" s="21">
        <f>(H78/$D78)*1000</f>
        <v>15910.497426733767</v>
      </c>
      <c r="N78" s="21">
        <f>(I78/$D78)*1000</f>
        <v>875795.36152628041</v>
      </c>
    </row>
  </sheetData>
  <hyperlinks>
    <hyperlink ref="C1" location="Efnisyfirlit!A1" display="Efnisyfirlit" xr:uid="{DE086FA0-1C95-464F-928D-85A75ACD5C1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ED92C-294A-4C12-AC47-4E5B3E1050CC}">
  <dimension ref="A1:O892"/>
  <sheetViews>
    <sheetView topLeftCell="D1" workbookViewId="0">
      <selection activeCell="D1" sqref="D1"/>
    </sheetView>
  </sheetViews>
  <sheetFormatPr defaultRowHeight="14.4"/>
  <cols>
    <col min="1" max="1" width="19.44140625" hidden="1" customWidth="1"/>
    <col min="2" max="2" width="16.5546875" hidden="1" customWidth="1"/>
    <col min="3" max="3" width="23.5546875" hidden="1" customWidth="1"/>
    <col min="4" max="4" width="25.6640625" customWidth="1"/>
    <col min="5" max="5" width="8.44140625" bestFit="1" customWidth="1"/>
    <col min="6" max="10" width="10.5546875" hidden="1" customWidth="1"/>
    <col min="11" max="11" width="10.5546875" customWidth="1"/>
    <col min="12" max="12" width="12.33203125" customWidth="1"/>
    <col min="13" max="13" width="11.44140625" customWidth="1"/>
    <col min="14" max="14" width="10.33203125" customWidth="1"/>
    <col min="15" max="15" width="11.109375" customWidth="1"/>
  </cols>
  <sheetData>
    <row r="1" spans="1:15">
      <c r="D1" s="289" t="s">
        <v>1273</v>
      </c>
    </row>
    <row r="2" spans="1:15" ht="15.6">
      <c r="D2" s="1" t="s">
        <v>382</v>
      </c>
    </row>
    <row r="3" spans="1:15">
      <c r="K3" s="114"/>
      <c r="L3" s="109" t="s">
        <v>65</v>
      </c>
      <c r="M3" s="109" t="s">
        <v>67</v>
      </c>
      <c r="N3" s="115" t="s">
        <v>35</v>
      </c>
      <c r="O3" s="109"/>
    </row>
    <row r="4" spans="1:15">
      <c r="E4" t="s">
        <v>383</v>
      </c>
      <c r="F4" s="16"/>
      <c r="G4" s="16"/>
      <c r="H4" s="16"/>
      <c r="I4" s="16"/>
      <c r="K4" s="116" t="s">
        <v>30</v>
      </c>
      <c r="L4" s="112" t="s">
        <v>71</v>
      </c>
      <c r="M4" s="112" t="s">
        <v>384</v>
      </c>
      <c r="N4" s="113" t="s">
        <v>74</v>
      </c>
      <c r="O4" s="112" t="s">
        <v>77</v>
      </c>
    </row>
    <row r="6" spans="1:15">
      <c r="B6" s="91" t="s">
        <v>385</v>
      </c>
      <c r="C6" s="91" t="s">
        <v>386</v>
      </c>
      <c r="D6" s="117" t="s">
        <v>84</v>
      </c>
      <c r="E6" s="91"/>
      <c r="F6" s="91" t="s">
        <v>30</v>
      </c>
      <c r="G6" s="91" t="s">
        <v>387</v>
      </c>
      <c r="H6" s="91" t="s">
        <v>33</v>
      </c>
      <c r="I6" s="91" t="s">
        <v>388</v>
      </c>
      <c r="J6" s="91" t="s">
        <v>389</v>
      </c>
    </row>
    <row r="7" spans="1:15">
      <c r="D7" s="118" t="s">
        <v>301</v>
      </c>
    </row>
    <row r="8" spans="1:15">
      <c r="A8" s="13" t="s">
        <v>390</v>
      </c>
      <c r="B8" s="13">
        <v>0</v>
      </c>
      <c r="C8" s="13" t="s">
        <v>313</v>
      </c>
      <c r="D8" s="13" t="s">
        <v>19</v>
      </c>
      <c r="E8" s="15">
        <v>133262</v>
      </c>
      <c r="F8" s="15">
        <v>5694135.0630000001</v>
      </c>
      <c r="G8" s="15">
        <v>21214578.668000001</v>
      </c>
      <c r="H8" s="15">
        <v>17340149.063999999</v>
      </c>
      <c r="I8" s="15">
        <v>38554727.732000001</v>
      </c>
      <c r="J8" s="15">
        <f>F8-I8</f>
        <v>-32860592.669</v>
      </c>
      <c r="K8" s="15">
        <f t="shared" ref="K8:O39" si="0">(F8/$E8)*1000</f>
        <v>42728.872919511945</v>
      </c>
      <c r="L8" s="15">
        <f t="shared" si="0"/>
        <v>159194.50907235371</v>
      </c>
      <c r="M8" s="15">
        <f t="shared" si="0"/>
        <v>130120.73257192597</v>
      </c>
      <c r="N8" s="15">
        <f t="shared" si="0"/>
        <v>289315.24164427968</v>
      </c>
      <c r="O8" s="15">
        <f t="shared" si="0"/>
        <v>-246586.36872476773</v>
      </c>
    </row>
    <row r="9" spans="1:15">
      <c r="A9" t="s">
        <v>390</v>
      </c>
      <c r="B9">
        <v>1000</v>
      </c>
      <c r="C9" t="s">
        <v>314</v>
      </c>
      <c r="D9" t="s">
        <v>172</v>
      </c>
      <c r="E9" s="16">
        <v>38332</v>
      </c>
      <c r="F9" s="16">
        <v>1042387.545</v>
      </c>
      <c r="G9" s="16">
        <v>2918697.5359999998</v>
      </c>
      <c r="H9" s="16">
        <v>2752348.5129999998</v>
      </c>
      <c r="I9" s="16">
        <v>5671046.0489999996</v>
      </c>
      <c r="J9" s="16">
        <f t="shared" ref="J9:J72" si="1">F9-I9</f>
        <v>-4628658.5039999997</v>
      </c>
      <c r="K9" s="16">
        <f t="shared" si="0"/>
        <v>27193.664431806326</v>
      </c>
      <c r="L9" s="16">
        <f t="shared" si="0"/>
        <v>76142.584159449019</v>
      </c>
      <c r="M9" s="16">
        <f t="shared" si="0"/>
        <v>71802.893483251581</v>
      </c>
      <c r="N9" s="16">
        <f t="shared" si="0"/>
        <v>147945.4776427006</v>
      </c>
      <c r="O9" s="16">
        <f t="shared" si="0"/>
        <v>-120751.81321089428</v>
      </c>
    </row>
    <row r="10" spans="1:15">
      <c r="A10" s="13" t="s">
        <v>390</v>
      </c>
      <c r="B10" s="13">
        <v>1400</v>
      </c>
      <c r="C10" s="13" t="s">
        <v>315</v>
      </c>
      <c r="D10" s="13" t="s">
        <v>175</v>
      </c>
      <c r="E10" s="15">
        <v>29687</v>
      </c>
      <c r="F10" s="15">
        <v>831729.95600000001</v>
      </c>
      <c r="G10" s="15">
        <v>2632682.6379999998</v>
      </c>
      <c r="H10" s="15">
        <v>3201641.821</v>
      </c>
      <c r="I10" s="15">
        <v>5834324.4589999998</v>
      </c>
      <c r="J10" s="15">
        <f t="shared" si="1"/>
        <v>-5002594.5029999996</v>
      </c>
      <c r="K10" s="15">
        <f t="shared" si="0"/>
        <v>28016.638798127125</v>
      </c>
      <c r="L10" s="15">
        <f t="shared" si="0"/>
        <v>88681.329807659902</v>
      </c>
      <c r="M10" s="15">
        <f t="shared" si="0"/>
        <v>107846.59349210092</v>
      </c>
      <c r="N10" s="15">
        <f t="shared" si="0"/>
        <v>196527.92329976082</v>
      </c>
      <c r="O10" s="15">
        <f t="shared" si="0"/>
        <v>-168511.28450163369</v>
      </c>
    </row>
    <row r="11" spans="1:15">
      <c r="A11" t="s">
        <v>390</v>
      </c>
      <c r="B11">
        <v>2000</v>
      </c>
      <c r="C11" t="s">
        <v>316</v>
      </c>
      <c r="D11" t="s">
        <v>178</v>
      </c>
      <c r="E11" s="16">
        <v>19676</v>
      </c>
      <c r="F11" s="16">
        <v>588842.30000000005</v>
      </c>
      <c r="G11" s="16">
        <v>1310077.263</v>
      </c>
      <c r="H11" s="16">
        <v>1456186.1980000001</v>
      </c>
      <c r="I11" s="16">
        <v>2766263.4610000001</v>
      </c>
      <c r="J11" s="16">
        <f t="shared" si="1"/>
        <v>-2177421.1610000003</v>
      </c>
      <c r="K11" s="16">
        <f t="shared" si="0"/>
        <v>29926.931286846924</v>
      </c>
      <c r="L11" s="16">
        <f t="shared" si="0"/>
        <v>66582.499644236639</v>
      </c>
      <c r="M11" s="16">
        <f t="shared" si="0"/>
        <v>74008.243443789397</v>
      </c>
      <c r="N11" s="16">
        <f t="shared" si="0"/>
        <v>140590.74308802601</v>
      </c>
      <c r="O11" s="16">
        <f t="shared" si="0"/>
        <v>-110663.81180117912</v>
      </c>
    </row>
    <row r="12" spans="1:15">
      <c r="A12" s="13" t="s">
        <v>390</v>
      </c>
      <c r="B12" s="13">
        <v>6000</v>
      </c>
      <c r="C12" s="13" t="s">
        <v>317</v>
      </c>
      <c r="D12" s="13" t="s">
        <v>208</v>
      </c>
      <c r="E12" s="15">
        <v>19219</v>
      </c>
      <c r="F12" s="15">
        <v>1013169.036</v>
      </c>
      <c r="G12" s="15">
        <v>3539506.5320000001</v>
      </c>
      <c r="H12" s="15">
        <v>2262130.8309999998</v>
      </c>
      <c r="I12" s="15">
        <v>5801637.3629999999</v>
      </c>
      <c r="J12" s="15">
        <f t="shared" si="1"/>
        <v>-4788468.3269999996</v>
      </c>
      <c r="K12" s="15">
        <f t="shared" si="0"/>
        <v>52717.052708257455</v>
      </c>
      <c r="L12" s="15">
        <f t="shared" si="0"/>
        <v>184167.04989853792</v>
      </c>
      <c r="M12" s="15">
        <f t="shared" si="0"/>
        <v>117702.83734845724</v>
      </c>
      <c r="N12" s="15">
        <f t="shared" si="0"/>
        <v>301869.88724699517</v>
      </c>
      <c r="O12" s="15">
        <f t="shared" si="0"/>
        <v>-249152.83453873769</v>
      </c>
    </row>
    <row r="13" spans="1:15">
      <c r="A13" t="s">
        <v>390</v>
      </c>
      <c r="B13">
        <v>1300</v>
      </c>
      <c r="C13" t="s">
        <v>318</v>
      </c>
      <c r="D13" t="s">
        <v>174</v>
      </c>
      <c r="E13" s="16">
        <v>17693</v>
      </c>
      <c r="F13" s="16">
        <v>224215.90400000001</v>
      </c>
      <c r="G13" s="16">
        <v>895779.50600000005</v>
      </c>
      <c r="H13" s="16">
        <v>2201444.0490000001</v>
      </c>
      <c r="I13" s="16">
        <v>3097223.5550000002</v>
      </c>
      <c r="J13" s="16">
        <f t="shared" si="1"/>
        <v>-2873007.6510000001</v>
      </c>
      <c r="K13" s="16">
        <f t="shared" si="0"/>
        <v>12672.576951336687</v>
      </c>
      <c r="L13" s="16">
        <f t="shared" si="0"/>
        <v>50629.03442039225</v>
      </c>
      <c r="M13" s="16">
        <f t="shared" si="0"/>
        <v>124424.57746001244</v>
      </c>
      <c r="N13" s="16">
        <f t="shared" si="0"/>
        <v>175053.6118804047</v>
      </c>
      <c r="O13" s="16">
        <f t="shared" si="0"/>
        <v>-162381.034929068</v>
      </c>
    </row>
    <row r="14" spans="1:15">
      <c r="A14" s="13" t="s">
        <v>390</v>
      </c>
      <c r="B14" s="13">
        <v>1604</v>
      </c>
      <c r="C14" s="13" t="s">
        <v>319</v>
      </c>
      <c r="D14" s="13" t="s">
        <v>176</v>
      </c>
      <c r="E14" s="15">
        <v>12589</v>
      </c>
      <c r="F14" s="15">
        <v>626101.32700000005</v>
      </c>
      <c r="G14" s="15">
        <v>655587.40899999999</v>
      </c>
      <c r="H14" s="15">
        <v>2069358.1270000001</v>
      </c>
      <c r="I14" s="15">
        <v>2724945.5359999998</v>
      </c>
      <c r="J14" s="15">
        <f t="shared" si="1"/>
        <v>-2098844.2089999998</v>
      </c>
      <c r="K14" s="15">
        <f t="shared" si="0"/>
        <v>49734.000079434431</v>
      </c>
      <c r="L14" s="15">
        <f t="shared" si="0"/>
        <v>52076.210104059101</v>
      </c>
      <c r="M14" s="15">
        <f t="shared" si="0"/>
        <v>164378.27682897769</v>
      </c>
      <c r="N14" s="15">
        <f t="shared" si="0"/>
        <v>216454.48693303677</v>
      </c>
      <c r="O14" s="15">
        <f t="shared" si="0"/>
        <v>-166720.48685360231</v>
      </c>
    </row>
    <row r="15" spans="1:15">
      <c r="A15" t="s">
        <v>390</v>
      </c>
      <c r="B15">
        <v>8200</v>
      </c>
      <c r="C15" t="s">
        <v>320</v>
      </c>
      <c r="D15" t="s">
        <v>226</v>
      </c>
      <c r="E15" s="16">
        <v>10452</v>
      </c>
      <c r="F15" s="16">
        <v>515621.61800000002</v>
      </c>
      <c r="G15" s="16">
        <v>1012837.675</v>
      </c>
      <c r="H15" s="16">
        <v>949983.46400000004</v>
      </c>
      <c r="I15" s="16">
        <v>1962821.139</v>
      </c>
      <c r="J15" s="16">
        <f t="shared" si="1"/>
        <v>-1447199.5209999999</v>
      </c>
      <c r="K15" s="16">
        <f t="shared" si="0"/>
        <v>49332.340030616149</v>
      </c>
      <c r="L15" s="16">
        <f t="shared" si="0"/>
        <v>96903.719383849995</v>
      </c>
      <c r="M15" s="16">
        <f t="shared" si="0"/>
        <v>90890.113279755067</v>
      </c>
      <c r="N15" s="16">
        <f t="shared" si="0"/>
        <v>187793.83266360505</v>
      </c>
      <c r="O15" s="16">
        <f t="shared" si="0"/>
        <v>-138461.4926329889</v>
      </c>
    </row>
    <row r="16" spans="1:15">
      <c r="A16" s="13" t="s">
        <v>390</v>
      </c>
      <c r="B16" s="13">
        <v>3000</v>
      </c>
      <c r="C16" s="13" t="s">
        <v>321</v>
      </c>
      <c r="D16" s="13" t="s">
        <v>182</v>
      </c>
      <c r="E16" s="15">
        <v>7697</v>
      </c>
      <c r="F16" s="15">
        <v>164805.014</v>
      </c>
      <c r="G16" s="15">
        <v>845521.41099999996</v>
      </c>
      <c r="H16" s="15">
        <v>569580.77899999998</v>
      </c>
      <c r="I16" s="15">
        <v>1415102.19</v>
      </c>
      <c r="J16" s="15">
        <f t="shared" si="1"/>
        <v>-1250297.176</v>
      </c>
      <c r="K16" s="15">
        <f t="shared" si="0"/>
        <v>21411.590749642717</v>
      </c>
      <c r="L16" s="15">
        <f t="shared" si="0"/>
        <v>109850.77445758088</v>
      </c>
      <c r="M16" s="15">
        <f t="shared" si="0"/>
        <v>74000.361049759653</v>
      </c>
      <c r="N16" s="15">
        <f t="shared" si="0"/>
        <v>183851.13550734051</v>
      </c>
      <c r="O16" s="15">
        <f t="shared" si="0"/>
        <v>-162439.54475769779</v>
      </c>
    </row>
    <row r="17" spans="1:15">
      <c r="A17" t="s">
        <v>390</v>
      </c>
      <c r="B17">
        <v>7300</v>
      </c>
      <c r="C17" t="s">
        <v>322</v>
      </c>
      <c r="D17" t="s">
        <v>221</v>
      </c>
      <c r="E17" s="16">
        <v>5079</v>
      </c>
      <c r="F17" s="16">
        <v>104072.06200000001</v>
      </c>
      <c r="G17" s="16">
        <v>380671.52399999998</v>
      </c>
      <c r="H17" s="16">
        <v>423253.56300000002</v>
      </c>
      <c r="I17" s="16">
        <v>803925.08700000006</v>
      </c>
      <c r="J17" s="16">
        <f t="shared" si="1"/>
        <v>-699853.02500000002</v>
      </c>
      <c r="K17" s="16">
        <f t="shared" si="0"/>
        <v>20490.659972435518</v>
      </c>
      <c r="L17" s="16">
        <f t="shared" si="0"/>
        <v>74950.093325457754</v>
      </c>
      <c r="M17" s="16">
        <f t="shared" si="0"/>
        <v>83334.034849379808</v>
      </c>
      <c r="N17" s="16">
        <f t="shared" si="0"/>
        <v>158284.12817483756</v>
      </c>
      <c r="O17" s="16">
        <f t="shared" si="0"/>
        <v>-137793.46820240203</v>
      </c>
    </row>
    <row r="18" spans="1:15">
      <c r="A18" s="13" t="s">
        <v>390</v>
      </c>
      <c r="B18" s="13">
        <v>7400</v>
      </c>
      <c r="C18" s="13" t="s">
        <v>323</v>
      </c>
      <c r="D18" s="13" t="s">
        <v>222</v>
      </c>
      <c r="E18" s="15">
        <v>5020</v>
      </c>
      <c r="F18" s="15">
        <v>252384.43700000001</v>
      </c>
      <c r="G18" s="15">
        <v>539070.91700000002</v>
      </c>
      <c r="H18" s="15">
        <v>284698.95699999999</v>
      </c>
      <c r="I18" s="15">
        <v>823769.87399999995</v>
      </c>
      <c r="J18" s="15">
        <f t="shared" si="1"/>
        <v>-571385.43699999992</v>
      </c>
      <c r="K18" s="15">
        <f t="shared" si="0"/>
        <v>50275.784262948204</v>
      </c>
      <c r="L18" s="15">
        <f t="shared" si="0"/>
        <v>107384.64482071713</v>
      </c>
      <c r="M18" s="15">
        <f t="shared" si="0"/>
        <v>56712.939641434263</v>
      </c>
      <c r="N18" s="15">
        <f t="shared" si="0"/>
        <v>164097.5844621514</v>
      </c>
      <c r="O18" s="15">
        <f t="shared" si="0"/>
        <v>-113821.80019920316</v>
      </c>
    </row>
    <row r="19" spans="1:15">
      <c r="A19" t="s">
        <v>390</v>
      </c>
      <c r="B19">
        <v>1100</v>
      </c>
      <c r="C19" t="s">
        <v>324</v>
      </c>
      <c r="D19" t="s">
        <v>273</v>
      </c>
      <c r="E19" s="16">
        <v>4715</v>
      </c>
      <c r="F19" s="16">
        <v>23414.653999999999</v>
      </c>
      <c r="G19" s="16">
        <v>323733.59999999998</v>
      </c>
      <c r="H19" s="16">
        <v>397607.01199999999</v>
      </c>
      <c r="I19" s="16">
        <v>721340.61199999996</v>
      </c>
      <c r="J19" s="16">
        <f t="shared" si="1"/>
        <v>-697925.95799999998</v>
      </c>
      <c r="K19" s="16">
        <f t="shared" si="0"/>
        <v>4965.9923647932128</v>
      </c>
      <c r="L19" s="16">
        <f t="shared" si="0"/>
        <v>68660.3605514316</v>
      </c>
      <c r="M19" s="16">
        <f t="shared" si="0"/>
        <v>84328.104347826084</v>
      </c>
      <c r="N19" s="16">
        <f t="shared" si="0"/>
        <v>152988.46489925767</v>
      </c>
      <c r="O19" s="16">
        <f t="shared" si="0"/>
        <v>-148022.47253446447</v>
      </c>
    </row>
    <row r="20" spans="1:15">
      <c r="A20" s="13" t="s">
        <v>390</v>
      </c>
      <c r="B20" s="13">
        <v>8000</v>
      </c>
      <c r="C20" s="13" t="s">
        <v>325</v>
      </c>
      <c r="D20" s="13" t="s">
        <v>225</v>
      </c>
      <c r="E20" s="15">
        <v>4347</v>
      </c>
      <c r="F20" s="15">
        <v>43772.993000000002</v>
      </c>
      <c r="G20" s="15">
        <v>293530.22899999999</v>
      </c>
      <c r="H20" s="15">
        <v>159881.51999999999</v>
      </c>
      <c r="I20" s="15">
        <v>453411.74900000001</v>
      </c>
      <c r="J20" s="15">
        <f t="shared" si="1"/>
        <v>-409638.75599999999</v>
      </c>
      <c r="K20" s="15">
        <f t="shared" si="0"/>
        <v>10069.701633310329</v>
      </c>
      <c r="L20" s="15">
        <f t="shared" si="0"/>
        <v>67524.782378651944</v>
      </c>
      <c r="M20" s="15">
        <f t="shared" si="0"/>
        <v>36779.737750172528</v>
      </c>
      <c r="N20" s="15">
        <f t="shared" si="0"/>
        <v>104304.52012882447</v>
      </c>
      <c r="O20" s="15">
        <f t="shared" si="0"/>
        <v>-94234.818495514148</v>
      </c>
    </row>
    <row r="21" spans="1:15">
      <c r="A21" t="s">
        <v>390</v>
      </c>
      <c r="B21">
        <v>5200</v>
      </c>
      <c r="C21" t="s">
        <v>326</v>
      </c>
      <c r="D21" t="s">
        <v>201</v>
      </c>
      <c r="E21" s="16">
        <v>4084</v>
      </c>
      <c r="F21" s="16">
        <v>128864.53599999999</v>
      </c>
      <c r="G21" s="16">
        <v>756466.14300000004</v>
      </c>
      <c r="H21" s="16">
        <v>335486.38400000002</v>
      </c>
      <c r="I21" s="16">
        <v>1091952.527</v>
      </c>
      <c r="J21" s="16">
        <f t="shared" si="1"/>
        <v>-963087.99100000004</v>
      </c>
      <c r="K21" s="16">
        <f t="shared" si="0"/>
        <v>31553.510284035259</v>
      </c>
      <c r="L21" s="16">
        <f t="shared" si="0"/>
        <v>185226.77350636633</v>
      </c>
      <c r="M21" s="16">
        <f t="shared" si="0"/>
        <v>82146.519098922625</v>
      </c>
      <c r="N21" s="16">
        <f t="shared" si="0"/>
        <v>267373.29260528897</v>
      </c>
      <c r="O21" s="16">
        <f t="shared" si="0"/>
        <v>-235819.78232125368</v>
      </c>
    </row>
    <row r="22" spans="1:15">
      <c r="A22" s="13" t="s">
        <v>390</v>
      </c>
      <c r="B22" s="13">
        <v>4200</v>
      </c>
      <c r="C22" s="13" t="s">
        <v>327</v>
      </c>
      <c r="D22" s="13" t="s">
        <v>193</v>
      </c>
      <c r="E22" s="15">
        <v>3794</v>
      </c>
      <c r="F22" s="15">
        <v>552898.16799999995</v>
      </c>
      <c r="G22" s="15">
        <v>584071.81499999994</v>
      </c>
      <c r="H22" s="15">
        <v>374810.71600000001</v>
      </c>
      <c r="I22" s="15">
        <v>958882.53099999996</v>
      </c>
      <c r="J22" s="15">
        <f t="shared" si="1"/>
        <v>-405984.36300000001</v>
      </c>
      <c r="K22" s="15">
        <f t="shared" si="0"/>
        <v>145729.61729045861</v>
      </c>
      <c r="L22" s="15">
        <f t="shared" si="0"/>
        <v>153946.18212967843</v>
      </c>
      <c r="M22" s="15">
        <f t="shared" si="0"/>
        <v>98790.383763837643</v>
      </c>
      <c r="N22" s="15">
        <f t="shared" si="0"/>
        <v>252736.56589351606</v>
      </c>
      <c r="O22" s="15">
        <f t="shared" si="0"/>
        <v>-107006.94860305746</v>
      </c>
    </row>
    <row r="23" spans="1:15">
      <c r="A23" t="s">
        <v>390</v>
      </c>
      <c r="B23">
        <v>3609</v>
      </c>
      <c r="C23" t="s">
        <v>328</v>
      </c>
      <c r="D23" t="s">
        <v>185</v>
      </c>
      <c r="E23" s="16">
        <v>3758</v>
      </c>
      <c r="F23" s="16">
        <v>66201.345000000001</v>
      </c>
      <c r="G23" s="16">
        <v>281706.43699999998</v>
      </c>
      <c r="H23" s="16">
        <v>159866.65299999999</v>
      </c>
      <c r="I23" s="16">
        <v>441573.09</v>
      </c>
      <c r="J23" s="16">
        <f t="shared" si="1"/>
        <v>-375371.745</v>
      </c>
      <c r="K23" s="16">
        <f t="shared" si="0"/>
        <v>17616.110963278341</v>
      </c>
      <c r="L23" s="16">
        <f t="shared" si="0"/>
        <v>74961.798030867474</v>
      </c>
      <c r="M23" s="16">
        <f t="shared" si="0"/>
        <v>42540.354709952095</v>
      </c>
      <c r="N23" s="16">
        <f t="shared" si="0"/>
        <v>117502.1527408196</v>
      </c>
      <c r="O23" s="16">
        <f t="shared" si="0"/>
        <v>-99886.041777541235</v>
      </c>
    </row>
    <row r="24" spans="1:15">
      <c r="A24" s="13" t="s">
        <v>390</v>
      </c>
      <c r="B24" s="13">
        <v>2510</v>
      </c>
      <c r="C24" s="13" t="s">
        <v>329</v>
      </c>
      <c r="D24" s="13" t="s">
        <v>181</v>
      </c>
      <c r="E24" s="15">
        <v>3649</v>
      </c>
      <c r="F24" s="15">
        <v>327727.41800000001</v>
      </c>
      <c r="G24" s="15">
        <v>420580.391</v>
      </c>
      <c r="H24" s="15">
        <v>252034.239</v>
      </c>
      <c r="I24" s="15">
        <v>672614.63</v>
      </c>
      <c r="J24" s="15">
        <f t="shared" si="1"/>
        <v>-344887.212</v>
      </c>
      <c r="K24" s="15">
        <f t="shared" si="0"/>
        <v>89812.939983557138</v>
      </c>
      <c r="L24" s="15">
        <f t="shared" si="0"/>
        <v>115259.08221430529</v>
      </c>
      <c r="M24" s="15">
        <f t="shared" si="0"/>
        <v>69069.399561523707</v>
      </c>
      <c r="N24" s="15">
        <f t="shared" si="0"/>
        <v>184328.48177582902</v>
      </c>
      <c r="O24" s="15">
        <f t="shared" si="0"/>
        <v>-94515.541792271863</v>
      </c>
    </row>
    <row r="25" spans="1:15">
      <c r="A25" t="s">
        <v>390</v>
      </c>
      <c r="B25">
        <v>2300</v>
      </c>
      <c r="C25" t="s">
        <v>330</v>
      </c>
      <c r="D25" t="s">
        <v>179</v>
      </c>
      <c r="E25" s="16">
        <v>3539</v>
      </c>
      <c r="F25" s="16">
        <v>31435.663</v>
      </c>
      <c r="G25" s="16">
        <v>227869.50200000001</v>
      </c>
      <c r="H25" s="16">
        <v>195931.277</v>
      </c>
      <c r="I25" s="16">
        <v>423800.77899999998</v>
      </c>
      <c r="J25" s="16">
        <f t="shared" si="1"/>
        <v>-392365.11599999998</v>
      </c>
      <c r="K25" s="16">
        <f t="shared" si="0"/>
        <v>8882.6400113026284</v>
      </c>
      <c r="L25" s="16">
        <f t="shared" si="0"/>
        <v>64388.104549307711</v>
      </c>
      <c r="M25" s="16">
        <f t="shared" si="0"/>
        <v>55363.457756428368</v>
      </c>
      <c r="N25" s="16">
        <f t="shared" si="0"/>
        <v>119751.56230573608</v>
      </c>
      <c r="O25" s="16">
        <f t="shared" si="0"/>
        <v>-110868.92229443345</v>
      </c>
    </row>
    <row r="26" spans="1:15">
      <c r="A26" s="13" t="s">
        <v>390</v>
      </c>
      <c r="B26" s="13">
        <v>6100</v>
      </c>
      <c r="C26" s="13" t="s">
        <v>331</v>
      </c>
      <c r="D26" s="13" t="s">
        <v>209</v>
      </c>
      <c r="E26" s="15">
        <v>3030</v>
      </c>
      <c r="F26" s="15">
        <v>470879.81599999999</v>
      </c>
      <c r="G26" s="15">
        <v>536291.18799999997</v>
      </c>
      <c r="H26" s="15">
        <v>182358.978</v>
      </c>
      <c r="I26" s="15">
        <v>718650.16599999997</v>
      </c>
      <c r="J26" s="15">
        <f t="shared" si="1"/>
        <v>-247770.34999999998</v>
      </c>
      <c r="K26" s="15">
        <f t="shared" si="0"/>
        <v>155405.87986798678</v>
      </c>
      <c r="L26" s="15">
        <f t="shared" si="0"/>
        <v>176993.7914191419</v>
      </c>
      <c r="M26" s="15">
        <f t="shared" si="0"/>
        <v>60184.481188118807</v>
      </c>
      <c r="N26" s="15">
        <f t="shared" si="0"/>
        <v>237178.2726072607</v>
      </c>
      <c r="O26" s="15">
        <f t="shared" si="0"/>
        <v>-81772.392739273928</v>
      </c>
    </row>
    <row r="27" spans="1:15">
      <c r="A27" t="s">
        <v>390</v>
      </c>
      <c r="B27">
        <v>8716</v>
      </c>
      <c r="C27" t="s">
        <v>332</v>
      </c>
      <c r="D27" t="s">
        <v>234</v>
      </c>
      <c r="E27" s="16">
        <v>2778</v>
      </c>
      <c r="F27" s="16">
        <v>106066.24800000001</v>
      </c>
      <c r="G27" s="16">
        <v>236643.103</v>
      </c>
      <c r="H27" s="16">
        <v>203779.21</v>
      </c>
      <c r="I27" s="16">
        <v>440422.31300000002</v>
      </c>
      <c r="J27" s="16">
        <f t="shared" si="1"/>
        <v>-334356.065</v>
      </c>
      <c r="K27" s="16">
        <f t="shared" si="0"/>
        <v>38180.794816414687</v>
      </c>
      <c r="L27" s="16">
        <f t="shared" si="0"/>
        <v>85184.702303815691</v>
      </c>
      <c r="M27" s="16">
        <f t="shared" si="0"/>
        <v>73354.647228221744</v>
      </c>
      <c r="N27" s="16">
        <f t="shared" si="0"/>
        <v>158539.34953203745</v>
      </c>
      <c r="O27" s="16">
        <f t="shared" si="0"/>
        <v>-120358.55471562274</v>
      </c>
    </row>
    <row r="28" spans="1:15">
      <c r="A28" s="13" t="s">
        <v>390</v>
      </c>
      <c r="B28" s="13">
        <v>8401</v>
      </c>
      <c r="C28" s="13" t="s">
        <v>333</v>
      </c>
      <c r="D28" s="13" t="s">
        <v>227</v>
      </c>
      <c r="E28" s="15">
        <v>2387</v>
      </c>
      <c r="F28" s="15">
        <v>13252.282999999999</v>
      </c>
      <c r="G28" s="15">
        <v>180933.99299999999</v>
      </c>
      <c r="H28" s="15">
        <v>108813.82799999999</v>
      </c>
      <c r="I28" s="15">
        <v>289747.821</v>
      </c>
      <c r="J28" s="15">
        <f t="shared" si="1"/>
        <v>-276495.538</v>
      </c>
      <c r="K28" s="15">
        <f t="shared" si="0"/>
        <v>5551.8571428571431</v>
      </c>
      <c r="L28" s="15">
        <f t="shared" si="0"/>
        <v>75799.745705906986</v>
      </c>
      <c r="M28" s="15">
        <f t="shared" si="0"/>
        <v>45586.019271051526</v>
      </c>
      <c r="N28" s="15">
        <f t="shared" si="0"/>
        <v>121385.76497695853</v>
      </c>
      <c r="O28" s="15">
        <f t="shared" si="0"/>
        <v>-115833.90783410138</v>
      </c>
    </row>
    <row r="29" spans="1:15">
      <c r="A29" t="s">
        <v>390</v>
      </c>
      <c r="B29">
        <v>8717</v>
      </c>
      <c r="C29" t="s">
        <v>334</v>
      </c>
      <c r="D29" t="s">
        <v>235</v>
      </c>
      <c r="E29" s="16">
        <v>2369</v>
      </c>
      <c r="F29" s="16">
        <v>83933.95</v>
      </c>
      <c r="G29" s="16">
        <v>227144.693</v>
      </c>
      <c r="H29" s="16">
        <v>155421.226</v>
      </c>
      <c r="I29" s="16">
        <v>382565.91899999999</v>
      </c>
      <c r="J29" s="16">
        <f t="shared" si="1"/>
        <v>-298631.96899999998</v>
      </c>
      <c r="K29" s="16">
        <f t="shared" si="0"/>
        <v>35430.118193330512</v>
      </c>
      <c r="L29" s="16">
        <f t="shared" si="0"/>
        <v>95882.099197973832</v>
      </c>
      <c r="M29" s="16">
        <f t="shared" si="0"/>
        <v>65606.25833685098</v>
      </c>
      <c r="N29" s="16">
        <f t="shared" si="0"/>
        <v>161488.35753482481</v>
      </c>
      <c r="O29" s="16">
        <f t="shared" si="0"/>
        <v>-126058.23934149431</v>
      </c>
    </row>
    <row r="30" spans="1:15">
      <c r="A30" s="13" t="s">
        <v>390</v>
      </c>
      <c r="B30" s="13">
        <v>6250</v>
      </c>
      <c r="C30" s="13" t="s">
        <v>335</v>
      </c>
      <c r="D30" s="13" t="s">
        <v>210</v>
      </c>
      <c r="E30" s="15">
        <v>1970</v>
      </c>
      <c r="F30" s="15">
        <v>308312.08100000001</v>
      </c>
      <c r="G30" s="15">
        <v>284504.734</v>
      </c>
      <c r="H30" s="15">
        <v>104711.974</v>
      </c>
      <c r="I30" s="15">
        <v>389216.70799999998</v>
      </c>
      <c r="J30" s="15">
        <f t="shared" si="1"/>
        <v>-80904.626999999979</v>
      </c>
      <c r="K30" s="15">
        <f t="shared" si="0"/>
        <v>156503.59441624366</v>
      </c>
      <c r="L30" s="15">
        <f t="shared" si="0"/>
        <v>144418.64670050761</v>
      </c>
      <c r="M30" s="15">
        <f t="shared" si="0"/>
        <v>53153.286294416248</v>
      </c>
      <c r="N30" s="15">
        <f t="shared" si="0"/>
        <v>197571.93299492385</v>
      </c>
      <c r="O30" s="15">
        <f t="shared" si="0"/>
        <v>-41068.338578680188</v>
      </c>
    </row>
    <row r="31" spans="1:15">
      <c r="A31" t="s">
        <v>390</v>
      </c>
      <c r="B31">
        <v>8613</v>
      </c>
      <c r="C31" t="s">
        <v>336</v>
      </c>
      <c r="D31" t="s">
        <v>231</v>
      </c>
      <c r="E31" s="16">
        <v>1924</v>
      </c>
      <c r="F31" s="16">
        <v>5215.8059999999996</v>
      </c>
      <c r="G31" s="16">
        <v>9323.6890000000003</v>
      </c>
      <c r="H31" s="16">
        <v>109059.452</v>
      </c>
      <c r="I31" s="16">
        <v>118383.141</v>
      </c>
      <c r="J31" s="16">
        <f t="shared" si="1"/>
        <v>-113167.33500000001</v>
      </c>
      <c r="K31" s="16">
        <f t="shared" si="0"/>
        <v>2710.9178794178792</v>
      </c>
      <c r="L31" s="16">
        <f t="shared" si="0"/>
        <v>4845.9922037422039</v>
      </c>
      <c r="M31" s="16">
        <f t="shared" si="0"/>
        <v>56683.706860706865</v>
      </c>
      <c r="N31" s="16">
        <f t="shared" si="0"/>
        <v>61529.699064449072</v>
      </c>
      <c r="O31" s="16">
        <f t="shared" si="0"/>
        <v>-58818.781185031192</v>
      </c>
    </row>
    <row r="32" spans="1:15">
      <c r="A32" s="13" t="s">
        <v>390</v>
      </c>
      <c r="B32" s="13">
        <v>6400</v>
      </c>
      <c r="C32" s="13" t="s">
        <v>337</v>
      </c>
      <c r="D32" s="13" t="s">
        <v>211</v>
      </c>
      <c r="E32" s="15">
        <v>1855</v>
      </c>
      <c r="F32" s="15">
        <v>6388.1819999999998</v>
      </c>
      <c r="G32" s="15">
        <v>167371.73699999999</v>
      </c>
      <c r="H32" s="15">
        <v>50310.597999999998</v>
      </c>
      <c r="I32" s="15">
        <v>217682.33499999999</v>
      </c>
      <c r="J32" s="15">
        <f t="shared" si="1"/>
        <v>-211294.15299999999</v>
      </c>
      <c r="K32" s="15">
        <f t="shared" si="0"/>
        <v>3443.7638814016173</v>
      </c>
      <c r="L32" s="15">
        <f t="shared" si="0"/>
        <v>90227.351482479775</v>
      </c>
      <c r="M32" s="15">
        <f t="shared" si="0"/>
        <v>27121.616172506736</v>
      </c>
      <c r="N32" s="15">
        <f t="shared" si="0"/>
        <v>117348.96765498653</v>
      </c>
      <c r="O32" s="15">
        <f t="shared" si="0"/>
        <v>-113905.2037735849</v>
      </c>
    </row>
    <row r="33" spans="1:15">
      <c r="A33" t="s">
        <v>390</v>
      </c>
      <c r="B33">
        <v>8614</v>
      </c>
      <c r="C33" t="s">
        <v>338</v>
      </c>
      <c r="D33" t="s">
        <v>232</v>
      </c>
      <c r="E33" s="16">
        <v>1740</v>
      </c>
      <c r="F33" s="16">
        <v>3475.4740000000002</v>
      </c>
      <c r="G33" s="16">
        <v>7363.049</v>
      </c>
      <c r="H33" s="16">
        <v>104997.97100000001</v>
      </c>
      <c r="I33" s="16">
        <v>112361.02</v>
      </c>
      <c r="J33" s="16">
        <f t="shared" si="1"/>
        <v>-108885.546</v>
      </c>
      <c r="K33" s="16">
        <f t="shared" si="0"/>
        <v>1997.3988505747127</v>
      </c>
      <c r="L33" s="16">
        <f t="shared" si="0"/>
        <v>4231.6373563218385</v>
      </c>
      <c r="M33" s="16">
        <f t="shared" si="0"/>
        <v>60343.661494252876</v>
      </c>
      <c r="N33" s="16">
        <f t="shared" si="0"/>
        <v>64575.298850574713</v>
      </c>
      <c r="O33" s="16">
        <f t="shared" si="0"/>
        <v>-62577.9</v>
      </c>
    </row>
    <row r="34" spans="1:15">
      <c r="A34" s="13" t="s">
        <v>390</v>
      </c>
      <c r="B34" s="13">
        <v>3714</v>
      </c>
      <c r="C34" s="13" t="s">
        <v>339</v>
      </c>
      <c r="D34" s="13" t="s">
        <v>190</v>
      </c>
      <c r="E34" s="15">
        <v>1679</v>
      </c>
      <c r="F34" s="15">
        <v>16203.762000000001</v>
      </c>
      <c r="G34" s="15">
        <v>36160.58</v>
      </c>
      <c r="H34" s="15">
        <v>136197.44099999999</v>
      </c>
      <c r="I34" s="15">
        <v>172358.02100000001</v>
      </c>
      <c r="J34" s="15">
        <f t="shared" si="1"/>
        <v>-156154.25900000002</v>
      </c>
      <c r="K34" s="15">
        <f t="shared" si="0"/>
        <v>9650.8409767718895</v>
      </c>
      <c r="L34" s="15">
        <f t="shared" si="0"/>
        <v>21536.974389517571</v>
      </c>
      <c r="M34" s="15">
        <f t="shared" si="0"/>
        <v>81118.189994044078</v>
      </c>
      <c r="N34" s="15">
        <f t="shared" si="0"/>
        <v>102655.16438356166</v>
      </c>
      <c r="O34" s="15">
        <f t="shared" si="0"/>
        <v>-93004.323406789772</v>
      </c>
    </row>
    <row r="35" spans="1:15">
      <c r="A35" t="s">
        <v>390</v>
      </c>
      <c r="B35">
        <v>2506</v>
      </c>
      <c r="C35" t="s">
        <v>340</v>
      </c>
      <c r="D35" t="s">
        <v>180</v>
      </c>
      <c r="E35" s="16">
        <v>1331</v>
      </c>
      <c r="F35" s="16">
        <v>6705.9470000000001</v>
      </c>
      <c r="G35" s="16">
        <v>20400.433000000001</v>
      </c>
      <c r="H35" s="16">
        <v>146993.83900000001</v>
      </c>
      <c r="I35" s="16">
        <v>167394.272</v>
      </c>
      <c r="J35" s="16">
        <f t="shared" si="1"/>
        <v>-160688.32500000001</v>
      </c>
      <c r="K35" s="16">
        <f t="shared" si="0"/>
        <v>5038.2772351615331</v>
      </c>
      <c r="L35" s="16">
        <f t="shared" si="0"/>
        <v>15327.147257700977</v>
      </c>
      <c r="M35" s="16">
        <f t="shared" si="0"/>
        <v>110438.64688204358</v>
      </c>
      <c r="N35" s="16">
        <f t="shared" si="0"/>
        <v>125765.79413974455</v>
      </c>
      <c r="O35" s="16">
        <f t="shared" si="0"/>
        <v>-120727.51690458303</v>
      </c>
    </row>
    <row r="36" spans="1:15">
      <c r="A36" s="13" t="s">
        <v>390</v>
      </c>
      <c r="B36" s="13">
        <v>5508</v>
      </c>
      <c r="C36" s="13" t="s">
        <v>341</v>
      </c>
      <c r="D36" s="13" t="s">
        <v>202</v>
      </c>
      <c r="E36" s="15">
        <v>1222</v>
      </c>
      <c r="F36" s="15">
        <v>31414.905999999999</v>
      </c>
      <c r="G36" s="15">
        <v>52057.357000000004</v>
      </c>
      <c r="H36" s="15">
        <v>49286.114000000001</v>
      </c>
      <c r="I36" s="15">
        <v>101343.47100000001</v>
      </c>
      <c r="J36" s="15">
        <f t="shared" si="1"/>
        <v>-69928.565000000002</v>
      </c>
      <c r="K36" s="15">
        <f t="shared" si="0"/>
        <v>25707.779050736499</v>
      </c>
      <c r="L36" s="15">
        <f t="shared" si="0"/>
        <v>42600.128477905077</v>
      </c>
      <c r="M36" s="15">
        <f t="shared" si="0"/>
        <v>40332.335515548279</v>
      </c>
      <c r="N36" s="15">
        <f t="shared" si="0"/>
        <v>82932.463993453348</v>
      </c>
      <c r="O36" s="15">
        <f t="shared" si="0"/>
        <v>-57224.684942716864</v>
      </c>
    </row>
    <row r="37" spans="1:15">
      <c r="A37" t="s">
        <v>390</v>
      </c>
      <c r="B37">
        <v>3711</v>
      </c>
      <c r="C37" t="s">
        <v>342</v>
      </c>
      <c r="D37" t="s">
        <v>188</v>
      </c>
      <c r="E37" s="16">
        <v>1196</v>
      </c>
      <c r="F37" s="16">
        <v>311.30099999999999</v>
      </c>
      <c r="G37" s="16">
        <v>20192.293000000001</v>
      </c>
      <c r="H37" s="16">
        <v>24388.775000000001</v>
      </c>
      <c r="I37" s="16">
        <v>44581.067999999999</v>
      </c>
      <c r="J37" s="16">
        <f t="shared" si="1"/>
        <v>-44269.767</v>
      </c>
      <c r="K37" s="16">
        <f t="shared" si="0"/>
        <v>260.28511705685622</v>
      </c>
      <c r="L37" s="16">
        <f t="shared" si="0"/>
        <v>16883.188127090303</v>
      </c>
      <c r="M37" s="16">
        <f t="shared" si="0"/>
        <v>20391.952341137123</v>
      </c>
      <c r="N37" s="16">
        <f t="shared" si="0"/>
        <v>37275.14046822743</v>
      </c>
      <c r="O37" s="16">
        <f t="shared" si="0"/>
        <v>-37014.855351170569</v>
      </c>
    </row>
    <row r="38" spans="1:15">
      <c r="A38" s="13" t="s">
        <v>390</v>
      </c>
      <c r="B38" s="13">
        <v>8721</v>
      </c>
      <c r="C38" s="13" t="s">
        <v>343</v>
      </c>
      <c r="D38" s="13" t="s">
        <v>238</v>
      </c>
      <c r="E38" s="15">
        <v>1144</v>
      </c>
      <c r="F38" s="15">
        <v>2250</v>
      </c>
      <c r="G38" s="15">
        <v>0</v>
      </c>
      <c r="H38" s="15">
        <v>61364.627999999997</v>
      </c>
      <c r="I38" s="15">
        <v>61364.627999999997</v>
      </c>
      <c r="J38" s="15">
        <f t="shared" si="1"/>
        <v>-59114.627999999997</v>
      </c>
      <c r="K38" s="15">
        <f t="shared" si="0"/>
        <v>1966.7832167832169</v>
      </c>
      <c r="L38" s="15">
        <f t="shared" si="0"/>
        <v>0</v>
      </c>
      <c r="M38" s="15">
        <f t="shared" si="0"/>
        <v>53640.409090909088</v>
      </c>
      <c r="N38" s="15">
        <f t="shared" si="0"/>
        <v>53640.409090909088</v>
      </c>
      <c r="O38" s="15">
        <f t="shared" si="0"/>
        <v>-51673.625874125872</v>
      </c>
    </row>
    <row r="39" spans="1:15">
      <c r="A39" t="s">
        <v>390</v>
      </c>
      <c r="B39">
        <v>6513</v>
      </c>
      <c r="C39" t="s">
        <v>344</v>
      </c>
      <c r="D39" t="s">
        <v>212</v>
      </c>
      <c r="E39" s="16">
        <v>1097</v>
      </c>
      <c r="F39" s="16">
        <v>1466.981</v>
      </c>
      <c r="G39" s="16">
        <v>9050.8189999999995</v>
      </c>
      <c r="H39" s="16">
        <v>63967.13</v>
      </c>
      <c r="I39" s="16">
        <v>73017.948999999993</v>
      </c>
      <c r="J39" s="16">
        <f t="shared" si="1"/>
        <v>-71550.967999999993</v>
      </c>
      <c r="K39" s="16">
        <f t="shared" si="0"/>
        <v>1337.2661804922516</v>
      </c>
      <c r="L39" s="16">
        <f t="shared" si="0"/>
        <v>8250.5186873290786</v>
      </c>
      <c r="M39" s="16">
        <f t="shared" si="0"/>
        <v>58310.966271649952</v>
      </c>
      <c r="N39" s="16">
        <f t="shared" si="0"/>
        <v>66561.484958979025</v>
      </c>
      <c r="O39" s="16">
        <f t="shared" si="0"/>
        <v>-65224.218778486771</v>
      </c>
    </row>
    <row r="40" spans="1:15">
      <c r="A40" s="13" t="s">
        <v>390</v>
      </c>
      <c r="B40" s="13">
        <v>4607</v>
      </c>
      <c r="C40" s="13" t="s">
        <v>345</v>
      </c>
      <c r="D40" s="13" t="s">
        <v>196</v>
      </c>
      <c r="E40" s="15">
        <v>1064</v>
      </c>
      <c r="F40" s="15">
        <v>16026.089</v>
      </c>
      <c r="G40" s="15">
        <v>40289.019999999997</v>
      </c>
      <c r="H40" s="15">
        <v>33191.434999999998</v>
      </c>
      <c r="I40" s="15">
        <v>73480.455000000002</v>
      </c>
      <c r="J40" s="15">
        <f t="shared" si="1"/>
        <v>-57454.366000000002</v>
      </c>
      <c r="K40" s="15">
        <f t="shared" ref="K40:O76" si="2">(F40/$E40)*1000</f>
        <v>15062.113721804511</v>
      </c>
      <c r="L40" s="15">
        <f t="shared" si="2"/>
        <v>37865.620300751878</v>
      </c>
      <c r="M40" s="15">
        <f t="shared" si="2"/>
        <v>31194.957706766912</v>
      </c>
      <c r="N40" s="15">
        <f t="shared" si="2"/>
        <v>69060.578007518794</v>
      </c>
      <c r="O40" s="15">
        <f t="shared" si="2"/>
        <v>-53998.464285714283</v>
      </c>
    </row>
    <row r="41" spans="1:15">
      <c r="A41" t="s">
        <v>390</v>
      </c>
      <c r="B41">
        <v>4100</v>
      </c>
      <c r="C41" t="s">
        <v>346</v>
      </c>
      <c r="D41" t="s">
        <v>192</v>
      </c>
      <c r="E41" s="16">
        <v>958</v>
      </c>
      <c r="F41" s="16">
        <v>74077.873000000007</v>
      </c>
      <c r="G41" s="16">
        <v>97036.698000000004</v>
      </c>
      <c r="H41" s="16">
        <v>100671.81</v>
      </c>
      <c r="I41" s="16">
        <v>197708.508</v>
      </c>
      <c r="J41" s="16">
        <f t="shared" si="1"/>
        <v>-123630.63499999999</v>
      </c>
      <c r="K41" s="16">
        <f t="shared" si="2"/>
        <v>77325.545929018801</v>
      </c>
      <c r="L41" s="16">
        <f t="shared" si="2"/>
        <v>101290.91649269311</v>
      </c>
      <c r="M41" s="16">
        <f t="shared" si="2"/>
        <v>105085.39665970772</v>
      </c>
      <c r="N41" s="16">
        <f t="shared" si="2"/>
        <v>206376.31315240083</v>
      </c>
      <c r="O41" s="16">
        <f t="shared" si="2"/>
        <v>-129050.76722338205</v>
      </c>
    </row>
    <row r="42" spans="1:15">
      <c r="A42" s="13" t="s">
        <v>390</v>
      </c>
      <c r="B42" s="13">
        <v>5604</v>
      </c>
      <c r="C42" s="13" t="s">
        <v>347</v>
      </c>
      <c r="D42" s="13" t="s">
        <v>203</v>
      </c>
      <c r="E42" s="15">
        <v>950</v>
      </c>
      <c r="F42" s="15">
        <v>43071.938000000002</v>
      </c>
      <c r="G42" s="15">
        <v>35084.305</v>
      </c>
      <c r="H42" s="15">
        <v>109811.62699999999</v>
      </c>
      <c r="I42" s="15">
        <v>144895.932</v>
      </c>
      <c r="J42" s="15">
        <f t="shared" si="1"/>
        <v>-101823.99400000001</v>
      </c>
      <c r="K42" s="15">
        <f t="shared" si="2"/>
        <v>45338.882105263161</v>
      </c>
      <c r="L42" s="15">
        <f t="shared" si="2"/>
        <v>36930.847368421055</v>
      </c>
      <c r="M42" s="15">
        <f t="shared" si="2"/>
        <v>115591.18631578947</v>
      </c>
      <c r="N42" s="15">
        <f t="shared" si="2"/>
        <v>152522.03368421053</v>
      </c>
      <c r="O42" s="15">
        <f t="shared" si="2"/>
        <v>-107183.15157894738</v>
      </c>
    </row>
    <row r="43" spans="1:15">
      <c r="A43" t="s">
        <v>390</v>
      </c>
      <c r="B43">
        <v>3709</v>
      </c>
      <c r="C43" t="s">
        <v>348</v>
      </c>
      <c r="D43" t="s">
        <v>186</v>
      </c>
      <c r="E43" s="16">
        <v>862</v>
      </c>
      <c r="F43" s="16">
        <v>70.034999999999997</v>
      </c>
      <c r="G43" s="16">
        <v>10487.24</v>
      </c>
      <c r="H43" s="16">
        <v>70815.472999999998</v>
      </c>
      <c r="I43" s="16">
        <v>81302.713000000003</v>
      </c>
      <c r="J43" s="16">
        <f t="shared" si="1"/>
        <v>-81232.678</v>
      </c>
      <c r="K43" s="16">
        <f t="shared" si="2"/>
        <v>81.247099767981425</v>
      </c>
      <c r="L43" s="16">
        <f t="shared" si="2"/>
        <v>12166.171693735498</v>
      </c>
      <c r="M43" s="16">
        <f t="shared" si="2"/>
        <v>82152.520881670527</v>
      </c>
      <c r="N43" s="16">
        <f t="shared" si="2"/>
        <v>94318.692575406036</v>
      </c>
      <c r="O43" s="16">
        <f t="shared" si="2"/>
        <v>-94237.445475638058</v>
      </c>
    </row>
    <row r="44" spans="1:15">
      <c r="A44" s="13" t="s">
        <v>390</v>
      </c>
      <c r="B44" s="13">
        <v>6612</v>
      </c>
      <c r="C44" s="13" t="s">
        <v>349</v>
      </c>
      <c r="D44" s="13" t="s">
        <v>218</v>
      </c>
      <c r="E44" s="15">
        <v>852</v>
      </c>
      <c r="F44" s="15">
        <v>1777.347</v>
      </c>
      <c r="G44" s="15">
        <v>11087.255999999999</v>
      </c>
      <c r="H44" s="15">
        <v>53228.773000000001</v>
      </c>
      <c r="I44" s="15">
        <v>64316.029000000002</v>
      </c>
      <c r="J44" s="15">
        <f t="shared" si="1"/>
        <v>-62538.682000000001</v>
      </c>
      <c r="K44" s="15">
        <f t="shared" si="2"/>
        <v>2086.0880281690138</v>
      </c>
      <c r="L44" s="15">
        <f t="shared" si="2"/>
        <v>13013.211267605633</v>
      </c>
      <c r="M44" s="15">
        <f t="shared" si="2"/>
        <v>62475.085680751181</v>
      </c>
      <c r="N44" s="15">
        <f t="shared" si="2"/>
        <v>75488.296948356801</v>
      </c>
      <c r="O44" s="15">
        <f t="shared" si="2"/>
        <v>-73402.208920187782</v>
      </c>
    </row>
    <row r="45" spans="1:15">
      <c r="A45" t="s">
        <v>390</v>
      </c>
      <c r="B45">
        <v>8710</v>
      </c>
      <c r="C45" t="s">
        <v>350</v>
      </c>
      <c r="D45" t="s">
        <v>233</v>
      </c>
      <c r="E45" s="16">
        <v>822</v>
      </c>
      <c r="F45" s="16">
        <v>88563.370999999999</v>
      </c>
      <c r="G45" s="16">
        <v>106579.50199999999</v>
      </c>
      <c r="H45" s="16">
        <v>47640.764000000003</v>
      </c>
      <c r="I45" s="16">
        <v>154220.266</v>
      </c>
      <c r="J45" s="16">
        <f t="shared" si="1"/>
        <v>-65656.895000000004</v>
      </c>
      <c r="K45" s="16">
        <f t="shared" si="2"/>
        <v>107741.32725060827</v>
      </c>
      <c r="L45" s="16">
        <f t="shared" si="2"/>
        <v>129658.7615571776</v>
      </c>
      <c r="M45" s="16">
        <f t="shared" si="2"/>
        <v>57957.133819951348</v>
      </c>
      <c r="N45" s="16">
        <f t="shared" si="2"/>
        <v>187615.89537712897</v>
      </c>
      <c r="O45" s="16">
        <f t="shared" si="2"/>
        <v>-79874.56812652068</v>
      </c>
    </row>
    <row r="46" spans="1:15">
      <c r="A46" s="13" t="s">
        <v>390</v>
      </c>
      <c r="B46" s="13">
        <v>8508</v>
      </c>
      <c r="C46" s="13" t="s">
        <v>351</v>
      </c>
      <c r="D46" s="13" t="s">
        <v>228</v>
      </c>
      <c r="E46" s="15">
        <v>758</v>
      </c>
      <c r="F46" s="15">
        <v>389.69</v>
      </c>
      <c r="G46" s="15">
        <v>6460.0050000000001</v>
      </c>
      <c r="H46" s="15">
        <v>33758.923000000003</v>
      </c>
      <c r="I46" s="15">
        <v>40218.928</v>
      </c>
      <c r="J46" s="15">
        <f t="shared" si="1"/>
        <v>-39829.237999999998</v>
      </c>
      <c r="K46" s="15">
        <f t="shared" si="2"/>
        <v>514.10290237467018</v>
      </c>
      <c r="L46" s="15">
        <f t="shared" si="2"/>
        <v>8522.434036939314</v>
      </c>
      <c r="M46" s="15">
        <f t="shared" si="2"/>
        <v>44536.837730870713</v>
      </c>
      <c r="N46" s="15">
        <f t="shared" si="2"/>
        <v>53059.271767810023</v>
      </c>
      <c r="O46" s="15">
        <f t="shared" si="2"/>
        <v>-52545.168865435349</v>
      </c>
    </row>
    <row r="47" spans="1:15">
      <c r="A47" t="s">
        <v>390</v>
      </c>
      <c r="B47">
        <v>8722</v>
      </c>
      <c r="C47" t="s">
        <v>352</v>
      </c>
      <c r="D47" t="s">
        <v>239</v>
      </c>
      <c r="E47" s="16">
        <v>690</v>
      </c>
      <c r="F47" s="16">
        <v>1164.4639999999999</v>
      </c>
      <c r="G47" s="16">
        <v>1410.2280000000001</v>
      </c>
      <c r="H47" s="16">
        <v>39090.21</v>
      </c>
      <c r="I47" s="16">
        <v>40500.438000000002</v>
      </c>
      <c r="J47" s="16">
        <f t="shared" si="1"/>
        <v>-39335.974000000002</v>
      </c>
      <c r="K47" s="16">
        <f t="shared" si="2"/>
        <v>1687.6289855072464</v>
      </c>
      <c r="L47" s="16">
        <f t="shared" si="2"/>
        <v>2043.808695652174</v>
      </c>
      <c r="M47" s="16">
        <f t="shared" si="2"/>
        <v>56652.478260869568</v>
      </c>
      <c r="N47" s="16">
        <f t="shared" si="2"/>
        <v>58696.286956521741</v>
      </c>
      <c r="O47" s="16">
        <f t="shared" si="2"/>
        <v>-57008.657971014494</v>
      </c>
    </row>
    <row r="48" spans="1:15">
      <c r="A48" s="13" t="s">
        <v>390</v>
      </c>
      <c r="B48" s="13">
        <v>6515</v>
      </c>
      <c r="C48" s="13" t="s">
        <v>353</v>
      </c>
      <c r="D48" s="13" t="s">
        <v>213</v>
      </c>
      <c r="E48" s="15">
        <v>653</v>
      </c>
      <c r="F48" s="15">
        <v>3276.473</v>
      </c>
      <c r="G48" s="15">
        <v>6980.9679999999998</v>
      </c>
      <c r="H48" s="15">
        <v>24721.241000000002</v>
      </c>
      <c r="I48" s="15">
        <v>31702.208999999999</v>
      </c>
      <c r="J48" s="15">
        <f t="shared" si="1"/>
        <v>-28425.735999999997</v>
      </c>
      <c r="K48" s="15">
        <f t="shared" si="2"/>
        <v>5017.5696784073507</v>
      </c>
      <c r="L48" s="15">
        <f t="shared" si="2"/>
        <v>10690.609494640123</v>
      </c>
      <c r="M48" s="15">
        <f t="shared" si="2"/>
        <v>37857.94946401225</v>
      </c>
      <c r="N48" s="15">
        <f t="shared" si="2"/>
        <v>48548.558958652371</v>
      </c>
      <c r="O48" s="15">
        <f t="shared" si="2"/>
        <v>-43530.989280245019</v>
      </c>
    </row>
    <row r="49" spans="1:15">
      <c r="A49" t="s">
        <v>390</v>
      </c>
      <c r="B49">
        <v>7502</v>
      </c>
      <c r="C49" t="s">
        <v>354</v>
      </c>
      <c r="D49" t="s">
        <v>223</v>
      </c>
      <c r="E49" s="16">
        <v>653</v>
      </c>
      <c r="F49" s="16">
        <v>3431.27</v>
      </c>
      <c r="G49" s="16">
        <v>18562.956999999999</v>
      </c>
      <c r="H49" s="16">
        <v>20890.210999999999</v>
      </c>
      <c r="I49" s="16">
        <v>39453.167999999998</v>
      </c>
      <c r="J49" s="16">
        <f t="shared" si="1"/>
        <v>-36021.898000000001</v>
      </c>
      <c r="K49" s="16">
        <f t="shared" si="2"/>
        <v>5254.6248085758043</v>
      </c>
      <c r="L49" s="16">
        <f t="shared" si="2"/>
        <v>28427.192955589588</v>
      </c>
      <c r="M49" s="16">
        <f t="shared" si="2"/>
        <v>31991.134762633996</v>
      </c>
      <c r="N49" s="16">
        <f t="shared" si="2"/>
        <v>60418.327718223583</v>
      </c>
      <c r="O49" s="16">
        <f t="shared" si="2"/>
        <v>-55163.702909647778</v>
      </c>
    </row>
    <row r="50" spans="1:15">
      <c r="A50" s="13" t="s">
        <v>390</v>
      </c>
      <c r="B50" s="13">
        <v>3511</v>
      </c>
      <c r="C50" s="13" t="s">
        <v>355</v>
      </c>
      <c r="D50" s="13" t="s">
        <v>184</v>
      </c>
      <c r="E50" s="15">
        <v>647</v>
      </c>
      <c r="F50" s="15">
        <v>349.59399999999999</v>
      </c>
      <c r="G50" s="15">
        <v>25481.958999999999</v>
      </c>
      <c r="H50" s="15">
        <v>70532.459000000003</v>
      </c>
      <c r="I50" s="15">
        <v>96014.418000000005</v>
      </c>
      <c r="J50" s="15">
        <f t="shared" si="1"/>
        <v>-95664.824000000008</v>
      </c>
      <c r="K50" s="15">
        <f t="shared" si="2"/>
        <v>540.33075734157649</v>
      </c>
      <c r="L50" s="15">
        <f t="shared" si="2"/>
        <v>39384.789799072641</v>
      </c>
      <c r="M50" s="15">
        <f t="shared" si="2"/>
        <v>109014.6197836167</v>
      </c>
      <c r="N50" s="15">
        <f t="shared" si="2"/>
        <v>148399.40958268935</v>
      </c>
      <c r="O50" s="15">
        <f t="shared" si="2"/>
        <v>-147859.07882534777</v>
      </c>
    </row>
    <row r="51" spans="1:15">
      <c r="A51" t="s">
        <v>390</v>
      </c>
      <c r="B51">
        <v>8509</v>
      </c>
      <c r="C51" t="s">
        <v>356</v>
      </c>
      <c r="D51" t="s">
        <v>229</v>
      </c>
      <c r="E51" s="16">
        <v>624</v>
      </c>
      <c r="F51" s="16">
        <v>781.08</v>
      </c>
      <c r="G51" s="16">
        <v>7405.1019999999999</v>
      </c>
      <c r="H51" s="16">
        <v>24745.914000000001</v>
      </c>
      <c r="I51" s="16">
        <v>32151.016</v>
      </c>
      <c r="J51" s="16">
        <f t="shared" si="1"/>
        <v>-31369.935999999998</v>
      </c>
      <c r="K51" s="16">
        <f t="shared" si="2"/>
        <v>1251.7307692307693</v>
      </c>
      <c r="L51" s="16">
        <f t="shared" si="2"/>
        <v>11867.150641025641</v>
      </c>
      <c r="M51" s="16">
        <f t="shared" si="2"/>
        <v>39656.913461538468</v>
      </c>
      <c r="N51" s="16">
        <f t="shared" si="2"/>
        <v>51524.064102564102</v>
      </c>
      <c r="O51" s="16">
        <f t="shared" si="2"/>
        <v>-50272.333333333328</v>
      </c>
    </row>
    <row r="52" spans="1:15">
      <c r="A52" s="13" t="s">
        <v>390</v>
      </c>
      <c r="B52" s="13">
        <v>3811</v>
      </c>
      <c r="C52" s="13" t="s">
        <v>357</v>
      </c>
      <c r="D52" s="13" t="s">
        <v>191</v>
      </c>
      <c r="E52" s="15">
        <v>620</v>
      </c>
      <c r="F52" s="15">
        <v>1</v>
      </c>
      <c r="G52" s="15">
        <v>4972.1989999999996</v>
      </c>
      <c r="H52" s="15">
        <v>18331.650000000001</v>
      </c>
      <c r="I52" s="15">
        <v>23303.848999999998</v>
      </c>
      <c r="J52" s="15">
        <f t="shared" si="1"/>
        <v>-23302.848999999998</v>
      </c>
      <c r="K52" s="15">
        <f t="shared" si="2"/>
        <v>1.6129032258064515</v>
      </c>
      <c r="L52" s="15">
        <f t="shared" si="2"/>
        <v>8019.6758064516125</v>
      </c>
      <c r="M52" s="15">
        <f t="shared" si="2"/>
        <v>29567.177419354841</v>
      </c>
      <c r="N52" s="15">
        <f t="shared" si="2"/>
        <v>37586.853225806452</v>
      </c>
      <c r="O52" s="15">
        <f t="shared" si="2"/>
        <v>-37585.240322580648</v>
      </c>
    </row>
    <row r="53" spans="1:15">
      <c r="A53" t="s">
        <v>390</v>
      </c>
      <c r="B53">
        <v>8720</v>
      </c>
      <c r="C53" t="s">
        <v>358</v>
      </c>
      <c r="D53" t="s">
        <v>237</v>
      </c>
      <c r="E53" s="16">
        <v>590</v>
      </c>
      <c r="F53" s="16">
        <v>0</v>
      </c>
      <c r="G53" s="16">
        <v>242.74600000000001</v>
      </c>
      <c r="H53" s="16">
        <v>57214.36</v>
      </c>
      <c r="I53" s="16">
        <v>57457.106</v>
      </c>
      <c r="J53" s="16">
        <f t="shared" si="1"/>
        <v>-57457.106</v>
      </c>
      <c r="K53" s="16">
        <f t="shared" si="2"/>
        <v>0</v>
      </c>
      <c r="L53" s="16">
        <f t="shared" si="2"/>
        <v>411.43389830508477</v>
      </c>
      <c r="M53" s="16">
        <f t="shared" si="2"/>
        <v>96973.491525423728</v>
      </c>
      <c r="N53" s="16">
        <f t="shared" si="2"/>
        <v>97384.925423728811</v>
      </c>
      <c r="O53" s="16">
        <f t="shared" si="2"/>
        <v>-97384.925423728811</v>
      </c>
    </row>
    <row r="54" spans="1:15">
      <c r="A54" s="13" t="s">
        <v>390</v>
      </c>
      <c r="B54" s="13">
        <v>6709</v>
      </c>
      <c r="C54" s="13" t="s">
        <v>359</v>
      </c>
      <c r="D54" s="13" t="s">
        <v>220</v>
      </c>
      <c r="E54" s="15">
        <v>504</v>
      </c>
      <c r="F54" s="15">
        <v>356.58100000000002</v>
      </c>
      <c r="G54" s="15">
        <v>2388.3879999999999</v>
      </c>
      <c r="H54" s="15">
        <v>28688.827000000001</v>
      </c>
      <c r="I54" s="15">
        <v>31077.215</v>
      </c>
      <c r="J54" s="15">
        <f t="shared" si="1"/>
        <v>-30720.634000000002</v>
      </c>
      <c r="K54" s="15">
        <f t="shared" si="2"/>
        <v>707.50198412698421</v>
      </c>
      <c r="L54" s="15">
        <f t="shared" si="2"/>
        <v>4738.8650793650795</v>
      </c>
      <c r="M54" s="15">
        <f t="shared" si="2"/>
        <v>56922.275793650799</v>
      </c>
      <c r="N54" s="15">
        <f t="shared" si="2"/>
        <v>61661.140873015873</v>
      </c>
      <c r="O54" s="15">
        <f t="shared" si="2"/>
        <v>-60953.638888888891</v>
      </c>
    </row>
    <row r="55" spans="1:15">
      <c r="A55" t="s">
        <v>390</v>
      </c>
      <c r="B55">
        <v>8719</v>
      </c>
      <c r="C55" t="s">
        <v>360</v>
      </c>
      <c r="D55" t="s">
        <v>236</v>
      </c>
      <c r="E55" s="16">
        <v>492</v>
      </c>
      <c r="F55" s="16">
        <v>4252.8410000000003</v>
      </c>
      <c r="G55" s="16">
        <v>935.14</v>
      </c>
      <c r="H55" s="16">
        <v>53594.851999999999</v>
      </c>
      <c r="I55" s="16">
        <v>54529.991999999998</v>
      </c>
      <c r="J55" s="16">
        <f t="shared" si="1"/>
        <v>-50277.150999999998</v>
      </c>
      <c r="K55" s="16">
        <f t="shared" si="2"/>
        <v>8643.9857723577243</v>
      </c>
      <c r="L55" s="16">
        <f t="shared" si="2"/>
        <v>1900.6910569105692</v>
      </c>
      <c r="M55" s="16">
        <f t="shared" si="2"/>
        <v>108932.62601626015</v>
      </c>
      <c r="N55" s="16">
        <f t="shared" si="2"/>
        <v>110833.31707317074</v>
      </c>
      <c r="O55" s="16">
        <f t="shared" si="2"/>
        <v>-102189.33130081301</v>
      </c>
    </row>
    <row r="56" spans="1:15">
      <c r="A56" s="13" t="s">
        <v>390</v>
      </c>
      <c r="B56" s="13">
        <v>6607</v>
      </c>
      <c r="C56" s="13" t="s">
        <v>361</v>
      </c>
      <c r="D56" s="13" t="s">
        <v>216</v>
      </c>
      <c r="E56" s="15">
        <v>471</v>
      </c>
      <c r="F56" s="15">
        <v>2414.4560000000001</v>
      </c>
      <c r="G56" s="15">
        <v>5862.8389999999999</v>
      </c>
      <c r="H56" s="15">
        <v>19023.100999999999</v>
      </c>
      <c r="I56" s="15">
        <v>24885.94</v>
      </c>
      <c r="J56" s="15">
        <f t="shared" si="1"/>
        <v>-22471.483999999997</v>
      </c>
      <c r="K56" s="15">
        <f t="shared" si="2"/>
        <v>5126.2335456475585</v>
      </c>
      <c r="L56" s="15">
        <f t="shared" si="2"/>
        <v>12447.64118895966</v>
      </c>
      <c r="M56" s="15">
        <f t="shared" si="2"/>
        <v>40388.749469214432</v>
      </c>
      <c r="N56" s="15">
        <f t="shared" si="2"/>
        <v>52836.390658174096</v>
      </c>
      <c r="O56" s="15">
        <f t="shared" si="2"/>
        <v>-47710.157112526533</v>
      </c>
    </row>
    <row r="57" spans="1:15">
      <c r="A57" t="s">
        <v>390</v>
      </c>
      <c r="B57">
        <v>5609</v>
      </c>
      <c r="C57" t="s">
        <v>362</v>
      </c>
      <c r="D57" t="s">
        <v>204</v>
      </c>
      <c r="E57" s="16">
        <v>470</v>
      </c>
      <c r="F57" s="16">
        <v>655.58100000000002</v>
      </c>
      <c r="G57" s="16">
        <v>9410.1990000000005</v>
      </c>
      <c r="H57" s="16">
        <v>37219.233999999997</v>
      </c>
      <c r="I57" s="16">
        <v>46629.432999999997</v>
      </c>
      <c r="J57" s="16">
        <f t="shared" si="1"/>
        <v>-45973.851999999999</v>
      </c>
      <c r="K57" s="16">
        <f t="shared" si="2"/>
        <v>1394.8531914893617</v>
      </c>
      <c r="L57" s="16">
        <f t="shared" si="2"/>
        <v>20021.700000000004</v>
      </c>
      <c r="M57" s="16">
        <f t="shared" si="2"/>
        <v>79189.859574468079</v>
      </c>
      <c r="N57" s="16">
        <f t="shared" si="2"/>
        <v>99211.55957446809</v>
      </c>
      <c r="O57" s="16">
        <f t="shared" si="2"/>
        <v>-97816.706382978722</v>
      </c>
    </row>
    <row r="58" spans="1:15">
      <c r="A58" s="13" t="s">
        <v>390</v>
      </c>
      <c r="B58" s="13">
        <v>6601</v>
      </c>
      <c r="C58" s="13" t="s">
        <v>363</v>
      </c>
      <c r="D58" s="13" t="s">
        <v>214</v>
      </c>
      <c r="E58" s="15">
        <v>441</v>
      </c>
      <c r="F58" s="15">
        <v>3044.797</v>
      </c>
      <c r="G58" s="15">
        <v>1239.681</v>
      </c>
      <c r="H58" s="15">
        <v>28686.831999999999</v>
      </c>
      <c r="I58" s="15">
        <v>29926.512999999999</v>
      </c>
      <c r="J58" s="15">
        <f t="shared" si="1"/>
        <v>-26881.716</v>
      </c>
      <c r="K58" s="15">
        <f t="shared" si="2"/>
        <v>6904.3015873015875</v>
      </c>
      <c r="L58" s="15">
        <f t="shared" si="2"/>
        <v>2811.0680272108843</v>
      </c>
      <c r="M58" s="15">
        <f t="shared" si="2"/>
        <v>65049.505668934231</v>
      </c>
      <c r="N58" s="15">
        <f t="shared" si="2"/>
        <v>67860.573696145118</v>
      </c>
      <c r="O58" s="15">
        <f t="shared" si="2"/>
        <v>-60956.272108843536</v>
      </c>
    </row>
    <row r="59" spans="1:15">
      <c r="A59" t="s">
        <v>390</v>
      </c>
      <c r="B59">
        <v>4911</v>
      </c>
      <c r="C59" t="s">
        <v>364</v>
      </c>
      <c r="D59" t="s">
        <v>200</v>
      </c>
      <c r="E59" s="16">
        <v>435</v>
      </c>
      <c r="F59" s="16">
        <v>2593.8420000000001</v>
      </c>
      <c r="G59" s="16">
        <v>2153.5300000000002</v>
      </c>
      <c r="H59" s="16">
        <v>35524.773000000001</v>
      </c>
      <c r="I59" s="16">
        <v>37678.303</v>
      </c>
      <c r="J59" s="16">
        <f t="shared" si="1"/>
        <v>-35084.461000000003</v>
      </c>
      <c r="K59" s="16">
        <f t="shared" si="2"/>
        <v>5962.8551724137933</v>
      </c>
      <c r="L59" s="16">
        <f t="shared" si="2"/>
        <v>4950.64367816092</v>
      </c>
      <c r="M59" s="16">
        <f t="shared" si="2"/>
        <v>81666.144827586206</v>
      </c>
      <c r="N59" s="16">
        <f t="shared" si="2"/>
        <v>86616.788505747129</v>
      </c>
      <c r="O59" s="16">
        <f t="shared" si="2"/>
        <v>-80653.933333333349</v>
      </c>
    </row>
    <row r="60" spans="1:15">
      <c r="A60" s="13" t="s">
        <v>390</v>
      </c>
      <c r="B60" s="13">
        <v>5612</v>
      </c>
      <c r="C60" s="13" t="s">
        <v>365</v>
      </c>
      <c r="D60" s="13" t="s">
        <v>206</v>
      </c>
      <c r="E60" s="15">
        <v>372</v>
      </c>
      <c r="F60" s="15">
        <v>356.27600000000001</v>
      </c>
      <c r="G60" s="15">
        <v>1421.7429999999999</v>
      </c>
      <c r="H60" s="15">
        <v>32560.682000000001</v>
      </c>
      <c r="I60" s="15">
        <v>33982.425000000003</v>
      </c>
      <c r="J60" s="15">
        <f t="shared" si="1"/>
        <v>-33626.149000000005</v>
      </c>
      <c r="K60" s="15">
        <f t="shared" si="2"/>
        <v>957.73118279569894</v>
      </c>
      <c r="L60" s="15">
        <f t="shared" si="2"/>
        <v>3821.8897849462364</v>
      </c>
      <c r="M60" s="15">
        <f t="shared" si="2"/>
        <v>87528.715053763444</v>
      </c>
      <c r="N60" s="15">
        <f t="shared" si="2"/>
        <v>91350.604838709682</v>
      </c>
      <c r="O60" s="15">
        <f t="shared" si="2"/>
        <v>-90392.873655913994</v>
      </c>
    </row>
    <row r="61" spans="1:15">
      <c r="A61" t="s">
        <v>390</v>
      </c>
      <c r="B61">
        <v>6602</v>
      </c>
      <c r="C61" t="s">
        <v>366</v>
      </c>
      <c r="D61" t="s">
        <v>215</v>
      </c>
      <c r="E61" s="16">
        <v>371</v>
      </c>
      <c r="F61" s="16">
        <v>216.8</v>
      </c>
      <c r="G61" s="16">
        <v>2627.2510000000002</v>
      </c>
      <c r="H61" s="16">
        <v>33484.527999999998</v>
      </c>
      <c r="I61" s="16">
        <v>36111.779000000002</v>
      </c>
      <c r="J61" s="16">
        <f t="shared" si="1"/>
        <v>-35894.978999999999</v>
      </c>
      <c r="K61" s="16">
        <f t="shared" si="2"/>
        <v>584.3665768194071</v>
      </c>
      <c r="L61" s="16">
        <f t="shared" si="2"/>
        <v>7081.5390835579519</v>
      </c>
      <c r="M61" s="16">
        <f t="shared" si="2"/>
        <v>90254.792452830181</v>
      </c>
      <c r="N61" s="16">
        <f t="shared" si="2"/>
        <v>97336.331536388141</v>
      </c>
      <c r="O61" s="16">
        <f t="shared" si="2"/>
        <v>-96751.964959568737</v>
      </c>
    </row>
    <row r="62" spans="1:15">
      <c r="A62" s="13" t="s">
        <v>390</v>
      </c>
      <c r="B62" s="13">
        <v>8610</v>
      </c>
      <c r="C62" s="13" t="s">
        <v>367</v>
      </c>
      <c r="D62" s="13" t="s">
        <v>230</v>
      </c>
      <c r="E62" s="15">
        <v>271</v>
      </c>
      <c r="F62" s="15">
        <v>0</v>
      </c>
      <c r="G62" s="15">
        <v>0</v>
      </c>
      <c r="H62" s="15">
        <v>12257.415000000001</v>
      </c>
      <c r="I62" s="15">
        <v>12257.415000000001</v>
      </c>
      <c r="J62" s="15">
        <f t="shared" si="1"/>
        <v>-12257.415000000001</v>
      </c>
      <c r="K62" s="15">
        <f t="shared" si="2"/>
        <v>0</v>
      </c>
      <c r="L62" s="15">
        <f t="shared" si="2"/>
        <v>0</v>
      </c>
      <c r="M62" s="15">
        <f t="shared" si="2"/>
        <v>45230.313653136531</v>
      </c>
      <c r="N62" s="15">
        <f t="shared" si="2"/>
        <v>45230.313653136531</v>
      </c>
      <c r="O62" s="15">
        <f t="shared" si="2"/>
        <v>-45230.313653136531</v>
      </c>
    </row>
    <row r="63" spans="1:15">
      <c r="A63" t="s">
        <v>390</v>
      </c>
      <c r="B63">
        <v>4604</v>
      </c>
      <c r="C63" t="s">
        <v>368</v>
      </c>
      <c r="D63" t="s">
        <v>195</v>
      </c>
      <c r="E63" s="16">
        <v>268</v>
      </c>
      <c r="F63" s="16">
        <v>838.43</v>
      </c>
      <c r="G63" s="16">
        <v>4291.2129999999997</v>
      </c>
      <c r="H63" s="16">
        <v>10151.587</v>
      </c>
      <c r="I63" s="16">
        <v>14442.8</v>
      </c>
      <c r="J63" s="16">
        <f t="shared" si="1"/>
        <v>-13604.369999999999</v>
      </c>
      <c r="K63" s="16">
        <f t="shared" si="2"/>
        <v>3128.4701492537311</v>
      </c>
      <c r="L63" s="16">
        <f t="shared" si="2"/>
        <v>16011.988805970148</v>
      </c>
      <c r="M63" s="16">
        <f t="shared" si="2"/>
        <v>37879.055970149253</v>
      </c>
      <c r="N63" s="16">
        <f t="shared" si="2"/>
        <v>53891.044776119401</v>
      </c>
      <c r="O63" s="16">
        <f t="shared" si="2"/>
        <v>-50762.574626865673</v>
      </c>
    </row>
    <row r="64" spans="1:15">
      <c r="A64" s="13" t="s">
        <v>390</v>
      </c>
      <c r="B64" s="13">
        <v>1606</v>
      </c>
      <c r="C64" s="13" t="s">
        <v>369</v>
      </c>
      <c r="D64" s="13" t="s">
        <v>177</v>
      </c>
      <c r="E64" s="15">
        <v>250</v>
      </c>
      <c r="F64" s="15">
        <v>680</v>
      </c>
      <c r="G64" s="15">
        <v>472.63</v>
      </c>
      <c r="H64" s="15">
        <v>19836.88</v>
      </c>
      <c r="I64" s="15">
        <v>20309.509999999998</v>
      </c>
      <c r="J64" s="15">
        <f t="shared" si="1"/>
        <v>-19629.509999999998</v>
      </c>
      <c r="K64" s="15">
        <f t="shared" si="2"/>
        <v>2720</v>
      </c>
      <c r="L64" s="15">
        <f t="shared" si="2"/>
        <v>1890.52</v>
      </c>
      <c r="M64" s="15">
        <f t="shared" si="2"/>
        <v>79347.520000000004</v>
      </c>
      <c r="N64" s="15">
        <f t="shared" si="2"/>
        <v>81238.039999999994</v>
      </c>
      <c r="O64" s="15">
        <f t="shared" si="2"/>
        <v>-78518.039999999994</v>
      </c>
    </row>
    <row r="65" spans="1:15">
      <c r="A65" t="s">
        <v>390</v>
      </c>
      <c r="B65">
        <v>4502</v>
      </c>
      <c r="C65" t="s">
        <v>370</v>
      </c>
      <c r="D65" t="s">
        <v>194</v>
      </c>
      <c r="E65" s="16">
        <v>236</v>
      </c>
      <c r="F65" s="16">
        <v>675</v>
      </c>
      <c r="G65" s="16">
        <v>28.242999999999999</v>
      </c>
      <c r="H65" s="16">
        <v>17543.862000000001</v>
      </c>
      <c r="I65" s="16">
        <v>17572.105</v>
      </c>
      <c r="J65" s="16">
        <f t="shared" si="1"/>
        <v>-16897.105</v>
      </c>
      <c r="K65" s="16">
        <f t="shared" si="2"/>
        <v>2860.1694915254238</v>
      </c>
      <c r="L65" s="16">
        <f t="shared" si="2"/>
        <v>119.67372881355931</v>
      </c>
      <c r="M65" s="16">
        <f t="shared" si="2"/>
        <v>74338.398305084746</v>
      </c>
      <c r="N65" s="16">
        <f t="shared" si="2"/>
        <v>74458.072033898308</v>
      </c>
      <c r="O65" s="16">
        <f t="shared" si="2"/>
        <v>-71597.902542372874</v>
      </c>
    </row>
    <row r="66" spans="1:15">
      <c r="A66" s="13" t="s">
        <v>390</v>
      </c>
      <c r="B66" s="13">
        <v>5706</v>
      </c>
      <c r="C66" s="13" t="s">
        <v>371</v>
      </c>
      <c r="D66" s="13" t="s">
        <v>207</v>
      </c>
      <c r="E66" s="15">
        <v>210</v>
      </c>
      <c r="F66" s="15">
        <v>0</v>
      </c>
      <c r="G66" s="15">
        <v>6837</v>
      </c>
      <c r="H66" s="15">
        <v>9230</v>
      </c>
      <c r="I66" s="15">
        <v>16067</v>
      </c>
      <c r="J66" s="15">
        <f t="shared" si="1"/>
        <v>-16067</v>
      </c>
      <c r="K66" s="15">
        <f t="shared" si="2"/>
        <v>0</v>
      </c>
      <c r="L66" s="15">
        <f t="shared" si="2"/>
        <v>32557.142857142859</v>
      </c>
      <c r="M66" s="15">
        <f t="shared" si="2"/>
        <v>43952.380952380947</v>
      </c>
      <c r="N66" s="15">
        <f t="shared" si="2"/>
        <v>76509.523809523816</v>
      </c>
      <c r="O66" s="15">
        <f t="shared" si="2"/>
        <v>-76509.523809523816</v>
      </c>
    </row>
    <row r="67" spans="1:15">
      <c r="A67" t="s">
        <v>390</v>
      </c>
      <c r="B67">
        <v>4803</v>
      </c>
      <c r="C67" t="s">
        <v>372</v>
      </c>
      <c r="D67" t="s">
        <v>197</v>
      </c>
      <c r="E67" s="16">
        <v>201</v>
      </c>
      <c r="F67" s="16">
        <v>1182.278</v>
      </c>
      <c r="G67" s="16">
        <v>10143.612999999999</v>
      </c>
      <c r="H67" s="16">
        <v>14202.790999999999</v>
      </c>
      <c r="I67" s="16">
        <v>24346.403999999999</v>
      </c>
      <c r="J67" s="16">
        <f t="shared" si="1"/>
        <v>-23164.126</v>
      </c>
      <c r="K67" s="16">
        <f t="shared" si="2"/>
        <v>5881.980099502488</v>
      </c>
      <c r="L67" s="16">
        <f t="shared" si="2"/>
        <v>50465.736318407959</v>
      </c>
      <c r="M67" s="16">
        <f t="shared" si="2"/>
        <v>70660.651741293535</v>
      </c>
      <c r="N67" s="16">
        <f t="shared" si="2"/>
        <v>121126.38805970148</v>
      </c>
      <c r="O67" s="16">
        <f t="shared" si="2"/>
        <v>-115244.40796019901</v>
      </c>
    </row>
    <row r="68" spans="1:15">
      <c r="A68" s="13" t="s">
        <v>390</v>
      </c>
      <c r="B68" s="13">
        <v>3713</v>
      </c>
      <c r="C68" s="13" t="s">
        <v>373</v>
      </c>
      <c r="D68" s="13" t="s">
        <v>189</v>
      </c>
      <c r="E68" s="15">
        <v>119</v>
      </c>
      <c r="F68" s="15">
        <v>0</v>
      </c>
      <c r="G68" s="15">
        <v>2840</v>
      </c>
      <c r="H68" s="15">
        <v>3139</v>
      </c>
      <c r="I68" s="15">
        <v>5979</v>
      </c>
      <c r="J68" s="15">
        <f t="shared" si="1"/>
        <v>-5979</v>
      </c>
      <c r="K68" s="15">
        <f t="shared" si="2"/>
        <v>0</v>
      </c>
      <c r="L68" s="15">
        <f t="shared" si="2"/>
        <v>23865.546218487394</v>
      </c>
      <c r="M68" s="15">
        <f t="shared" si="2"/>
        <v>26378.151260504201</v>
      </c>
      <c r="N68" s="15">
        <f t="shared" si="2"/>
        <v>50243.697478991598</v>
      </c>
      <c r="O68" s="15">
        <f t="shared" si="2"/>
        <v>-50243.697478991598</v>
      </c>
    </row>
    <row r="69" spans="1:15">
      <c r="A69" t="s">
        <v>390</v>
      </c>
      <c r="B69">
        <v>4902</v>
      </c>
      <c r="C69" t="s">
        <v>374</v>
      </c>
      <c r="D69" t="s">
        <v>199</v>
      </c>
      <c r="E69" s="16">
        <v>110</v>
      </c>
      <c r="F69" s="16">
        <v>1113.9159999999999</v>
      </c>
      <c r="G69" s="16">
        <v>144.899</v>
      </c>
      <c r="H69" s="16">
        <v>3762.0859999999998</v>
      </c>
      <c r="I69" s="16">
        <v>3906.9850000000001</v>
      </c>
      <c r="J69" s="16">
        <f t="shared" si="1"/>
        <v>-2793.0690000000004</v>
      </c>
      <c r="K69" s="16">
        <f t="shared" si="2"/>
        <v>10126.50909090909</v>
      </c>
      <c r="L69" s="16">
        <f t="shared" si="2"/>
        <v>1317.2636363636364</v>
      </c>
      <c r="M69" s="16">
        <f t="shared" si="2"/>
        <v>34200.781818181815</v>
      </c>
      <c r="N69" s="16">
        <f t="shared" si="2"/>
        <v>35518.045454545456</v>
      </c>
      <c r="O69" s="16">
        <f t="shared" si="2"/>
        <v>-25391.536363636365</v>
      </c>
    </row>
    <row r="70" spans="1:15">
      <c r="A70" s="13" t="s">
        <v>390</v>
      </c>
      <c r="B70" s="13">
        <v>7505</v>
      </c>
      <c r="C70" s="13" t="s">
        <v>375</v>
      </c>
      <c r="D70" s="13" t="s">
        <v>224</v>
      </c>
      <c r="E70" s="15">
        <v>98</v>
      </c>
      <c r="F70" s="15">
        <v>0</v>
      </c>
      <c r="G70" s="15">
        <v>411</v>
      </c>
      <c r="H70" s="15">
        <v>3033</v>
      </c>
      <c r="I70" s="15">
        <v>3444</v>
      </c>
      <c r="J70" s="15">
        <f t="shared" si="1"/>
        <v>-3444</v>
      </c>
      <c r="K70" s="15">
        <f t="shared" si="2"/>
        <v>0</v>
      </c>
      <c r="L70" s="15">
        <f t="shared" si="2"/>
        <v>4193.8775510204086</v>
      </c>
      <c r="M70" s="15">
        <f t="shared" si="2"/>
        <v>30948.979591836734</v>
      </c>
      <c r="N70" s="15">
        <f t="shared" si="2"/>
        <v>35142.857142857145</v>
      </c>
      <c r="O70" s="15">
        <f t="shared" si="2"/>
        <v>-35142.857142857145</v>
      </c>
    </row>
    <row r="71" spans="1:15">
      <c r="A71" t="s">
        <v>390</v>
      </c>
      <c r="B71">
        <v>6706</v>
      </c>
      <c r="C71" t="s">
        <v>376</v>
      </c>
      <c r="D71" t="s">
        <v>219</v>
      </c>
      <c r="E71" s="16">
        <v>94</v>
      </c>
      <c r="F71" s="16">
        <v>0</v>
      </c>
      <c r="G71" s="16">
        <v>78</v>
      </c>
      <c r="H71" s="16">
        <v>9436</v>
      </c>
      <c r="I71" s="16">
        <v>9514</v>
      </c>
      <c r="J71" s="16">
        <f t="shared" si="1"/>
        <v>-9514</v>
      </c>
      <c r="K71" s="16">
        <f t="shared" si="2"/>
        <v>0</v>
      </c>
      <c r="L71" s="16">
        <f t="shared" si="2"/>
        <v>829.78723404255322</v>
      </c>
      <c r="M71" s="16">
        <f t="shared" si="2"/>
        <v>100382.97872340425</v>
      </c>
      <c r="N71" s="16">
        <f t="shared" si="2"/>
        <v>101212.76595744681</v>
      </c>
      <c r="O71" s="16">
        <f t="shared" si="2"/>
        <v>-101212.76595744681</v>
      </c>
    </row>
    <row r="72" spans="1:15">
      <c r="A72" s="13" t="s">
        <v>390</v>
      </c>
      <c r="B72" s="13">
        <v>5611</v>
      </c>
      <c r="C72" s="13" t="s">
        <v>377</v>
      </c>
      <c r="D72" s="13" t="s">
        <v>205</v>
      </c>
      <c r="E72" s="15">
        <v>92</v>
      </c>
      <c r="F72" s="15">
        <v>0</v>
      </c>
      <c r="G72" s="15">
        <v>356</v>
      </c>
      <c r="H72" s="15">
        <v>7952</v>
      </c>
      <c r="I72" s="15">
        <v>8308</v>
      </c>
      <c r="J72" s="15">
        <f t="shared" si="1"/>
        <v>-8308</v>
      </c>
      <c r="K72" s="15">
        <f t="shared" si="2"/>
        <v>0</v>
      </c>
      <c r="L72" s="15">
        <f t="shared" si="2"/>
        <v>3869.565217391304</v>
      </c>
      <c r="M72" s="15">
        <f t="shared" si="2"/>
        <v>86434.782608695663</v>
      </c>
      <c r="N72" s="15">
        <f t="shared" si="2"/>
        <v>90304.34782608696</v>
      </c>
      <c r="O72" s="15">
        <f t="shared" si="2"/>
        <v>-90304.34782608696</v>
      </c>
    </row>
    <row r="73" spans="1:15">
      <c r="A73" t="s">
        <v>390</v>
      </c>
      <c r="B73">
        <v>3506</v>
      </c>
      <c r="C73" t="s">
        <v>378</v>
      </c>
      <c r="D73" t="s">
        <v>183</v>
      </c>
      <c r="E73" s="16">
        <v>66</v>
      </c>
      <c r="F73" s="16">
        <v>0</v>
      </c>
      <c r="G73" s="16">
        <v>0</v>
      </c>
      <c r="H73" s="16">
        <v>2845.9430000000002</v>
      </c>
      <c r="I73" s="16">
        <v>2845.9430000000002</v>
      </c>
      <c r="J73" s="16">
        <f t="shared" ref="J73:J136" si="3">F73-I73</f>
        <v>-2845.9430000000002</v>
      </c>
      <c r="K73" s="16">
        <f t="shared" si="2"/>
        <v>0</v>
      </c>
      <c r="L73" s="16">
        <f t="shared" si="2"/>
        <v>0</v>
      </c>
      <c r="M73" s="16">
        <f t="shared" si="2"/>
        <v>43120.348484848488</v>
      </c>
      <c r="N73" s="16">
        <f t="shared" si="2"/>
        <v>43120.348484848488</v>
      </c>
      <c r="O73" s="16">
        <f t="shared" si="2"/>
        <v>-43120.348484848488</v>
      </c>
    </row>
    <row r="74" spans="1:15">
      <c r="A74" s="13" t="s">
        <v>390</v>
      </c>
      <c r="B74" s="13">
        <v>3710</v>
      </c>
      <c r="C74" s="13" t="s">
        <v>379</v>
      </c>
      <c r="D74" s="13" t="s">
        <v>187</v>
      </c>
      <c r="E74" s="15">
        <v>66</v>
      </c>
      <c r="F74" s="15">
        <v>290</v>
      </c>
      <c r="G74" s="15">
        <v>0</v>
      </c>
      <c r="H74" s="15">
        <v>1948</v>
      </c>
      <c r="I74" s="15">
        <v>1948</v>
      </c>
      <c r="J74" s="15">
        <f t="shared" si="3"/>
        <v>-1658</v>
      </c>
      <c r="K74" s="15">
        <f t="shared" si="2"/>
        <v>4393.939393939394</v>
      </c>
      <c r="L74" s="15">
        <f t="shared" si="2"/>
        <v>0</v>
      </c>
      <c r="M74" s="15">
        <f t="shared" si="2"/>
        <v>29515.151515151516</v>
      </c>
      <c r="N74" s="15">
        <f t="shared" si="2"/>
        <v>29515.151515151516</v>
      </c>
      <c r="O74" s="15">
        <f t="shared" si="2"/>
        <v>-25121.21212121212</v>
      </c>
    </row>
    <row r="75" spans="1:15">
      <c r="A75" t="s">
        <v>390</v>
      </c>
      <c r="B75">
        <v>6611</v>
      </c>
      <c r="C75" t="s">
        <v>380</v>
      </c>
      <c r="D75" t="s">
        <v>217</v>
      </c>
      <c r="E75" s="16">
        <v>56</v>
      </c>
      <c r="F75" s="16">
        <v>0</v>
      </c>
      <c r="G75" s="16">
        <v>2853.6849999999999</v>
      </c>
      <c r="H75" s="16">
        <v>1135.23</v>
      </c>
      <c r="I75" s="16">
        <v>3988.915</v>
      </c>
      <c r="J75" s="16">
        <f t="shared" si="3"/>
        <v>-3988.915</v>
      </c>
      <c r="K75" s="16">
        <f t="shared" si="2"/>
        <v>0</v>
      </c>
      <c r="L75" s="16">
        <f t="shared" si="2"/>
        <v>50958.66071428571</v>
      </c>
      <c r="M75" s="16">
        <f t="shared" si="2"/>
        <v>20271.964285714286</v>
      </c>
      <c r="N75" s="16">
        <f t="shared" si="2"/>
        <v>71230.625</v>
      </c>
      <c r="O75" s="16">
        <f t="shared" si="2"/>
        <v>-71230.625</v>
      </c>
    </row>
    <row r="76" spans="1:15">
      <c r="A76" s="13" t="s">
        <v>390</v>
      </c>
      <c r="B76" s="13">
        <v>4901</v>
      </c>
      <c r="C76" s="13" t="s">
        <v>381</v>
      </c>
      <c r="D76" s="13" t="s">
        <v>198</v>
      </c>
      <c r="E76" s="15">
        <v>42</v>
      </c>
      <c r="F76" s="15">
        <v>0</v>
      </c>
      <c r="G76" s="15">
        <v>0</v>
      </c>
      <c r="H76" s="15">
        <v>1832</v>
      </c>
      <c r="I76" s="15">
        <v>1832</v>
      </c>
      <c r="J76" s="15">
        <f t="shared" si="3"/>
        <v>-1832</v>
      </c>
      <c r="K76" s="15">
        <f t="shared" si="2"/>
        <v>0</v>
      </c>
      <c r="L76" s="15">
        <f t="shared" si="2"/>
        <v>0</v>
      </c>
      <c r="M76" s="15">
        <f t="shared" si="2"/>
        <v>43619.047619047618</v>
      </c>
      <c r="N76" s="15">
        <f t="shared" si="2"/>
        <v>43619.047619047618</v>
      </c>
      <c r="O76" s="15">
        <f t="shared" si="2"/>
        <v>-43619.047619047618</v>
      </c>
    </row>
    <row r="77" spans="1:15"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</row>
    <row r="78" spans="1:15">
      <c r="E78" s="21">
        <f>SUM(E8:E76)</f>
        <v>368792</v>
      </c>
      <c r="F78" s="21">
        <f t="shared" ref="F78:I78" si="4">SUM(F8:F76)</f>
        <v>13539306.798</v>
      </c>
      <c r="G78" s="21">
        <f t="shared" si="4"/>
        <v>41046982.103000008</v>
      </c>
      <c r="H78" s="21">
        <f t="shared" si="4"/>
        <v>37979777.804000005</v>
      </c>
      <c r="I78" s="21">
        <f t="shared" si="4"/>
        <v>79026759.907000005</v>
      </c>
      <c r="J78" s="21">
        <f t="shared" si="3"/>
        <v>-65487453.109000005</v>
      </c>
      <c r="K78" s="21">
        <f t="shared" ref="K78:O78" si="5">(F78/$E78)*1000</f>
        <v>36712.582697021629</v>
      </c>
      <c r="L78" s="21">
        <f t="shared" si="5"/>
        <v>111301.17275591663</v>
      </c>
      <c r="M78" s="21">
        <f t="shared" si="5"/>
        <v>102984.27786936812</v>
      </c>
      <c r="N78" s="21">
        <f t="shared" si="5"/>
        <v>214285.45062528475</v>
      </c>
      <c r="O78" s="21">
        <f t="shared" si="5"/>
        <v>-177572.86792826309</v>
      </c>
    </row>
    <row r="79" spans="1:15"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</row>
    <row r="80" spans="1:15">
      <c r="D80" s="104" t="s">
        <v>85</v>
      </c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</row>
    <row r="81" spans="1:15">
      <c r="D81" s="118" t="s">
        <v>301</v>
      </c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</row>
    <row r="82" spans="1:15">
      <c r="A82" s="13" t="s">
        <v>391</v>
      </c>
      <c r="B82" s="13">
        <v>0</v>
      </c>
      <c r="C82" s="13" t="s">
        <v>313</v>
      </c>
      <c r="D82" s="13" t="s">
        <v>19</v>
      </c>
      <c r="E82" s="15">
        <v>133262</v>
      </c>
      <c r="F82" s="15">
        <v>1720012.338</v>
      </c>
      <c r="G82" s="15">
        <v>815327.826</v>
      </c>
      <c r="H82" s="15">
        <v>52883.506000000001</v>
      </c>
      <c r="I82" s="15">
        <v>868211.33200000005</v>
      </c>
      <c r="J82" s="15">
        <f t="shared" si="3"/>
        <v>851801.00599999994</v>
      </c>
      <c r="K82" s="15">
        <f t="shared" ref="K82:O113" si="6">(F82/$E82)*1000</f>
        <v>12906.997778811665</v>
      </c>
      <c r="L82" s="15">
        <f t="shared" si="6"/>
        <v>6118.2319490927648</v>
      </c>
      <c r="M82" s="15">
        <f t="shared" si="6"/>
        <v>396.8386036529543</v>
      </c>
      <c r="N82" s="15">
        <f t="shared" si="6"/>
        <v>6515.0705527457194</v>
      </c>
      <c r="O82" s="15">
        <f t="shared" si="6"/>
        <v>6391.9272260659445</v>
      </c>
    </row>
    <row r="83" spans="1:15">
      <c r="A83" t="s">
        <v>391</v>
      </c>
      <c r="B83">
        <v>1000</v>
      </c>
      <c r="C83" t="s">
        <v>314</v>
      </c>
      <c r="D83" t="s">
        <v>172</v>
      </c>
      <c r="E83" s="16">
        <v>38332</v>
      </c>
      <c r="F83" s="16">
        <v>0</v>
      </c>
      <c r="G83" s="16">
        <v>0</v>
      </c>
      <c r="H83" s="16">
        <v>2016.336</v>
      </c>
      <c r="I83" s="16">
        <v>2016.336</v>
      </c>
      <c r="J83" s="16">
        <f t="shared" si="3"/>
        <v>-2016.336</v>
      </c>
      <c r="K83" s="16">
        <f t="shared" si="6"/>
        <v>0</v>
      </c>
      <c r="L83" s="16">
        <f t="shared" si="6"/>
        <v>0</v>
      </c>
      <c r="M83" s="16">
        <f t="shared" si="6"/>
        <v>52.601899196493797</v>
      </c>
      <c r="N83" s="16">
        <f t="shared" si="6"/>
        <v>52.601899196493797</v>
      </c>
      <c r="O83" s="16">
        <f t="shared" si="6"/>
        <v>-52.601899196493797</v>
      </c>
    </row>
    <row r="84" spans="1:15">
      <c r="A84" s="13" t="s">
        <v>391</v>
      </c>
      <c r="B84" s="13">
        <v>1400</v>
      </c>
      <c r="C84" s="13" t="s">
        <v>315</v>
      </c>
      <c r="D84" s="13" t="s">
        <v>175</v>
      </c>
      <c r="E84" s="15">
        <v>29687</v>
      </c>
      <c r="F84" s="15">
        <v>30884.880000000001</v>
      </c>
      <c r="G84" s="15">
        <v>0</v>
      </c>
      <c r="H84" s="15">
        <v>52354.75</v>
      </c>
      <c r="I84" s="15">
        <v>52354.75</v>
      </c>
      <c r="J84" s="15">
        <f t="shared" si="3"/>
        <v>-21469.87</v>
      </c>
      <c r="K84" s="15">
        <f t="shared" si="6"/>
        <v>1040.3503216896286</v>
      </c>
      <c r="L84" s="15">
        <f t="shared" si="6"/>
        <v>0</v>
      </c>
      <c r="M84" s="15">
        <f t="shared" si="6"/>
        <v>1763.5581230841783</v>
      </c>
      <c r="N84" s="15">
        <f t="shared" si="6"/>
        <v>1763.5581230841783</v>
      </c>
      <c r="O84" s="15">
        <f t="shared" si="6"/>
        <v>-723.20780139454973</v>
      </c>
    </row>
    <row r="85" spans="1:15">
      <c r="A85" t="s">
        <v>391</v>
      </c>
      <c r="B85">
        <v>2000</v>
      </c>
      <c r="C85" t="s">
        <v>316</v>
      </c>
      <c r="D85" t="s">
        <v>178</v>
      </c>
      <c r="E85" s="16">
        <v>19676</v>
      </c>
      <c r="F85" s="16">
        <v>0</v>
      </c>
      <c r="G85" s="16">
        <v>0</v>
      </c>
      <c r="H85" s="16">
        <v>0</v>
      </c>
      <c r="I85" s="16">
        <v>0</v>
      </c>
      <c r="J85" s="16">
        <f t="shared" si="3"/>
        <v>0</v>
      </c>
      <c r="K85" s="16">
        <f t="shared" si="6"/>
        <v>0</v>
      </c>
      <c r="L85" s="16">
        <f t="shared" si="6"/>
        <v>0</v>
      </c>
      <c r="M85" s="16">
        <f t="shared" si="6"/>
        <v>0</v>
      </c>
      <c r="N85" s="16">
        <f t="shared" si="6"/>
        <v>0</v>
      </c>
      <c r="O85" s="16">
        <f t="shared" si="6"/>
        <v>0</v>
      </c>
    </row>
    <row r="86" spans="1:15">
      <c r="A86" s="13" t="s">
        <v>391</v>
      </c>
      <c r="B86" s="13">
        <v>6000</v>
      </c>
      <c r="C86" s="13" t="s">
        <v>317</v>
      </c>
      <c r="D86" s="13" t="s">
        <v>208</v>
      </c>
      <c r="E86" s="15">
        <v>19219</v>
      </c>
      <c r="F86" s="15">
        <v>0</v>
      </c>
      <c r="G86" s="15">
        <v>0</v>
      </c>
      <c r="H86" s="15">
        <v>25001.965</v>
      </c>
      <c r="I86" s="15">
        <v>25001.965</v>
      </c>
      <c r="J86" s="15">
        <f t="shared" si="3"/>
        <v>-25001.965</v>
      </c>
      <c r="K86" s="15">
        <f t="shared" si="6"/>
        <v>0</v>
      </c>
      <c r="L86" s="15">
        <f t="shared" si="6"/>
        <v>0</v>
      </c>
      <c r="M86" s="15">
        <f t="shared" si="6"/>
        <v>1300.8983297778241</v>
      </c>
      <c r="N86" s="15">
        <f t="shared" si="6"/>
        <v>1300.8983297778241</v>
      </c>
      <c r="O86" s="15">
        <f t="shared" si="6"/>
        <v>-1300.8983297778241</v>
      </c>
    </row>
    <row r="87" spans="1:15">
      <c r="A87" t="s">
        <v>391</v>
      </c>
      <c r="B87">
        <v>1300</v>
      </c>
      <c r="C87" t="s">
        <v>318</v>
      </c>
      <c r="D87" t="s">
        <v>174</v>
      </c>
      <c r="E87" s="16">
        <v>17693</v>
      </c>
      <c r="F87" s="16">
        <v>10915.99</v>
      </c>
      <c r="G87" s="16">
        <v>0</v>
      </c>
      <c r="H87" s="16">
        <v>22100</v>
      </c>
      <c r="I87" s="16">
        <v>22100</v>
      </c>
      <c r="J87" s="16">
        <f t="shared" si="3"/>
        <v>-11184.01</v>
      </c>
      <c r="K87" s="16">
        <f t="shared" si="6"/>
        <v>616.96659695924939</v>
      </c>
      <c r="L87" s="16">
        <f t="shared" si="6"/>
        <v>0</v>
      </c>
      <c r="M87" s="16">
        <f t="shared" si="6"/>
        <v>1249.0815576781777</v>
      </c>
      <c r="N87" s="16">
        <f t="shared" si="6"/>
        <v>1249.0815576781777</v>
      </c>
      <c r="O87" s="16">
        <f t="shared" si="6"/>
        <v>-632.11496071892839</v>
      </c>
    </row>
    <row r="88" spans="1:15">
      <c r="A88" s="13" t="s">
        <v>391</v>
      </c>
      <c r="B88" s="13">
        <v>1604</v>
      </c>
      <c r="C88" s="13" t="s">
        <v>319</v>
      </c>
      <c r="D88" s="13" t="s">
        <v>176</v>
      </c>
      <c r="E88" s="15">
        <v>12589</v>
      </c>
      <c r="F88" s="15">
        <v>12395.424000000001</v>
      </c>
      <c r="G88" s="15">
        <v>0</v>
      </c>
      <c r="H88" s="15">
        <v>29737.557000000001</v>
      </c>
      <c r="I88" s="15">
        <v>29737.557000000001</v>
      </c>
      <c r="J88" s="15">
        <f t="shared" si="3"/>
        <v>-17342.133000000002</v>
      </c>
      <c r="K88" s="15">
        <f t="shared" si="6"/>
        <v>984.62340138215905</v>
      </c>
      <c r="L88" s="15">
        <f t="shared" si="6"/>
        <v>0</v>
      </c>
      <c r="M88" s="15">
        <f t="shared" si="6"/>
        <v>2362.1857971244735</v>
      </c>
      <c r="N88" s="15">
        <f t="shared" si="6"/>
        <v>2362.1857971244735</v>
      </c>
      <c r="O88" s="15">
        <f t="shared" si="6"/>
        <v>-1377.5623957423149</v>
      </c>
    </row>
    <row r="89" spans="1:15">
      <c r="A89" t="s">
        <v>391</v>
      </c>
      <c r="B89">
        <v>8200</v>
      </c>
      <c r="C89" t="s">
        <v>320</v>
      </c>
      <c r="D89" t="s">
        <v>226</v>
      </c>
      <c r="E89" s="16">
        <v>10452</v>
      </c>
      <c r="F89" s="16">
        <v>0</v>
      </c>
      <c r="G89" s="16">
        <v>0</v>
      </c>
      <c r="H89" s="16">
        <v>2971.2359999999999</v>
      </c>
      <c r="I89" s="16">
        <v>2971.2359999999999</v>
      </c>
      <c r="J89" s="16">
        <f t="shared" si="3"/>
        <v>-2971.2359999999999</v>
      </c>
      <c r="K89" s="16">
        <f t="shared" si="6"/>
        <v>0</v>
      </c>
      <c r="L89" s="16">
        <f t="shared" si="6"/>
        <v>0</v>
      </c>
      <c r="M89" s="16">
        <f t="shared" si="6"/>
        <v>284.27439724454649</v>
      </c>
      <c r="N89" s="16">
        <f t="shared" si="6"/>
        <v>284.27439724454649</v>
      </c>
      <c r="O89" s="16">
        <f t="shared" si="6"/>
        <v>-284.27439724454649</v>
      </c>
    </row>
    <row r="90" spans="1:15">
      <c r="A90" s="13" t="s">
        <v>391</v>
      </c>
      <c r="B90" s="13">
        <v>3000</v>
      </c>
      <c r="C90" s="13" t="s">
        <v>321</v>
      </c>
      <c r="D90" s="13" t="s">
        <v>182</v>
      </c>
      <c r="E90" s="15">
        <v>7697</v>
      </c>
      <c r="F90" s="15">
        <v>0</v>
      </c>
      <c r="G90" s="15">
        <v>0</v>
      </c>
      <c r="H90" s="15">
        <v>10392.434999999999</v>
      </c>
      <c r="I90" s="15">
        <v>10392.434999999999</v>
      </c>
      <c r="J90" s="15">
        <f t="shared" si="3"/>
        <v>-10392.434999999999</v>
      </c>
      <c r="K90" s="15">
        <f t="shared" si="6"/>
        <v>0</v>
      </c>
      <c r="L90" s="15">
        <f t="shared" si="6"/>
        <v>0</v>
      </c>
      <c r="M90" s="15">
        <f t="shared" si="6"/>
        <v>1350.19293231129</v>
      </c>
      <c r="N90" s="15">
        <f t="shared" si="6"/>
        <v>1350.19293231129</v>
      </c>
      <c r="O90" s="15">
        <f t="shared" si="6"/>
        <v>-1350.19293231129</v>
      </c>
    </row>
    <row r="91" spans="1:15">
      <c r="A91" t="s">
        <v>391</v>
      </c>
      <c r="B91">
        <v>7300</v>
      </c>
      <c r="C91" t="s">
        <v>322</v>
      </c>
      <c r="D91" t="s">
        <v>221</v>
      </c>
      <c r="E91" s="16">
        <v>5079</v>
      </c>
      <c r="F91" s="16">
        <v>14879.205</v>
      </c>
      <c r="G91" s="16">
        <v>0</v>
      </c>
      <c r="H91" s="16">
        <v>27125.117999999999</v>
      </c>
      <c r="I91" s="16">
        <v>27125.117999999999</v>
      </c>
      <c r="J91" s="16">
        <f t="shared" si="3"/>
        <v>-12245.912999999999</v>
      </c>
      <c r="K91" s="16">
        <f t="shared" si="6"/>
        <v>2929.5540460720613</v>
      </c>
      <c r="L91" s="16">
        <f t="shared" si="6"/>
        <v>0</v>
      </c>
      <c r="M91" s="16">
        <f t="shared" si="6"/>
        <v>5340.6414648552864</v>
      </c>
      <c r="N91" s="16">
        <f t="shared" si="6"/>
        <v>5340.6414648552864</v>
      </c>
      <c r="O91" s="16">
        <f t="shared" si="6"/>
        <v>-2411.0874187832246</v>
      </c>
    </row>
    <row r="92" spans="1:15">
      <c r="A92" s="13" t="s">
        <v>391</v>
      </c>
      <c r="B92" s="13">
        <v>7400</v>
      </c>
      <c r="C92" s="13" t="s">
        <v>323</v>
      </c>
      <c r="D92" s="13" t="s">
        <v>222</v>
      </c>
      <c r="E92" s="15">
        <v>5020</v>
      </c>
      <c r="F92" s="15">
        <v>0</v>
      </c>
      <c r="G92" s="15">
        <v>0</v>
      </c>
      <c r="H92" s="15">
        <v>1.1160000000000001</v>
      </c>
      <c r="I92" s="15">
        <v>1.1160000000000001</v>
      </c>
      <c r="J92" s="15">
        <f t="shared" si="3"/>
        <v>-1.1160000000000001</v>
      </c>
      <c r="K92" s="15">
        <f t="shared" si="6"/>
        <v>0</v>
      </c>
      <c r="L92" s="15">
        <f t="shared" si="6"/>
        <v>0</v>
      </c>
      <c r="M92" s="15">
        <f t="shared" si="6"/>
        <v>0.22231075697211158</v>
      </c>
      <c r="N92" s="15">
        <f t="shared" si="6"/>
        <v>0.22231075697211158</v>
      </c>
      <c r="O92" s="15">
        <f t="shared" si="6"/>
        <v>-0.22231075697211158</v>
      </c>
    </row>
    <row r="93" spans="1:15">
      <c r="A93" t="s">
        <v>391</v>
      </c>
      <c r="B93">
        <v>1100</v>
      </c>
      <c r="C93" t="s">
        <v>324</v>
      </c>
      <c r="D93" t="s">
        <v>273</v>
      </c>
      <c r="E93" s="16">
        <v>4715</v>
      </c>
      <c r="F93" s="16">
        <v>4404.5810000000001</v>
      </c>
      <c r="G93" s="16">
        <v>0</v>
      </c>
      <c r="H93" s="16">
        <v>9913.7369999999992</v>
      </c>
      <c r="I93" s="16">
        <v>9913.7369999999992</v>
      </c>
      <c r="J93" s="16">
        <f t="shared" si="3"/>
        <v>-5509.155999999999</v>
      </c>
      <c r="K93" s="16">
        <f t="shared" si="6"/>
        <v>934.16352067868502</v>
      </c>
      <c r="L93" s="16">
        <f t="shared" si="6"/>
        <v>0</v>
      </c>
      <c r="M93" s="16">
        <f t="shared" si="6"/>
        <v>2102.5953340402966</v>
      </c>
      <c r="N93" s="16">
        <f t="shared" si="6"/>
        <v>2102.5953340402966</v>
      </c>
      <c r="O93" s="16">
        <f t="shared" si="6"/>
        <v>-1168.4318133616116</v>
      </c>
    </row>
    <row r="94" spans="1:15">
      <c r="A94" s="13" t="s">
        <v>391</v>
      </c>
      <c r="B94" s="13">
        <v>8000</v>
      </c>
      <c r="C94" s="13" t="s">
        <v>325</v>
      </c>
      <c r="D94" s="13" t="s">
        <v>225</v>
      </c>
      <c r="E94" s="15">
        <v>4347</v>
      </c>
      <c r="F94" s="15">
        <v>0</v>
      </c>
      <c r="G94" s="15">
        <v>0</v>
      </c>
      <c r="H94" s="15">
        <v>5715.1419999999998</v>
      </c>
      <c r="I94" s="15">
        <v>5715.1419999999998</v>
      </c>
      <c r="J94" s="15">
        <f t="shared" si="3"/>
        <v>-5715.1419999999998</v>
      </c>
      <c r="K94" s="15">
        <f t="shared" si="6"/>
        <v>0</v>
      </c>
      <c r="L94" s="15">
        <f t="shared" si="6"/>
        <v>0</v>
      </c>
      <c r="M94" s="15">
        <f t="shared" si="6"/>
        <v>1314.7324591672418</v>
      </c>
      <c r="N94" s="15">
        <f t="shared" si="6"/>
        <v>1314.7324591672418</v>
      </c>
      <c r="O94" s="15">
        <f t="shared" si="6"/>
        <v>-1314.7324591672418</v>
      </c>
    </row>
    <row r="95" spans="1:15">
      <c r="A95" t="s">
        <v>391</v>
      </c>
      <c r="B95">
        <v>5200</v>
      </c>
      <c r="C95" t="s">
        <v>326</v>
      </c>
      <c r="D95" t="s">
        <v>201</v>
      </c>
      <c r="E95" s="16">
        <v>4084</v>
      </c>
      <c r="F95" s="16">
        <v>0</v>
      </c>
      <c r="G95" s="16">
        <v>0</v>
      </c>
      <c r="H95" s="16">
        <v>9072.6720000000005</v>
      </c>
      <c r="I95" s="16">
        <v>9072.6720000000005</v>
      </c>
      <c r="J95" s="16">
        <f t="shared" si="3"/>
        <v>-9072.6720000000005</v>
      </c>
      <c r="K95" s="16">
        <f t="shared" si="6"/>
        <v>0</v>
      </c>
      <c r="L95" s="16">
        <f t="shared" si="6"/>
        <v>0</v>
      </c>
      <c r="M95" s="16">
        <f t="shared" si="6"/>
        <v>2221.5161606268366</v>
      </c>
      <c r="N95" s="16">
        <f t="shared" si="6"/>
        <v>2221.5161606268366</v>
      </c>
      <c r="O95" s="16">
        <f t="shared" si="6"/>
        <v>-2221.5161606268366</v>
      </c>
    </row>
    <row r="96" spans="1:15">
      <c r="A96" s="13" t="s">
        <v>391</v>
      </c>
      <c r="B96" s="13">
        <v>4200</v>
      </c>
      <c r="C96" s="13" t="s">
        <v>327</v>
      </c>
      <c r="D96" s="13" t="s">
        <v>193</v>
      </c>
      <c r="E96" s="15">
        <v>3794</v>
      </c>
      <c r="F96" s="15">
        <v>12823.107</v>
      </c>
      <c r="G96" s="15">
        <v>0</v>
      </c>
      <c r="H96" s="15">
        <v>18955.606</v>
      </c>
      <c r="I96" s="15">
        <v>18955.606</v>
      </c>
      <c r="J96" s="15">
        <f t="shared" si="3"/>
        <v>-6132.4989999999998</v>
      </c>
      <c r="K96" s="15">
        <f t="shared" si="6"/>
        <v>3379.8384290985764</v>
      </c>
      <c r="L96" s="15">
        <f t="shared" si="6"/>
        <v>0</v>
      </c>
      <c r="M96" s="15">
        <f t="shared" si="6"/>
        <v>4996.2061149182919</v>
      </c>
      <c r="N96" s="15">
        <f t="shared" si="6"/>
        <v>4996.2061149182919</v>
      </c>
      <c r="O96" s="15">
        <f t="shared" si="6"/>
        <v>-1616.3676858197155</v>
      </c>
    </row>
    <row r="97" spans="1:15">
      <c r="A97" t="s">
        <v>391</v>
      </c>
      <c r="B97">
        <v>3609</v>
      </c>
      <c r="C97" t="s">
        <v>328</v>
      </c>
      <c r="D97" t="s">
        <v>185</v>
      </c>
      <c r="E97" s="16">
        <v>3758</v>
      </c>
      <c r="F97" s="16">
        <v>0</v>
      </c>
      <c r="G97" s="16">
        <v>0</v>
      </c>
      <c r="H97" s="16">
        <v>8568.107</v>
      </c>
      <c r="I97" s="16">
        <v>8568.107</v>
      </c>
      <c r="J97" s="16">
        <f t="shared" si="3"/>
        <v>-8568.107</v>
      </c>
      <c r="K97" s="16">
        <f t="shared" si="6"/>
        <v>0</v>
      </c>
      <c r="L97" s="16">
        <f t="shared" si="6"/>
        <v>0</v>
      </c>
      <c r="M97" s="16">
        <f t="shared" si="6"/>
        <v>2279.9646088344866</v>
      </c>
      <c r="N97" s="16">
        <f t="shared" si="6"/>
        <v>2279.9646088344866</v>
      </c>
      <c r="O97" s="16">
        <f t="shared" si="6"/>
        <v>-2279.9646088344866</v>
      </c>
    </row>
    <row r="98" spans="1:15">
      <c r="A98" s="13" t="s">
        <v>391</v>
      </c>
      <c r="B98" s="13">
        <v>2510</v>
      </c>
      <c r="C98" s="13" t="s">
        <v>329</v>
      </c>
      <c r="D98" s="13" t="s">
        <v>181</v>
      </c>
      <c r="E98" s="15">
        <v>3649</v>
      </c>
      <c r="F98" s="15">
        <v>0</v>
      </c>
      <c r="G98" s="15">
        <v>0</v>
      </c>
      <c r="H98" s="15">
        <v>0</v>
      </c>
      <c r="I98" s="15">
        <v>0</v>
      </c>
      <c r="J98" s="15">
        <f t="shared" si="3"/>
        <v>0</v>
      </c>
      <c r="K98" s="15">
        <f t="shared" si="6"/>
        <v>0</v>
      </c>
      <c r="L98" s="15">
        <f t="shared" si="6"/>
        <v>0</v>
      </c>
      <c r="M98" s="15">
        <f t="shared" si="6"/>
        <v>0</v>
      </c>
      <c r="N98" s="15">
        <f t="shared" si="6"/>
        <v>0</v>
      </c>
      <c r="O98" s="15">
        <f t="shared" si="6"/>
        <v>0</v>
      </c>
    </row>
    <row r="99" spans="1:15">
      <c r="A99" t="s">
        <v>391</v>
      </c>
      <c r="B99">
        <v>2300</v>
      </c>
      <c r="C99" t="s">
        <v>330</v>
      </c>
      <c r="D99" t="s">
        <v>179</v>
      </c>
      <c r="E99" s="16">
        <v>3539</v>
      </c>
      <c r="F99" s="16">
        <v>0</v>
      </c>
      <c r="G99" s="16">
        <v>0</v>
      </c>
      <c r="H99" s="16">
        <v>582.33199999999999</v>
      </c>
      <c r="I99" s="16">
        <v>582.33199999999999</v>
      </c>
      <c r="J99" s="16">
        <f t="shared" si="3"/>
        <v>-582.33199999999999</v>
      </c>
      <c r="K99" s="16">
        <f t="shared" si="6"/>
        <v>0</v>
      </c>
      <c r="L99" s="16">
        <f t="shared" si="6"/>
        <v>0</v>
      </c>
      <c r="M99" s="16">
        <f t="shared" si="6"/>
        <v>164.54704718847131</v>
      </c>
      <c r="N99" s="16">
        <f t="shared" si="6"/>
        <v>164.54704718847131</v>
      </c>
      <c r="O99" s="16">
        <f t="shared" si="6"/>
        <v>-164.54704718847131</v>
      </c>
    </row>
    <row r="100" spans="1:15">
      <c r="A100" s="13" t="s">
        <v>391</v>
      </c>
      <c r="B100" s="13">
        <v>6100</v>
      </c>
      <c r="C100" s="13" t="s">
        <v>331</v>
      </c>
      <c r="D100" s="13" t="s">
        <v>209</v>
      </c>
      <c r="E100" s="15">
        <v>3030</v>
      </c>
      <c r="F100" s="15">
        <v>5212.3040000000001</v>
      </c>
      <c r="G100" s="15">
        <v>0</v>
      </c>
      <c r="H100" s="15">
        <v>9494.7739999999994</v>
      </c>
      <c r="I100" s="15">
        <v>9494.7739999999994</v>
      </c>
      <c r="J100" s="15">
        <f t="shared" si="3"/>
        <v>-4282.4699999999993</v>
      </c>
      <c r="K100" s="15">
        <f t="shared" si="6"/>
        <v>1720.2323432343235</v>
      </c>
      <c r="L100" s="15">
        <f t="shared" si="6"/>
        <v>0</v>
      </c>
      <c r="M100" s="15">
        <f t="shared" si="6"/>
        <v>3133.5887788778878</v>
      </c>
      <c r="N100" s="15">
        <f t="shared" si="6"/>
        <v>3133.5887788778878</v>
      </c>
      <c r="O100" s="15">
        <f t="shared" si="6"/>
        <v>-1413.3564356435641</v>
      </c>
    </row>
    <row r="101" spans="1:15">
      <c r="A101" t="s">
        <v>391</v>
      </c>
      <c r="B101">
        <v>8716</v>
      </c>
      <c r="C101" t="s">
        <v>332</v>
      </c>
      <c r="D101" t="s">
        <v>234</v>
      </c>
      <c r="E101" s="16">
        <v>2778</v>
      </c>
      <c r="F101" s="16">
        <v>0</v>
      </c>
      <c r="G101" s="16">
        <v>0</v>
      </c>
      <c r="H101" s="16">
        <v>0</v>
      </c>
      <c r="I101" s="16">
        <v>0</v>
      </c>
      <c r="J101" s="16">
        <f t="shared" si="3"/>
        <v>0</v>
      </c>
      <c r="K101" s="16">
        <f t="shared" si="6"/>
        <v>0</v>
      </c>
      <c r="L101" s="16">
        <f t="shared" si="6"/>
        <v>0</v>
      </c>
      <c r="M101" s="16">
        <f t="shared" si="6"/>
        <v>0</v>
      </c>
      <c r="N101" s="16">
        <f t="shared" si="6"/>
        <v>0</v>
      </c>
      <c r="O101" s="16">
        <f t="shared" si="6"/>
        <v>0</v>
      </c>
    </row>
    <row r="102" spans="1:15">
      <c r="A102" s="13" t="s">
        <v>391</v>
      </c>
      <c r="B102" s="13">
        <v>8401</v>
      </c>
      <c r="C102" s="13" t="s">
        <v>333</v>
      </c>
      <c r="D102" s="13" t="s">
        <v>227</v>
      </c>
      <c r="E102" s="15">
        <v>2387</v>
      </c>
      <c r="F102" s="15">
        <v>11868.907999999999</v>
      </c>
      <c r="G102" s="15">
        <v>1783.8209999999999</v>
      </c>
      <c r="H102" s="15">
        <v>15918.022999999999</v>
      </c>
      <c r="I102" s="15">
        <v>17701.844000000001</v>
      </c>
      <c r="J102" s="15">
        <f t="shared" si="3"/>
        <v>-5832.9360000000015</v>
      </c>
      <c r="K102" s="15">
        <f t="shared" si="6"/>
        <v>4972.3116883116882</v>
      </c>
      <c r="L102" s="15">
        <f t="shared" si="6"/>
        <v>747.30666108085461</v>
      </c>
      <c r="M102" s="15">
        <f t="shared" si="6"/>
        <v>6668.6313364055295</v>
      </c>
      <c r="N102" s="15">
        <f t="shared" si="6"/>
        <v>7415.937997486385</v>
      </c>
      <c r="O102" s="15">
        <f t="shared" si="6"/>
        <v>-2443.6263091746969</v>
      </c>
    </row>
    <row r="103" spans="1:15">
      <c r="A103" t="s">
        <v>391</v>
      </c>
      <c r="B103">
        <v>8717</v>
      </c>
      <c r="C103" t="s">
        <v>334</v>
      </c>
      <c r="D103" t="s">
        <v>235</v>
      </c>
      <c r="E103" s="16">
        <v>2369</v>
      </c>
      <c r="F103" s="16">
        <v>0</v>
      </c>
      <c r="G103" s="16">
        <v>0</v>
      </c>
      <c r="H103" s="16">
        <v>2986.835</v>
      </c>
      <c r="I103" s="16">
        <v>2986.835</v>
      </c>
      <c r="J103" s="16">
        <f t="shared" si="3"/>
        <v>-2986.835</v>
      </c>
      <c r="K103" s="16">
        <f t="shared" si="6"/>
        <v>0</v>
      </c>
      <c r="L103" s="16">
        <f t="shared" si="6"/>
        <v>0</v>
      </c>
      <c r="M103" s="16">
        <f t="shared" si="6"/>
        <v>1260.7999155761925</v>
      </c>
      <c r="N103" s="16">
        <f t="shared" si="6"/>
        <v>1260.7999155761925</v>
      </c>
      <c r="O103" s="16">
        <f t="shared" si="6"/>
        <v>-1260.7999155761925</v>
      </c>
    </row>
    <row r="104" spans="1:15">
      <c r="A104" s="13" t="s">
        <v>391</v>
      </c>
      <c r="B104" s="13">
        <v>6250</v>
      </c>
      <c r="C104" s="13" t="s">
        <v>335</v>
      </c>
      <c r="D104" s="13" t="s">
        <v>210</v>
      </c>
      <c r="E104" s="15">
        <v>1970</v>
      </c>
      <c r="F104" s="15">
        <v>0</v>
      </c>
      <c r="G104" s="15">
        <v>0</v>
      </c>
      <c r="H104" s="15">
        <v>11092.755999999999</v>
      </c>
      <c r="I104" s="15">
        <v>11092.755999999999</v>
      </c>
      <c r="J104" s="15">
        <f t="shared" si="3"/>
        <v>-11092.755999999999</v>
      </c>
      <c r="K104" s="15">
        <f t="shared" si="6"/>
        <v>0</v>
      </c>
      <c r="L104" s="15">
        <f t="shared" si="6"/>
        <v>0</v>
      </c>
      <c r="M104" s="15">
        <f t="shared" si="6"/>
        <v>5630.8406091370553</v>
      </c>
      <c r="N104" s="15">
        <f t="shared" si="6"/>
        <v>5630.8406091370553</v>
      </c>
      <c r="O104" s="15">
        <f t="shared" si="6"/>
        <v>-5630.8406091370553</v>
      </c>
    </row>
    <row r="105" spans="1:15">
      <c r="A105" t="s">
        <v>391</v>
      </c>
      <c r="B105">
        <v>8613</v>
      </c>
      <c r="C105" t="s">
        <v>336</v>
      </c>
      <c r="D105" t="s">
        <v>231</v>
      </c>
      <c r="E105" s="16">
        <v>1924</v>
      </c>
      <c r="F105" s="16">
        <v>0</v>
      </c>
      <c r="G105" s="16">
        <v>0</v>
      </c>
      <c r="H105" s="16">
        <v>0</v>
      </c>
      <c r="I105" s="16">
        <v>0</v>
      </c>
      <c r="J105" s="16">
        <f t="shared" si="3"/>
        <v>0</v>
      </c>
      <c r="K105" s="16">
        <f t="shared" si="6"/>
        <v>0</v>
      </c>
      <c r="L105" s="16">
        <f t="shared" si="6"/>
        <v>0</v>
      </c>
      <c r="M105" s="16">
        <f t="shared" si="6"/>
        <v>0</v>
      </c>
      <c r="N105" s="16">
        <f t="shared" si="6"/>
        <v>0</v>
      </c>
      <c r="O105" s="16">
        <f t="shared" si="6"/>
        <v>0</v>
      </c>
    </row>
    <row r="106" spans="1:15">
      <c r="A106" s="13" t="s">
        <v>391</v>
      </c>
      <c r="B106" s="13">
        <v>6400</v>
      </c>
      <c r="C106" s="13" t="s">
        <v>337</v>
      </c>
      <c r="D106" s="13" t="s">
        <v>211</v>
      </c>
      <c r="E106" s="15">
        <v>1855</v>
      </c>
      <c r="F106" s="15">
        <v>3724.3139999999999</v>
      </c>
      <c r="G106" s="15">
        <v>0</v>
      </c>
      <c r="H106" s="15">
        <v>6643.7290000000003</v>
      </c>
      <c r="I106" s="15">
        <v>6643.7290000000003</v>
      </c>
      <c r="J106" s="15">
        <f t="shared" si="3"/>
        <v>-2919.4150000000004</v>
      </c>
      <c r="K106" s="15">
        <f t="shared" si="6"/>
        <v>2007.7164420485176</v>
      </c>
      <c r="L106" s="15">
        <f t="shared" si="6"/>
        <v>0</v>
      </c>
      <c r="M106" s="15">
        <f t="shared" si="6"/>
        <v>3581.5250673854448</v>
      </c>
      <c r="N106" s="15">
        <f t="shared" si="6"/>
        <v>3581.5250673854448</v>
      </c>
      <c r="O106" s="15">
        <f t="shared" si="6"/>
        <v>-1573.8086253369274</v>
      </c>
    </row>
    <row r="107" spans="1:15">
      <c r="A107" t="s">
        <v>391</v>
      </c>
      <c r="B107">
        <v>8614</v>
      </c>
      <c r="C107" t="s">
        <v>338</v>
      </c>
      <c r="D107" t="s">
        <v>232</v>
      </c>
      <c r="E107" s="16">
        <v>1740</v>
      </c>
      <c r="F107" s="16">
        <v>0</v>
      </c>
      <c r="G107" s="16">
        <v>0</v>
      </c>
      <c r="H107" s="16">
        <v>2207.317</v>
      </c>
      <c r="I107" s="16">
        <v>2207.317</v>
      </c>
      <c r="J107" s="16">
        <f t="shared" si="3"/>
        <v>-2207.317</v>
      </c>
      <c r="K107" s="16">
        <f t="shared" si="6"/>
        <v>0</v>
      </c>
      <c r="L107" s="16">
        <f t="shared" si="6"/>
        <v>0</v>
      </c>
      <c r="M107" s="16">
        <f t="shared" si="6"/>
        <v>1268.5729885057472</v>
      </c>
      <c r="N107" s="16">
        <f t="shared" si="6"/>
        <v>1268.5729885057472</v>
      </c>
      <c r="O107" s="16">
        <f t="shared" si="6"/>
        <v>-1268.5729885057472</v>
      </c>
    </row>
    <row r="108" spans="1:15">
      <c r="A108" s="13" t="s">
        <v>391</v>
      </c>
      <c r="B108" s="13">
        <v>3714</v>
      </c>
      <c r="C108" s="13" t="s">
        <v>339</v>
      </c>
      <c r="D108" s="13" t="s">
        <v>190</v>
      </c>
      <c r="E108" s="15">
        <v>1679</v>
      </c>
      <c r="F108" s="15">
        <v>0</v>
      </c>
      <c r="G108" s="15">
        <v>0</v>
      </c>
      <c r="H108" s="15">
        <v>578.65599999999995</v>
      </c>
      <c r="I108" s="15">
        <v>578.65599999999995</v>
      </c>
      <c r="J108" s="15">
        <f t="shared" si="3"/>
        <v>-578.65599999999995</v>
      </c>
      <c r="K108" s="15">
        <f t="shared" si="6"/>
        <v>0</v>
      </c>
      <c r="L108" s="15">
        <f t="shared" si="6"/>
        <v>0</v>
      </c>
      <c r="M108" s="15">
        <f t="shared" si="6"/>
        <v>344.64324002382369</v>
      </c>
      <c r="N108" s="15">
        <f t="shared" si="6"/>
        <v>344.64324002382369</v>
      </c>
      <c r="O108" s="15">
        <f t="shared" si="6"/>
        <v>-344.64324002382369</v>
      </c>
    </row>
    <row r="109" spans="1:15">
      <c r="A109" t="s">
        <v>391</v>
      </c>
      <c r="B109">
        <v>2506</v>
      </c>
      <c r="C109" t="s">
        <v>340</v>
      </c>
      <c r="D109" t="s">
        <v>180</v>
      </c>
      <c r="E109" s="16">
        <v>1331</v>
      </c>
      <c r="F109" s="16">
        <v>0</v>
      </c>
      <c r="G109" s="16">
        <v>0</v>
      </c>
      <c r="H109" s="16">
        <v>3315.826</v>
      </c>
      <c r="I109" s="16">
        <v>3315.826</v>
      </c>
      <c r="J109" s="16">
        <f t="shared" si="3"/>
        <v>-3315.826</v>
      </c>
      <c r="K109" s="16">
        <f t="shared" si="6"/>
        <v>0</v>
      </c>
      <c r="L109" s="16">
        <f t="shared" si="6"/>
        <v>0</v>
      </c>
      <c r="M109" s="16">
        <f t="shared" si="6"/>
        <v>2491.229151014275</v>
      </c>
      <c r="N109" s="16">
        <f t="shared" si="6"/>
        <v>2491.229151014275</v>
      </c>
      <c r="O109" s="16">
        <f t="shared" si="6"/>
        <v>-2491.229151014275</v>
      </c>
    </row>
    <row r="110" spans="1:15">
      <c r="A110" s="13" t="s">
        <v>391</v>
      </c>
      <c r="B110" s="13">
        <v>5508</v>
      </c>
      <c r="C110" s="13" t="s">
        <v>341</v>
      </c>
      <c r="D110" s="13" t="s">
        <v>202</v>
      </c>
      <c r="E110" s="15">
        <v>1222</v>
      </c>
      <c r="F110" s="15">
        <v>0</v>
      </c>
      <c r="G110" s="15">
        <v>0</v>
      </c>
      <c r="H110" s="15">
        <v>3648.1280000000002</v>
      </c>
      <c r="I110" s="15">
        <v>3648.1280000000002</v>
      </c>
      <c r="J110" s="15">
        <f t="shared" si="3"/>
        <v>-3648.1280000000002</v>
      </c>
      <c r="K110" s="15">
        <f t="shared" si="6"/>
        <v>0</v>
      </c>
      <c r="L110" s="15">
        <f t="shared" si="6"/>
        <v>0</v>
      </c>
      <c r="M110" s="15">
        <f t="shared" si="6"/>
        <v>2985.3747954173487</v>
      </c>
      <c r="N110" s="15">
        <f t="shared" si="6"/>
        <v>2985.3747954173487</v>
      </c>
      <c r="O110" s="15">
        <f t="shared" si="6"/>
        <v>-2985.3747954173487</v>
      </c>
    </row>
    <row r="111" spans="1:15">
      <c r="A111" t="s">
        <v>391</v>
      </c>
      <c r="B111">
        <v>3711</v>
      </c>
      <c r="C111" t="s">
        <v>342</v>
      </c>
      <c r="D111" t="s">
        <v>188</v>
      </c>
      <c r="E111" s="16">
        <v>1196</v>
      </c>
      <c r="F111" s="16">
        <v>0</v>
      </c>
      <c r="G111" s="16">
        <v>0</v>
      </c>
      <c r="H111" s="16">
        <v>1453.5160000000001</v>
      </c>
      <c r="I111" s="16">
        <v>1453.5160000000001</v>
      </c>
      <c r="J111" s="16">
        <f t="shared" si="3"/>
        <v>-1453.5160000000001</v>
      </c>
      <c r="K111" s="16">
        <f t="shared" si="6"/>
        <v>0</v>
      </c>
      <c r="L111" s="16">
        <f t="shared" si="6"/>
        <v>0</v>
      </c>
      <c r="M111" s="16">
        <f t="shared" si="6"/>
        <v>1215.3143812709031</v>
      </c>
      <c r="N111" s="16">
        <f t="shared" si="6"/>
        <v>1215.3143812709031</v>
      </c>
      <c r="O111" s="16">
        <f t="shared" si="6"/>
        <v>-1215.3143812709031</v>
      </c>
    </row>
    <row r="112" spans="1:15">
      <c r="A112" s="13" t="s">
        <v>391</v>
      </c>
      <c r="B112" s="13">
        <v>8721</v>
      </c>
      <c r="C112" s="13" t="s">
        <v>343</v>
      </c>
      <c r="D112" s="13" t="s">
        <v>238</v>
      </c>
      <c r="E112" s="15">
        <v>1144</v>
      </c>
      <c r="F112" s="15">
        <v>8695.1190000000006</v>
      </c>
      <c r="G112" s="15">
        <v>8828.52</v>
      </c>
      <c r="H112" s="15">
        <v>3171.9830000000002</v>
      </c>
      <c r="I112" s="15">
        <v>12000.503000000001</v>
      </c>
      <c r="J112" s="15">
        <f t="shared" si="3"/>
        <v>-3305.384</v>
      </c>
      <c r="K112" s="15">
        <f t="shared" si="6"/>
        <v>7600.6284965034974</v>
      </c>
      <c r="L112" s="15">
        <f t="shared" si="6"/>
        <v>7717.2377622377626</v>
      </c>
      <c r="M112" s="15">
        <f t="shared" si="6"/>
        <v>2772.7124125874125</v>
      </c>
      <c r="N112" s="15">
        <f t="shared" si="6"/>
        <v>10489.950174825175</v>
      </c>
      <c r="O112" s="15">
        <f t="shared" si="6"/>
        <v>-2889.3216783216781</v>
      </c>
    </row>
    <row r="113" spans="1:15">
      <c r="A113" t="s">
        <v>391</v>
      </c>
      <c r="B113">
        <v>6513</v>
      </c>
      <c r="C113" t="s">
        <v>344</v>
      </c>
      <c r="D113" t="s">
        <v>212</v>
      </c>
      <c r="E113" s="16">
        <v>1097</v>
      </c>
      <c r="F113" s="16">
        <v>1214.904</v>
      </c>
      <c r="G113" s="16">
        <v>0</v>
      </c>
      <c r="H113" s="16">
        <v>2791.7460000000001</v>
      </c>
      <c r="I113" s="16">
        <v>2791.7460000000001</v>
      </c>
      <c r="J113" s="16">
        <f t="shared" si="3"/>
        <v>-1576.8420000000001</v>
      </c>
      <c r="K113" s="16">
        <f t="shared" si="6"/>
        <v>1107.478577939836</v>
      </c>
      <c r="L113" s="16">
        <f t="shared" si="6"/>
        <v>0</v>
      </c>
      <c r="M113" s="16">
        <f t="shared" si="6"/>
        <v>2544.8915223336376</v>
      </c>
      <c r="N113" s="16">
        <f t="shared" si="6"/>
        <v>2544.8915223336376</v>
      </c>
      <c r="O113" s="16">
        <f t="shared" si="6"/>
        <v>-1437.4129443938014</v>
      </c>
    </row>
    <row r="114" spans="1:15">
      <c r="A114" s="13" t="s">
        <v>391</v>
      </c>
      <c r="B114" s="13">
        <v>4607</v>
      </c>
      <c r="C114" s="13" t="s">
        <v>345</v>
      </c>
      <c r="D114" s="13" t="s">
        <v>196</v>
      </c>
      <c r="E114" s="15">
        <v>1064</v>
      </c>
      <c r="F114" s="15">
        <v>4592.5659999999998</v>
      </c>
      <c r="G114" s="15">
        <v>0</v>
      </c>
      <c r="H114" s="15">
        <v>6543.9120000000003</v>
      </c>
      <c r="I114" s="15">
        <v>6543.9120000000003</v>
      </c>
      <c r="J114" s="15">
        <f t="shared" si="3"/>
        <v>-1951.3460000000005</v>
      </c>
      <c r="K114" s="15">
        <f t="shared" ref="K114:O150" si="7">(F114/$E114)*1000</f>
        <v>4316.3214285714284</v>
      </c>
      <c r="L114" s="15">
        <f t="shared" si="7"/>
        <v>0</v>
      </c>
      <c r="M114" s="15">
        <f t="shared" si="7"/>
        <v>6150.293233082707</v>
      </c>
      <c r="N114" s="15">
        <f t="shared" si="7"/>
        <v>6150.293233082707</v>
      </c>
      <c r="O114" s="15">
        <f t="shared" si="7"/>
        <v>-1833.9718045112788</v>
      </c>
    </row>
    <row r="115" spans="1:15">
      <c r="A115" t="s">
        <v>391</v>
      </c>
      <c r="B115">
        <v>4100</v>
      </c>
      <c r="C115" t="s">
        <v>346</v>
      </c>
      <c r="D115" t="s">
        <v>192</v>
      </c>
      <c r="E115" s="16">
        <v>958</v>
      </c>
      <c r="F115" s="16">
        <v>2651.7220000000002</v>
      </c>
      <c r="G115" s="16">
        <v>0</v>
      </c>
      <c r="H115" s="16">
        <v>8091.2349999999997</v>
      </c>
      <c r="I115" s="16">
        <v>8091.2349999999997</v>
      </c>
      <c r="J115" s="16">
        <f t="shared" si="3"/>
        <v>-5439.512999999999</v>
      </c>
      <c r="K115" s="16">
        <f t="shared" si="7"/>
        <v>2767.9770354906059</v>
      </c>
      <c r="L115" s="16">
        <f t="shared" si="7"/>
        <v>0</v>
      </c>
      <c r="M115" s="16">
        <f t="shared" si="7"/>
        <v>8445.9655532359084</v>
      </c>
      <c r="N115" s="16">
        <f t="shared" si="7"/>
        <v>8445.9655532359084</v>
      </c>
      <c r="O115" s="16">
        <f t="shared" si="7"/>
        <v>-5677.9885177453016</v>
      </c>
    </row>
    <row r="116" spans="1:15">
      <c r="A116" s="13" t="s">
        <v>391</v>
      </c>
      <c r="B116" s="13">
        <v>5604</v>
      </c>
      <c r="C116" s="13" t="s">
        <v>347</v>
      </c>
      <c r="D116" s="13" t="s">
        <v>203</v>
      </c>
      <c r="E116" s="15">
        <v>950</v>
      </c>
      <c r="F116" s="15">
        <v>0</v>
      </c>
      <c r="G116" s="15">
        <v>0</v>
      </c>
      <c r="H116" s="15">
        <v>2256.4450000000002</v>
      </c>
      <c r="I116" s="15">
        <v>2256.4450000000002</v>
      </c>
      <c r="J116" s="15">
        <f t="shared" si="3"/>
        <v>-2256.4450000000002</v>
      </c>
      <c r="K116" s="15">
        <f t="shared" si="7"/>
        <v>0</v>
      </c>
      <c r="L116" s="15">
        <f t="shared" si="7"/>
        <v>0</v>
      </c>
      <c r="M116" s="15">
        <f t="shared" si="7"/>
        <v>2375.2052631578949</v>
      </c>
      <c r="N116" s="15">
        <f t="shared" si="7"/>
        <v>2375.2052631578949</v>
      </c>
      <c r="O116" s="15">
        <f t="shared" si="7"/>
        <v>-2375.2052631578949</v>
      </c>
    </row>
    <row r="117" spans="1:15">
      <c r="A117" t="s">
        <v>391</v>
      </c>
      <c r="B117">
        <v>3709</v>
      </c>
      <c r="C117" t="s">
        <v>348</v>
      </c>
      <c r="D117" t="s">
        <v>186</v>
      </c>
      <c r="E117" s="16">
        <v>862</v>
      </c>
      <c r="F117" s="16">
        <v>0</v>
      </c>
      <c r="G117" s="16">
        <v>0</v>
      </c>
      <c r="H117" s="16">
        <v>0</v>
      </c>
      <c r="I117" s="16">
        <v>0</v>
      </c>
      <c r="J117" s="16">
        <f t="shared" si="3"/>
        <v>0</v>
      </c>
      <c r="K117" s="16">
        <f t="shared" si="7"/>
        <v>0</v>
      </c>
      <c r="L117" s="16">
        <f t="shared" si="7"/>
        <v>0</v>
      </c>
      <c r="M117" s="16">
        <f t="shared" si="7"/>
        <v>0</v>
      </c>
      <c r="N117" s="16">
        <f t="shared" si="7"/>
        <v>0</v>
      </c>
      <c r="O117" s="16">
        <f t="shared" si="7"/>
        <v>0</v>
      </c>
    </row>
    <row r="118" spans="1:15">
      <c r="A118" s="13" t="s">
        <v>391</v>
      </c>
      <c r="B118" s="13">
        <v>6612</v>
      </c>
      <c r="C118" s="13" t="s">
        <v>349</v>
      </c>
      <c r="D118" s="13" t="s">
        <v>218</v>
      </c>
      <c r="E118" s="15">
        <v>852</v>
      </c>
      <c r="F118" s="15">
        <v>3162.9369999999999</v>
      </c>
      <c r="G118" s="15">
        <v>0</v>
      </c>
      <c r="H118" s="15">
        <v>5062.1049999999996</v>
      </c>
      <c r="I118" s="15">
        <v>5062.1049999999996</v>
      </c>
      <c r="J118" s="15">
        <f t="shared" si="3"/>
        <v>-1899.1679999999997</v>
      </c>
      <c r="K118" s="15">
        <f t="shared" si="7"/>
        <v>3712.3673708920187</v>
      </c>
      <c r="L118" s="15">
        <f t="shared" si="7"/>
        <v>0</v>
      </c>
      <c r="M118" s="15">
        <f t="shared" si="7"/>
        <v>5941.4377934272297</v>
      </c>
      <c r="N118" s="15">
        <f t="shared" si="7"/>
        <v>5941.4377934272297</v>
      </c>
      <c r="O118" s="15">
        <f t="shared" si="7"/>
        <v>-2229.070422535211</v>
      </c>
    </row>
    <row r="119" spans="1:15">
      <c r="A119" t="s">
        <v>391</v>
      </c>
      <c r="B119">
        <v>8710</v>
      </c>
      <c r="C119" t="s">
        <v>350</v>
      </c>
      <c r="D119" t="s">
        <v>233</v>
      </c>
      <c r="E119" s="16">
        <v>822</v>
      </c>
      <c r="F119" s="16">
        <v>0</v>
      </c>
      <c r="G119" s="16">
        <v>0</v>
      </c>
      <c r="H119" s="16">
        <v>1073.4749999999999</v>
      </c>
      <c r="I119" s="16">
        <v>1073.4749999999999</v>
      </c>
      <c r="J119" s="16">
        <f t="shared" si="3"/>
        <v>-1073.4749999999999</v>
      </c>
      <c r="K119" s="16">
        <f t="shared" si="7"/>
        <v>0</v>
      </c>
      <c r="L119" s="16">
        <f t="shared" si="7"/>
        <v>0</v>
      </c>
      <c r="M119" s="16">
        <f t="shared" si="7"/>
        <v>1305.9306569343066</v>
      </c>
      <c r="N119" s="16">
        <f t="shared" si="7"/>
        <v>1305.9306569343066</v>
      </c>
      <c r="O119" s="16">
        <f t="shared" si="7"/>
        <v>-1305.9306569343066</v>
      </c>
    </row>
    <row r="120" spans="1:15">
      <c r="A120" s="13" t="s">
        <v>391</v>
      </c>
      <c r="B120" s="13">
        <v>8508</v>
      </c>
      <c r="C120" s="13" t="s">
        <v>351</v>
      </c>
      <c r="D120" s="13" t="s">
        <v>228</v>
      </c>
      <c r="E120" s="15">
        <v>758</v>
      </c>
      <c r="F120" s="15">
        <v>0</v>
      </c>
      <c r="G120" s="15">
        <v>0</v>
      </c>
      <c r="H120" s="15">
        <v>0</v>
      </c>
      <c r="I120" s="15">
        <v>0</v>
      </c>
      <c r="J120" s="15">
        <f t="shared" si="3"/>
        <v>0</v>
      </c>
      <c r="K120" s="15">
        <f t="shared" si="7"/>
        <v>0</v>
      </c>
      <c r="L120" s="15">
        <f t="shared" si="7"/>
        <v>0</v>
      </c>
      <c r="M120" s="15">
        <f t="shared" si="7"/>
        <v>0</v>
      </c>
      <c r="N120" s="15">
        <f t="shared" si="7"/>
        <v>0</v>
      </c>
      <c r="O120" s="15">
        <f t="shared" si="7"/>
        <v>0</v>
      </c>
    </row>
    <row r="121" spans="1:15">
      <c r="A121" t="s">
        <v>391</v>
      </c>
      <c r="B121">
        <v>8722</v>
      </c>
      <c r="C121" t="s">
        <v>352</v>
      </c>
      <c r="D121" t="s">
        <v>239</v>
      </c>
      <c r="E121" s="16">
        <v>690</v>
      </c>
      <c r="F121" s="16">
        <v>0</v>
      </c>
      <c r="G121" s="16">
        <v>0</v>
      </c>
      <c r="H121" s="16">
        <v>901.56200000000001</v>
      </c>
      <c r="I121" s="16">
        <v>901.56200000000001</v>
      </c>
      <c r="J121" s="16">
        <f t="shared" si="3"/>
        <v>-901.56200000000001</v>
      </c>
      <c r="K121" s="16">
        <f t="shared" si="7"/>
        <v>0</v>
      </c>
      <c r="L121" s="16">
        <f t="shared" si="7"/>
        <v>0</v>
      </c>
      <c r="M121" s="16">
        <f t="shared" si="7"/>
        <v>1306.6115942028987</v>
      </c>
      <c r="N121" s="16">
        <f t="shared" si="7"/>
        <v>1306.6115942028987</v>
      </c>
      <c r="O121" s="16">
        <f t="shared" si="7"/>
        <v>-1306.6115942028987</v>
      </c>
    </row>
    <row r="122" spans="1:15">
      <c r="A122" s="13" t="s">
        <v>391</v>
      </c>
      <c r="B122" s="13">
        <v>6515</v>
      </c>
      <c r="C122" s="13" t="s">
        <v>353</v>
      </c>
      <c r="D122" s="13" t="s">
        <v>213</v>
      </c>
      <c r="E122" s="15">
        <v>653</v>
      </c>
      <c r="F122" s="15">
        <v>1334.951</v>
      </c>
      <c r="G122" s="15">
        <v>0</v>
      </c>
      <c r="H122" s="15">
        <v>1968.6880000000001</v>
      </c>
      <c r="I122" s="15">
        <v>1968.6880000000001</v>
      </c>
      <c r="J122" s="15">
        <f t="shared" si="3"/>
        <v>-633.73700000000008</v>
      </c>
      <c r="K122" s="15">
        <f t="shared" si="7"/>
        <v>2044.3353751914244</v>
      </c>
      <c r="L122" s="15">
        <f t="shared" si="7"/>
        <v>0</v>
      </c>
      <c r="M122" s="15">
        <f t="shared" si="7"/>
        <v>3014.8361408882083</v>
      </c>
      <c r="N122" s="15">
        <f t="shared" si="7"/>
        <v>3014.8361408882083</v>
      </c>
      <c r="O122" s="15">
        <f t="shared" si="7"/>
        <v>-970.50076569678424</v>
      </c>
    </row>
    <row r="123" spans="1:15">
      <c r="A123" t="s">
        <v>391</v>
      </c>
      <c r="B123">
        <v>7502</v>
      </c>
      <c r="C123" t="s">
        <v>354</v>
      </c>
      <c r="D123" t="s">
        <v>223</v>
      </c>
      <c r="E123" s="16">
        <v>653</v>
      </c>
      <c r="F123" s="16">
        <v>0</v>
      </c>
      <c r="G123" s="16">
        <v>0</v>
      </c>
      <c r="H123" s="16">
        <v>110279.452</v>
      </c>
      <c r="I123" s="16">
        <v>110279.452</v>
      </c>
      <c r="J123" s="16">
        <f t="shared" si="3"/>
        <v>-110279.452</v>
      </c>
      <c r="K123" s="16">
        <f t="shared" si="7"/>
        <v>0</v>
      </c>
      <c r="L123" s="16">
        <f t="shared" si="7"/>
        <v>0</v>
      </c>
      <c r="M123" s="16">
        <f t="shared" si="7"/>
        <v>168881.24349157736</v>
      </c>
      <c r="N123" s="16">
        <f t="shared" si="7"/>
        <v>168881.24349157736</v>
      </c>
      <c r="O123" s="16">
        <f t="shared" si="7"/>
        <v>-168881.24349157736</v>
      </c>
    </row>
    <row r="124" spans="1:15">
      <c r="A124" s="13" t="s">
        <v>391</v>
      </c>
      <c r="B124" s="13">
        <v>3511</v>
      </c>
      <c r="C124" s="13" t="s">
        <v>355</v>
      </c>
      <c r="D124" s="13" t="s">
        <v>184</v>
      </c>
      <c r="E124" s="15">
        <v>647</v>
      </c>
      <c r="F124" s="15">
        <v>0</v>
      </c>
      <c r="G124" s="15">
        <v>0</v>
      </c>
      <c r="H124" s="15">
        <v>765.45100000000002</v>
      </c>
      <c r="I124" s="15">
        <v>765.45100000000002</v>
      </c>
      <c r="J124" s="15">
        <f t="shared" si="3"/>
        <v>-765.45100000000002</v>
      </c>
      <c r="K124" s="15">
        <f t="shared" si="7"/>
        <v>0</v>
      </c>
      <c r="L124" s="15">
        <f t="shared" si="7"/>
        <v>0</v>
      </c>
      <c r="M124" s="15">
        <f t="shared" si="7"/>
        <v>1183.077279752705</v>
      </c>
      <c r="N124" s="15">
        <f t="shared" si="7"/>
        <v>1183.077279752705</v>
      </c>
      <c r="O124" s="15">
        <f t="shared" si="7"/>
        <v>-1183.077279752705</v>
      </c>
    </row>
    <row r="125" spans="1:15">
      <c r="A125" t="s">
        <v>391</v>
      </c>
      <c r="B125">
        <v>8509</v>
      </c>
      <c r="C125" t="s">
        <v>356</v>
      </c>
      <c r="D125" t="s">
        <v>229</v>
      </c>
      <c r="E125" s="16">
        <v>624</v>
      </c>
      <c r="F125" s="16">
        <v>0</v>
      </c>
      <c r="G125" s="16">
        <v>0</v>
      </c>
      <c r="H125" s="16">
        <v>1016.228</v>
      </c>
      <c r="I125" s="16">
        <v>1016.228</v>
      </c>
      <c r="J125" s="16">
        <f t="shared" si="3"/>
        <v>-1016.228</v>
      </c>
      <c r="K125" s="16">
        <f t="shared" si="7"/>
        <v>0</v>
      </c>
      <c r="L125" s="16">
        <f t="shared" si="7"/>
        <v>0</v>
      </c>
      <c r="M125" s="16">
        <f t="shared" si="7"/>
        <v>1628.5705128205127</v>
      </c>
      <c r="N125" s="16">
        <f t="shared" si="7"/>
        <v>1628.5705128205127</v>
      </c>
      <c r="O125" s="16">
        <f t="shared" si="7"/>
        <v>-1628.5705128205127</v>
      </c>
    </row>
    <row r="126" spans="1:15">
      <c r="A126" s="13" t="s">
        <v>391</v>
      </c>
      <c r="B126" s="13">
        <v>3811</v>
      </c>
      <c r="C126" s="13" t="s">
        <v>357</v>
      </c>
      <c r="D126" s="13" t="s">
        <v>191</v>
      </c>
      <c r="E126" s="15">
        <v>620</v>
      </c>
      <c r="F126" s="15">
        <v>0</v>
      </c>
      <c r="G126" s="15">
        <v>0</v>
      </c>
      <c r="H126" s="15">
        <v>0</v>
      </c>
      <c r="I126" s="15">
        <v>0</v>
      </c>
      <c r="J126" s="15">
        <f t="shared" si="3"/>
        <v>0</v>
      </c>
      <c r="K126" s="15">
        <f t="shared" si="7"/>
        <v>0</v>
      </c>
      <c r="L126" s="15">
        <f t="shared" si="7"/>
        <v>0</v>
      </c>
      <c r="M126" s="15">
        <f t="shared" si="7"/>
        <v>0</v>
      </c>
      <c r="N126" s="15">
        <f t="shared" si="7"/>
        <v>0</v>
      </c>
      <c r="O126" s="15">
        <f t="shared" si="7"/>
        <v>0</v>
      </c>
    </row>
    <row r="127" spans="1:15">
      <c r="A127" t="s">
        <v>391</v>
      </c>
      <c r="B127">
        <v>8720</v>
      </c>
      <c r="C127" t="s">
        <v>358</v>
      </c>
      <c r="D127" t="s">
        <v>237</v>
      </c>
      <c r="E127" s="16">
        <v>590</v>
      </c>
      <c r="F127" s="16">
        <v>0</v>
      </c>
      <c r="G127" s="16">
        <v>0</v>
      </c>
      <c r="H127" s="16">
        <v>2968.87</v>
      </c>
      <c r="I127" s="16">
        <v>2968.87</v>
      </c>
      <c r="J127" s="16">
        <f t="shared" si="3"/>
        <v>-2968.87</v>
      </c>
      <c r="K127" s="16">
        <f t="shared" si="7"/>
        <v>0</v>
      </c>
      <c r="L127" s="16">
        <f t="shared" si="7"/>
        <v>0</v>
      </c>
      <c r="M127" s="16">
        <f t="shared" si="7"/>
        <v>5031.983050847457</v>
      </c>
      <c r="N127" s="16">
        <f t="shared" si="7"/>
        <v>5031.983050847457</v>
      </c>
      <c r="O127" s="16">
        <f t="shared" si="7"/>
        <v>-5031.983050847457</v>
      </c>
    </row>
    <row r="128" spans="1:15">
      <c r="A128" s="13" t="s">
        <v>391</v>
      </c>
      <c r="B128" s="13">
        <v>6709</v>
      </c>
      <c r="C128" s="13" t="s">
        <v>359</v>
      </c>
      <c r="D128" s="13" t="s">
        <v>220</v>
      </c>
      <c r="E128" s="15">
        <v>504</v>
      </c>
      <c r="F128" s="15">
        <v>0</v>
      </c>
      <c r="G128" s="15">
        <v>0</v>
      </c>
      <c r="H128" s="15">
        <v>46603</v>
      </c>
      <c r="I128" s="15">
        <v>46603</v>
      </c>
      <c r="J128" s="15">
        <f t="shared" si="3"/>
        <v>-46603</v>
      </c>
      <c r="K128" s="15">
        <f t="shared" si="7"/>
        <v>0</v>
      </c>
      <c r="L128" s="15">
        <f t="shared" si="7"/>
        <v>0</v>
      </c>
      <c r="M128" s="15">
        <f t="shared" si="7"/>
        <v>92466.269841269837</v>
      </c>
      <c r="N128" s="15">
        <f t="shared" si="7"/>
        <v>92466.269841269837</v>
      </c>
      <c r="O128" s="15">
        <f t="shared" si="7"/>
        <v>-92466.269841269837</v>
      </c>
    </row>
    <row r="129" spans="1:15">
      <c r="A129" t="s">
        <v>391</v>
      </c>
      <c r="B129">
        <v>8719</v>
      </c>
      <c r="C129" t="s">
        <v>360</v>
      </c>
      <c r="D129" t="s">
        <v>236</v>
      </c>
      <c r="E129" s="16">
        <v>492</v>
      </c>
      <c r="F129" s="16">
        <v>0</v>
      </c>
      <c r="G129" s="16">
        <v>0</v>
      </c>
      <c r="H129" s="16">
        <v>52.783999999999999</v>
      </c>
      <c r="I129" s="16">
        <v>52.783999999999999</v>
      </c>
      <c r="J129" s="16">
        <f t="shared" si="3"/>
        <v>-52.783999999999999</v>
      </c>
      <c r="K129" s="16">
        <f t="shared" si="7"/>
        <v>0</v>
      </c>
      <c r="L129" s="16">
        <f t="shared" si="7"/>
        <v>0</v>
      </c>
      <c r="M129" s="16">
        <f t="shared" si="7"/>
        <v>107.28455284552845</v>
      </c>
      <c r="N129" s="16">
        <f t="shared" si="7"/>
        <v>107.28455284552845</v>
      </c>
      <c r="O129" s="16">
        <f t="shared" si="7"/>
        <v>-107.28455284552845</v>
      </c>
    </row>
    <row r="130" spans="1:15">
      <c r="A130" s="13" t="s">
        <v>391</v>
      </c>
      <c r="B130" s="13">
        <v>6607</v>
      </c>
      <c r="C130" s="13" t="s">
        <v>361</v>
      </c>
      <c r="D130" s="13" t="s">
        <v>216</v>
      </c>
      <c r="E130" s="15">
        <v>471</v>
      </c>
      <c r="F130" s="15">
        <v>2039.884</v>
      </c>
      <c r="G130" s="15">
        <v>0</v>
      </c>
      <c r="H130" s="15">
        <v>3071.76</v>
      </c>
      <c r="I130" s="15">
        <v>3071.76</v>
      </c>
      <c r="J130" s="15">
        <f t="shared" si="3"/>
        <v>-1031.8760000000002</v>
      </c>
      <c r="K130" s="15">
        <f t="shared" si="7"/>
        <v>4330.963906581741</v>
      </c>
      <c r="L130" s="15">
        <f t="shared" si="7"/>
        <v>0</v>
      </c>
      <c r="M130" s="15">
        <f t="shared" si="7"/>
        <v>6521.7834394904457</v>
      </c>
      <c r="N130" s="15">
        <f t="shared" si="7"/>
        <v>6521.7834394904457</v>
      </c>
      <c r="O130" s="15">
        <f t="shared" si="7"/>
        <v>-2190.8195329087052</v>
      </c>
    </row>
    <row r="131" spans="1:15">
      <c r="A131" t="s">
        <v>391</v>
      </c>
      <c r="B131">
        <v>5609</v>
      </c>
      <c r="C131" t="s">
        <v>362</v>
      </c>
      <c r="D131" t="s">
        <v>204</v>
      </c>
      <c r="E131" s="16">
        <v>470</v>
      </c>
      <c r="F131" s="16">
        <v>0</v>
      </c>
      <c r="G131" s="16">
        <v>0</v>
      </c>
      <c r="H131" s="16">
        <v>0</v>
      </c>
      <c r="I131" s="16">
        <v>0</v>
      </c>
      <c r="J131" s="16">
        <f t="shared" si="3"/>
        <v>0</v>
      </c>
      <c r="K131" s="16">
        <f t="shared" si="7"/>
        <v>0</v>
      </c>
      <c r="L131" s="16">
        <f t="shared" si="7"/>
        <v>0</v>
      </c>
      <c r="M131" s="16">
        <f t="shared" si="7"/>
        <v>0</v>
      </c>
      <c r="N131" s="16">
        <f t="shared" si="7"/>
        <v>0</v>
      </c>
      <c r="O131" s="16">
        <f t="shared" si="7"/>
        <v>0</v>
      </c>
    </row>
    <row r="132" spans="1:15">
      <c r="A132" s="13" t="s">
        <v>391</v>
      </c>
      <c r="B132" s="13">
        <v>6601</v>
      </c>
      <c r="C132" s="13" t="s">
        <v>363</v>
      </c>
      <c r="D132" s="13" t="s">
        <v>214</v>
      </c>
      <c r="E132" s="15">
        <v>441</v>
      </c>
      <c r="F132" s="15">
        <v>556.96299999999997</v>
      </c>
      <c r="G132" s="15">
        <v>0</v>
      </c>
      <c r="H132" s="15">
        <v>1277.9280000000001</v>
      </c>
      <c r="I132" s="15">
        <v>1277.9280000000001</v>
      </c>
      <c r="J132" s="15">
        <f t="shared" si="3"/>
        <v>-720.96500000000015</v>
      </c>
      <c r="K132" s="15">
        <f t="shared" si="7"/>
        <v>1262.9546485260769</v>
      </c>
      <c r="L132" s="15">
        <f t="shared" si="7"/>
        <v>0</v>
      </c>
      <c r="M132" s="15">
        <f t="shared" si="7"/>
        <v>2897.7959183673474</v>
      </c>
      <c r="N132" s="15">
        <f t="shared" si="7"/>
        <v>2897.7959183673474</v>
      </c>
      <c r="O132" s="15">
        <f t="shared" si="7"/>
        <v>-1634.8412698412701</v>
      </c>
    </row>
    <row r="133" spans="1:15">
      <c r="A133" t="s">
        <v>391</v>
      </c>
      <c r="B133">
        <v>4911</v>
      </c>
      <c r="C133" t="s">
        <v>364</v>
      </c>
      <c r="D133" t="s">
        <v>200</v>
      </c>
      <c r="E133" s="16">
        <v>435</v>
      </c>
      <c r="F133" s="16">
        <v>0</v>
      </c>
      <c r="G133" s="16">
        <v>0</v>
      </c>
      <c r="H133" s="16">
        <v>800</v>
      </c>
      <c r="I133" s="16">
        <v>800</v>
      </c>
      <c r="J133" s="16">
        <f t="shared" si="3"/>
        <v>-800</v>
      </c>
      <c r="K133" s="16">
        <f t="shared" si="7"/>
        <v>0</v>
      </c>
      <c r="L133" s="16">
        <f t="shared" si="7"/>
        <v>0</v>
      </c>
      <c r="M133" s="16">
        <f t="shared" si="7"/>
        <v>1839.0804597701149</v>
      </c>
      <c r="N133" s="16">
        <f t="shared" si="7"/>
        <v>1839.0804597701149</v>
      </c>
      <c r="O133" s="16">
        <f t="shared" si="7"/>
        <v>-1839.0804597701149</v>
      </c>
    </row>
    <row r="134" spans="1:15">
      <c r="A134" s="13" t="s">
        <v>391</v>
      </c>
      <c r="B134" s="13">
        <v>5612</v>
      </c>
      <c r="C134" s="13" t="s">
        <v>365</v>
      </c>
      <c r="D134" s="13" t="s">
        <v>206</v>
      </c>
      <c r="E134" s="15">
        <v>372</v>
      </c>
      <c r="F134" s="15">
        <v>0</v>
      </c>
      <c r="G134" s="15">
        <v>0</v>
      </c>
      <c r="H134" s="15">
        <v>986.37400000000002</v>
      </c>
      <c r="I134" s="15">
        <v>986.37400000000002</v>
      </c>
      <c r="J134" s="15">
        <f t="shared" si="3"/>
        <v>-986.37400000000002</v>
      </c>
      <c r="K134" s="15">
        <f t="shared" si="7"/>
        <v>0</v>
      </c>
      <c r="L134" s="15">
        <f t="shared" si="7"/>
        <v>0</v>
      </c>
      <c r="M134" s="15">
        <f t="shared" si="7"/>
        <v>2651.5430107526881</v>
      </c>
      <c r="N134" s="15">
        <f t="shared" si="7"/>
        <v>2651.5430107526881</v>
      </c>
      <c r="O134" s="15">
        <f t="shared" si="7"/>
        <v>-2651.5430107526881</v>
      </c>
    </row>
    <row r="135" spans="1:15">
      <c r="A135" t="s">
        <v>391</v>
      </c>
      <c r="B135">
        <v>6602</v>
      </c>
      <c r="C135" t="s">
        <v>366</v>
      </c>
      <c r="D135" t="s">
        <v>215</v>
      </c>
      <c r="E135" s="16">
        <v>371</v>
      </c>
      <c r="F135" s="16">
        <v>1479.1780000000001</v>
      </c>
      <c r="G135" s="16">
        <v>835.923</v>
      </c>
      <c r="H135" s="16">
        <v>1503.498</v>
      </c>
      <c r="I135" s="16">
        <v>2339.4209999999998</v>
      </c>
      <c r="J135" s="16">
        <f t="shared" si="3"/>
        <v>-860.24299999999971</v>
      </c>
      <c r="K135" s="16">
        <f t="shared" si="7"/>
        <v>3987.0026954177902</v>
      </c>
      <c r="L135" s="16">
        <f t="shared" si="7"/>
        <v>2253.1617250673858</v>
      </c>
      <c r="M135" s="16">
        <f t="shared" si="7"/>
        <v>4052.5552560646902</v>
      </c>
      <c r="N135" s="16">
        <f t="shared" si="7"/>
        <v>6305.7169811320746</v>
      </c>
      <c r="O135" s="16">
        <f t="shared" si="7"/>
        <v>-2318.7142857142849</v>
      </c>
    </row>
    <row r="136" spans="1:15">
      <c r="A136" s="13" t="s">
        <v>391</v>
      </c>
      <c r="B136" s="13">
        <v>8610</v>
      </c>
      <c r="C136" s="13" t="s">
        <v>367</v>
      </c>
      <c r="D136" s="13" t="s">
        <v>230</v>
      </c>
      <c r="E136" s="15">
        <v>271</v>
      </c>
      <c r="F136" s="15">
        <v>0</v>
      </c>
      <c r="G136" s="15">
        <v>0</v>
      </c>
      <c r="H136" s="15">
        <v>329.39100000000002</v>
      </c>
      <c r="I136" s="15">
        <v>329.39100000000002</v>
      </c>
      <c r="J136" s="15">
        <f t="shared" si="3"/>
        <v>-329.39100000000002</v>
      </c>
      <c r="K136" s="15">
        <f t="shared" si="7"/>
        <v>0</v>
      </c>
      <c r="L136" s="15">
        <f t="shared" si="7"/>
        <v>0</v>
      </c>
      <c r="M136" s="15">
        <f t="shared" si="7"/>
        <v>1215.4649446494466</v>
      </c>
      <c r="N136" s="15">
        <f t="shared" si="7"/>
        <v>1215.4649446494466</v>
      </c>
      <c r="O136" s="15">
        <f t="shared" si="7"/>
        <v>-1215.4649446494466</v>
      </c>
    </row>
    <row r="137" spans="1:15">
      <c r="A137" t="s">
        <v>391</v>
      </c>
      <c r="B137">
        <v>4604</v>
      </c>
      <c r="C137" t="s">
        <v>368</v>
      </c>
      <c r="D137" t="s">
        <v>195</v>
      </c>
      <c r="E137" s="16">
        <v>268</v>
      </c>
      <c r="F137" s="16">
        <v>1211.825</v>
      </c>
      <c r="G137" s="16">
        <v>0</v>
      </c>
      <c r="H137" s="16">
        <v>1709.6369999999999</v>
      </c>
      <c r="I137" s="16">
        <v>1709.6369999999999</v>
      </c>
      <c r="J137" s="16">
        <f t="shared" ref="J137:J200" si="8">F137-I137</f>
        <v>-497.8119999999999</v>
      </c>
      <c r="K137" s="16">
        <f t="shared" si="7"/>
        <v>4521.7350746268658</v>
      </c>
      <c r="L137" s="16">
        <f t="shared" si="7"/>
        <v>0</v>
      </c>
      <c r="M137" s="16">
        <f t="shared" si="7"/>
        <v>6379.2425373134329</v>
      </c>
      <c r="N137" s="16">
        <f t="shared" si="7"/>
        <v>6379.2425373134329</v>
      </c>
      <c r="O137" s="16">
        <f t="shared" si="7"/>
        <v>-1857.5074626865669</v>
      </c>
    </row>
    <row r="138" spans="1:15">
      <c r="A138" s="13" t="s">
        <v>391</v>
      </c>
      <c r="B138" s="13">
        <v>1606</v>
      </c>
      <c r="C138" s="13" t="s">
        <v>369</v>
      </c>
      <c r="D138" s="13" t="s">
        <v>177</v>
      </c>
      <c r="E138" s="15">
        <v>250</v>
      </c>
      <c r="F138" s="15">
        <v>1030.125</v>
      </c>
      <c r="G138" s="15">
        <v>0</v>
      </c>
      <c r="H138" s="15">
        <v>1501.1790000000001</v>
      </c>
      <c r="I138" s="15">
        <v>1501.1790000000001</v>
      </c>
      <c r="J138" s="15">
        <f t="shared" si="8"/>
        <v>-471.05400000000009</v>
      </c>
      <c r="K138" s="15">
        <f t="shared" si="7"/>
        <v>4120.5</v>
      </c>
      <c r="L138" s="15">
        <f t="shared" si="7"/>
        <v>0</v>
      </c>
      <c r="M138" s="15">
        <f t="shared" si="7"/>
        <v>6004.7160000000003</v>
      </c>
      <c r="N138" s="15">
        <f t="shared" si="7"/>
        <v>6004.7160000000003</v>
      </c>
      <c r="O138" s="15">
        <f t="shared" si="7"/>
        <v>-1884.2160000000003</v>
      </c>
    </row>
    <row r="139" spans="1:15">
      <c r="A139" t="s">
        <v>391</v>
      </c>
      <c r="B139">
        <v>4502</v>
      </c>
      <c r="C139" t="s">
        <v>370</v>
      </c>
      <c r="D139" t="s">
        <v>194</v>
      </c>
      <c r="E139" s="16">
        <v>236</v>
      </c>
      <c r="F139" s="16">
        <v>0</v>
      </c>
      <c r="G139" s="16">
        <v>0</v>
      </c>
      <c r="H139" s="16">
        <v>339.19200000000001</v>
      </c>
      <c r="I139" s="16">
        <v>339.19200000000001</v>
      </c>
      <c r="J139" s="16">
        <f t="shared" si="8"/>
        <v>-339.19200000000001</v>
      </c>
      <c r="K139" s="16">
        <f t="shared" si="7"/>
        <v>0</v>
      </c>
      <c r="L139" s="16">
        <f t="shared" si="7"/>
        <v>0</v>
      </c>
      <c r="M139" s="16">
        <f t="shared" si="7"/>
        <v>1437.2542372881355</v>
      </c>
      <c r="N139" s="16">
        <f t="shared" si="7"/>
        <v>1437.2542372881355</v>
      </c>
      <c r="O139" s="16">
        <f t="shared" si="7"/>
        <v>-1437.2542372881355</v>
      </c>
    </row>
    <row r="140" spans="1:15">
      <c r="B140" s="13">
        <v>5706</v>
      </c>
      <c r="C140" s="13" t="s">
        <v>371</v>
      </c>
      <c r="D140" s="13" t="s">
        <v>207</v>
      </c>
      <c r="E140" s="15">
        <v>210</v>
      </c>
      <c r="F140" s="15">
        <v>0</v>
      </c>
      <c r="G140" s="15">
        <v>0</v>
      </c>
      <c r="H140" s="15">
        <v>797</v>
      </c>
      <c r="I140" s="15">
        <v>797</v>
      </c>
      <c r="J140" s="15">
        <f t="shared" si="8"/>
        <v>-797</v>
      </c>
      <c r="K140" s="15">
        <f t="shared" si="7"/>
        <v>0</v>
      </c>
      <c r="L140" s="15">
        <f t="shared" si="7"/>
        <v>0</v>
      </c>
      <c r="M140" s="15">
        <f t="shared" si="7"/>
        <v>3795.238095238095</v>
      </c>
      <c r="N140" s="15">
        <f t="shared" si="7"/>
        <v>3795.238095238095</v>
      </c>
      <c r="O140" s="15">
        <f t="shared" si="7"/>
        <v>-3795.238095238095</v>
      </c>
    </row>
    <row r="141" spans="1:15">
      <c r="B141">
        <v>4803</v>
      </c>
      <c r="C141" t="s">
        <v>372</v>
      </c>
      <c r="D141" t="s">
        <v>197</v>
      </c>
      <c r="E141" s="16">
        <v>201</v>
      </c>
      <c r="F141" s="16">
        <v>0</v>
      </c>
      <c r="G141" s="16">
        <v>0</v>
      </c>
      <c r="H141" s="16">
        <v>0</v>
      </c>
      <c r="I141" s="16">
        <v>0</v>
      </c>
      <c r="J141" s="16">
        <f t="shared" si="8"/>
        <v>0</v>
      </c>
      <c r="K141" s="16">
        <f t="shared" si="7"/>
        <v>0</v>
      </c>
      <c r="L141" s="16">
        <f t="shared" si="7"/>
        <v>0</v>
      </c>
      <c r="M141" s="16">
        <f t="shared" si="7"/>
        <v>0</v>
      </c>
      <c r="N141" s="16">
        <f t="shared" si="7"/>
        <v>0</v>
      </c>
      <c r="O141" s="16">
        <f t="shared" si="7"/>
        <v>0</v>
      </c>
    </row>
    <row r="142" spans="1:15">
      <c r="B142" s="13">
        <v>3713</v>
      </c>
      <c r="C142" s="13" t="s">
        <v>373</v>
      </c>
      <c r="D142" s="13" t="s">
        <v>189</v>
      </c>
      <c r="E142" s="15">
        <v>119</v>
      </c>
      <c r="F142" s="15">
        <v>0</v>
      </c>
      <c r="G142" s="15">
        <v>0</v>
      </c>
      <c r="H142" s="15">
        <v>144</v>
      </c>
      <c r="I142" s="15">
        <v>144</v>
      </c>
      <c r="J142" s="15">
        <f t="shared" si="8"/>
        <v>-144</v>
      </c>
      <c r="K142" s="15">
        <f t="shared" si="7"/>
        <v>0</v>
      </c>
      <c r="L142" s="15">
        <f t="shared" si="7"/>
        <v>0</v>
      </c>
      <c r="M142" s="15">
        <f t="shared" si="7"/>
        <v>1210.0840336134454</v>
      </c>
      <c r="N142" s="15">
        <f t="shared" si="7"/>
        <v>1210.0840336134454</v>
      </c>
      <c r="O142" s="15">
        <f t="shared" si="7"/>
        <v>-1210.0840336134454</v>
      </c>
    </row>
    <row r="143" spans="1:15">
      <c r="B143">
        <v>4902</v>
      </c>
      <c r="C143" t="s">
        <v>374</v>
      </c>
      <c r="D143" t="s">
        <v>199</v>
      </c>
      <c r="E143" s="16">
        <v>110</v>
      </c>
      <c r="F143" s="16">
        <v>0</v>
      </c>
      <c r="G143" s="16">
        <v>0</v>
      </c>
      <c r="H143" s="16">
        <v>0</v>
      </c>
      <c r="I143" s="16">
        <v>0</v>
      </c>
      <c r="J143" s="16">
        <f t="shared" si="8"/>
        <v>0</v>
      </c>
      <c r="K143" s="16">
        <f t="shared" si="7"/>
        <v>0</v>
      </c>
      <c r="L143" s="16">
        <f t="shared" si="7"/>
        <v>0</v>
      </c>
      <c r="M143" s="16">
        <f t="shared" si="7"/>
        <v>0</v>
      </c>
      <c r="N143" s="16">
        <f t="shared" si="7"/>
        <v>0</v>
      </c>
      <c r="O143" s="16">
        <f t="shared" si="7"/>
        <v>0</v>
      </c>
    </row>
    <row r="144" spans="1:15">
      <c r="B144" s="13">
        <v>7505</v>
      </c>
      <c r="C144" s="13" t="s">
        <v>375</v>
      </c>
      <c r="D144" s="13" t="s">
        <v>224</v>
      </c>
      <c r="E144" s="15">
        <v>98</v>
      </c>
      <c r="F144" s="15">
        <v>0</v>
      </c>
      <c r="G144" s="15">
        <v>0</v>
      </c>
      <c r="H144" s="15">
        <v>0</v>
      </c>
      <c r="I144" s="15">
        <v>0</v>
      </c>
      <c r="J144" s="15">
        <f t="shared" si="8"/>
        <v>0</v>
      </c>
      <c r="K144" s="15">
        <f t="shared" si="7"/>
        <v>0</v>
      </c>
      <c r="L144" s="15">
        <f t="shared" si="7"/>
        <v>0</v>
      </c>
      <c r="M144" s="15">
        <f t="shared" si="7"/>
        <v>0</v>
      </c>
      <c r="N144" s="15">
        <f t="shared" si="7"/>
        <v>0</v>
      </c>
      <c r="O144" s="15">
        <f t="shared" si="7"/>
        <v>0</v>
      </c>
    </row>
    <row r="145" spans="1:15">
      <c r="B145">
        <v>6706</v>
      </c>
      <c r="C145" t="s">
        <v>376</v>
      </c>
      <c r="D145" t="s">
        <v>219</v>
      </c>
      <c r="E145" s="16">
        <v>94</v>
      </c>
      <c r="F145" s="16">
        <v>0</v>
      </c>
      <c r="G145" s="16">
        <v>0</v>
      </c>
      <c r="H145" s="16">
        <v>100</v>
      </c>
      <c r="I145" s="16">
        <v>100</v>
      </c>
      <c r="J145" s="16">
        <f t="shared" si="8"/>
        <v>-100</v>
      </c>
      <c r="K145" s="16">
        <f t="shared" si="7"/>
        <v>0</v>
      </c>
      <c r="L145" s="16">
        <f t="shared" si="7"/>
        <v>0</v>
      </c>
      <c r="M145" s="16">
        <f t="shared" si="7"/>
        <v>1063.8297872340424</v>
      </c>
      <c r="N145" s="16">
        <f t="shared" si="7"/>
        <v>1063.8297872340424</v>
      </c>
      <c r="O145" s="16">
        <f t="shared" si="7"/>
        <v>-1063.8297872340424</v>
      </c>
    </row>
    <row r="146" spans="1:15">
      <c r="B146" s="13">
        <v>5611</v>
      </c>
      <c r="C146" s="13" t="s">
        <v>377</v>
      </c>
      <c r="D146" s="13" t="s">
        <v>205</v>
      </c>
      <c r="E146" s="15">
        <v>92</v>
      </c>
      <c r="F146" s="15">
        <v>0</v>
      </c>
      <c r="G146" s="15">
        <v>0</v>
      </c>
      <c r="H146" s="15">
        <v>0</v>
      </c>
      <c r="I146" s="15">
        <v>0</v>
      </c>
      <c r="J146" s="15">
        <f t="shared" si="8"/>
        <v>0</v>
      </c>
      <c r="K146" s="15">
        <f t="shared" si="7"/>
        <v>0</v>
      </c>
      <c r="L146" s="15">
        <f t="shared" si="7"/>
        <v>0</v>
      </c>
      <c r="M146" s="15">
        <f t="shared" si="7"/>
        <v>0</v>
      </c>
      <c r="N146" s="15">
        <f t="shared" si="7"/>
        <v>0</v>
      </c>
      <c r="O146" s="15">
        <f t="shared" si="7"/>
        <v>0</v>
      </c>
    </row>
    <row r="147" spans="1:15">
      <c r="B147">
        <v>3710</v>
      </c>
      <c r="C147" t="s">
        <v>379</v>
      </c>
      <c r="D147" t="s">
        <v>187</v>
      </c>
      <c r="E147" s="16">
        <v>66</v>
      </c>
      <c r="F147" s="16">
        <v>0</v>
      </c>
      <c r="G147" s="16">
        <v>0</v>
      </c>
      <c r="H147" s="16">
        <v>91</v>
      </c>
      <c r="I147" s="16">
        <v>91</v>
      </c>
      <c r="J147" s="16">
        <f t="shared" si="8"/>
        <v>-91</v>
      </c>
      <c r="K147" s="16">
        <f t="shared" si="7"/>
        <v>0</v>
      </c>
      <c r="L147" s="16">
        <f t="shared" si="7"/>
        <v>0</v>
      </c>
      <c r="M147" s="16">
        <f t="shared" si="7"/>
        <v>1378.787878787879</v>
      </c>
      <c r="N147" s="16">
        <f t="shared" si="7"/>
        <v>1378.787878787879</v>
      </c>
      <c r="O147" s="16">
        <f t="shared" si="7"/>
        <v>-1378.787878787879</v>
      </c>
    </row>
    <row r="148" spans="1:15">
      <c r="B148" s="13">
        <v>3506</v>
      </c>
      <c r="C148" s="13" t="s">
        <v>378</v>
      </c>
      <c r="D148" s="13" t="s">
        <v>183</v>
      </c>
      <c r="E148" s="15">
        <v>66</v>
      </c>
      <c r="F148" s="15">
        <v>0</v>
      </c>
      <c r="G148" s="15">
        <v>0</v>
      </c>
      <c r="H148" s="15">
        <v>0</v>
      </c>
      <c r="I148" s="15">
        <v>0</v>
      </c>
      <c r="J148" s="15">
        <f t="shared" si="8"/>
        <v>0</v>
      </c>
      <c r="K148" s="15">
        <f t="shared" si="7"/>
        <v>0</v>
      </c>
      <c r="L148" s="15">
        <f t="shared" si="7"/>
        <v>0</v>
      </c>
      <c r="M148" s="15">
        <f t="shared" si="7"/>
        <v>0</v>
      </c>
      <c r="N148" s="15">
        <f t="shared" si="7"/>
        <v>0</v>
      </c>
      <c r="O148" s="15">
        <f t="shared" si="7"/>
        <v>0</v>
      </c>
    </row>
    <row r="149" spans="1:15">
      <c r="B149">
        <v>6611</v>
      </c>
      <c r="C149" t="s">
        <v>380</v>
      </c>
      <c r="D149" t="s">
        <v>217</v>
      </c>
      <c r="E149" s="16">
        <v>56</v>
      </c>
      <c r="F149" s="16">
        <v>0</v>
      </c>
      <c r="G149" s="16">
        <v>0</v>
      </c>
      <c r="H149" s="16">
        <v>172.107</v>
      </c>
      <c r="I149" s="16">
        <v>172.107</v>
      </c>
      <c r="J149" s="16">
        <f t="shared" si="8"/>
        <v>-172.107</v>
      </c>
      <c r="K149" s="16">
        <f t="shared" si="7"/>
        <v>0</v>
      </c>
      <c r="L149" s="16">
        <f t="shared" si="7"/>
        <v>0</v>
      </c>
      <c r="M149" s="16">
        <f t="shared" si="7"/>
        <v>3073.3392857142858</v>
      </c>
      <c r="N149" s="16">
        <f t="shared" si="7"/>
        <v>3073.3392857142858</v>
      </c>
      <c r="O149" s="16">
        <f t="shared" si="7"/>
        <v>-3073.3392857142858</v>
      </c>
    </row>
    <row r="150" spans="1:15">
      <c r="B150" s="13">
        <v>4901</v>
      </c>
      <c r="C150" s="13" t="s">
        <v>381</v>
      </c>
      <c r="D150" s="13" t="s">
        <v>198</v>
      </c>
      <c r="E150" s="15">
        <v>42</v>
      </c>
      <c r="F150" s="15">
        <v>613</v>
      </c>
      <c r="G150" s="15">
        <v>0</v>
      </c>
      <c r="H150" s="15">
        <v>682</v>
      </c>
      <c r="I150" s="15">
        <v>682</v>
      </c>
      <c r="J150" s="15">
        <f t="shared" si="8"/>
        <v>-69</v>
      </c>
      <c r="K150" s="15">
        <f t="shared" si="7"/>
        <v>14595.238095238095</v>
      </c>
      <c r="L150" s="15">
        <f t="shared" si="7"/>
        <v>0</v>
      </c>
      <c r="M150" s="15">
        <f t="shared" si="7"/>
        <v>16238.095238095237</v>
      </c>
      <c r="N150" s="15">
        <f t="shared" si="7"/>
        <v>16238.095238095237</v>
      </c>
      <c r="O150" s="15">
        <f t="shared" si="7"/>
        <v>-1642.8571428571429</v>
      </c>
    </row>
    <row r="151" spans="1:15"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</row>
    <row r="152" spans="1:15">
      <c r="E152" s="21">
        <f>SUM(E82:E150)</f>
        <v>368792</v>
      </c>
      <c r="F152" s="21">
        <f t="shared" ref="F152:I152" si="9">SUM(F82:F150)</f>
        <v>1855704.2250000003</v>
      </c>
      <c r="G152" s="21">
        <f t="shared" si="9"/>
        <v>826776.09</v>
      </c>
      <c r="H152" s="21">
        <f t="shared" si="9"/>
        <v>541783.17699999979</v>
      </c>
      <c r="I152" s="21">
        <f t="shared" si="9"/>
        <v>1368559.2670000009</v>
      </c>
      <c r="J152" s="21">
        <f t="shared" si="8"/>
        <v>487144.9579999994</v>
      </c>
      <c r="K152" s="21">
        <f>(F152/$E152)*1000</f>
        <v>5031.8451186576731</v>
      </c>
      <c r="L152" s="21">
        <f>(G152/$E152)*1000</f>
        <v>2241.8493080110197</v>
      </c>
      <c r="M152" s="21">
        <f t="shared" ref="M152:O152" si="10">(H152/$E152)*1000</f>
        <v>1469.0751887242668</v>
      </c>
      <c r="N152" s="21">
        <f t="shared" si="10"/>
        <v>3710.9244967352897</v>
      </c>
      <c r="O152" s="21">
        <f t="shared" si="10"/>
        <v>1320.9206219223829</v>
      </c>
    </row>
    <row r="153" spans="1:15"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</row>
    <row r="154" spans="1:15">
      <c r="D154" s="104" t="s">
        <v>86</v>
      </c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</row>
    <row r="155" spans="1:15">
      <c r="D155" s="118" t="s">
        <v>301</v>
      </c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</row>
    <row r="156" spans="1:15">
      <c r="A156" s="13" t="s">
        <v>392</v>
      </c>
      <c r="B156" s="13">
        <v>0</v>
      </c>
      <c r="C156" s="13" t="s">
        <v>313</v>
      </c>
      <c r="D156" s="13" t="s">
        <v>19</v>
      </c>
      <c r="E156" s="15">
        <v>133262</v>
      </c>
      <c r="F156" s="15">
        <v>3918467.0839999998</v>
      </c>
      <c r="G156" s="15">
        <v>38433750.945</v>
      </c>
      <c r="H156" s="15">
        <v>21855757.916999999</v>
      </c>
      <c r="I156" s="15">
        <v>60289508.862000003</v>
      </c>
      <c r="J156" s="15">
        <f t="shared" si="8"/>
        <v>-56371041.778000005</v>
      </c>
      <c r="K156" s="15">
        <f t="shared" ref="K156:O187" si="11">(F156/$E156)*1000</f>
        <v>29404.234395401538</v>
      </c>
      <c r="L156" s="15">
        <f t="shared" si="11"/>
        <v>288407.43006258347</v>
      </c>
      <c r="M156" s="15">
        <f t="shared" si="11"/>
        <v>164005.92754873857</v>
      </c>
      <c r="N156" s="15">
        <f t="shared" si="11"/>
        <v>452413.35761132208</v>
      </c>
      <c r="O156" s="15">
        <f t="shared" si="11"/>
        <v>-423009.12321592058</v>
      </c>
    </row>
    <row r="157" spans="1:15">
      <c r="A157" t="s">
        <v>392</v>
      </c>
      <c r="B157">
        <v>1000</v>
      </c>
      <c r="C157" t="s">
        <v>314</v>
      </c>
      <c r="D157" t="s">
        <v>172</v>
      </c>
      <c r="E157" s="16">
        <v>38332</v>
      </c>
      <c r="F157" s="16">
        <v>1235710.9310000001</v>
      </c>
      <c r="G157" s="16">
        <v>11896573.915999999</v>
      </c>
      <c r="H157" s="16">
        <v>6631183.4960000003</v>
      </c>
      <c r="I157" s="16">
        <v>18527757.412</v>
      </c>
      <c r="J157" s="16">
        <f t="shared" si="8"/>
        <v>-17292046.480999999</v>
      </c>
      <c r="K157" s="16">
        <f t="shared" si="11"/>
        <v>32237.058619430245</v>
      </c>
      <c r="L157" s="16">
        <f t="shared" si="11"/>
        <v>310356.20150266093</v>
      </c>
      <c r="M157" s="16">
        <f t="shared" si="11"/>
        <v>172993.41271000731</v>
      </c>
      <c r="N157" s="16">
        <f t="shared" si="11"/>
        <v>483349.61421266827</v>
      </c>
      <c r="O157" s="16">
        <f t="shared" si="11"/>
        <v>-451112.55559323798</v>
      </c>
    </row>
    <row r="158" spans="1:15">
      <c r="A158" s="13" t="s">
        <v>392</v>
      </c>
      <c r="B158" s="13">
        <v>1400</v>
      </c>
      <c r="C158" s="13" t="s">
        <v>315</v>
      </c>
      <c r="D158" s="13" t="s">
        <v>175</v>
      </c>
      <c r="E158" s="15">
        <v>29687</v>
      </c>
      <c r="F158" s="15">
        <v>982536.83900000004</v>
      </c>
      <c r="G158" s="15">
        <v>10132089.539000001</v>
      </c>
      <c r="H158" s="15">
        <v>5245492.8619999997</v>
      </c>
      <c r="I158" s="15">
        <v>15377582.401000001</v>
      </c>
      <c r="J158" s="15">
        <f t="shared" si="8"/>
        <v>-14395045.562000001</v>
      </c>
      <c r="K158" s="15">
        <f t="shared" si="11"/>
        <v>33096.535150065683</v>
      </c>
      <c r="L158" s="15">
        <f t="shared" si="11"/>
        <v>341297.18526627816</v>
      </c>
      <c r="M158" s="15">
        <f t="shared" si="11"/>
        <v>176693.26176440864</v>
      </c>
      <c r="N158" s="15">
        <f t="shared" si="11"/>
        <v>517990.44703068683</v>
      </c>
      <c r="O158" s="15">
        <f t="shared" si="11"/>
        <v>-484893.91188062122</v>
      </c>
    </row>
    <row r="159" spans="1:15">
      <c r="A159" t="s">
        <v>392</v>
      </c>
      <c r="B159">
        <v>2000</v>
      </c>
      <c r="C159" t="s">
        <v>316</v>
      </c>
      <c r="D159" t="s">
        <v>178</v>
      </c>
      <c r="E159" s="16">
        <v>19676</v>
      </c>
      <c r="F159" s="16">
        <v>374887.47</v>
      </c>
      <c r="G159" s="16">
        <v>5543133.8039999995</v>
      </c>
      <c r="H159" s="16">
        <v>2666654.7480000001</v>
      </c>
      <c r="I159" s="16">
        <v>8209788.5520000001</v>
      </c>
      <c r="J159" s="16">
        <f t="shared" si="8"/>
        <v>-7834901.0820000004</v>
      </c>
      <c r="K159" s="16">
        <f t="shared" si="11"/>
        <v>19053.032628583045</v>
      </c>
      <c r="L159" s="16">
        <f t="shared" si="11"/>
        <v>281720.56332587922</v>
      </c>
      <c r="M159" s="16">
        <f t="shared" si="11"/>
        <v>135528.29579182761</v>
      </c>
      <c r="N159" s="16">
        <f t="shared" si="11"/>
        <v>417248.85911770683</v>
      </c>
      <c r="O159" s="16">
        <f t="shared" si="11"/>
        <v>-398195.82648912381</v>
      </c>
    </row>
    <row r="160" spans="1:15">
      <c r="A160" s="13" t="s">
        <v>392</v>
      </c>
      <c r="B160" s="13">
        <v>6000</v>
      </c>
      <c r="C160" s="13" t="s">
        <v>317</v>
      </c>
      <c r="D160" s="13" t="s">
        <v>208</v>
      </c>
      <c r="E160" s="15">
        <v>19219</v>
      </c>
      <c r="F160" s="15">
        <v>1038124.976</v>
      </c>
      <c r="G160" s="15">
        <v>6197732.659</v>
      </c>
      <c r="H160" s="15">
        <v>2968882.9010000001</v>
      </c>
      <c r="I160" s="15">
        <v>9166615.5600000005</v>
      </c>
      <c r="J160" s="15">
        <f t="shared" si="8"/>
        <v>-8128490.5840000007</v>
      </c>
      <c r="K160" s="15">
        <f t="shared" si="11"/>
        <v>54015.556272438735</v>
      </c>
      <c r="L160" s="15">
        <f t="shared" si="11"/>
        <v>322479.45569488523</v>
      </c>
      <c r="M160" s="15">
        <f t="shared" si="11"/>
        <v>154476.4504396691</v>
      </c>
      <c r="N160" s="15">
        <f t="shared" si="11"/>
        <v>476955.90613455436</v>
      </c>
      <c r="O160" s="15">
        <f t="shared" si="11"/>
        <v>-422940.34986211563</v>
      </c>
    </row>
    <row r="161" spans="1:15">
      <c r="A161" t="s">
        <v>392</v>
      </c>
      <c r="B161">
        <v>1300</v>
      </c>
      <c r="C161" t="s">
        <v>318</v>
      </c>
      <c r="D161" t="s">
        <v>174</v>
      </c>
      <c r="E161" s="16">
        <v>17693</v>
      </c>
      <c r="F161" s="16">
        <v>583717.37399999995</v>
      </c>
      <c r="G161" s="16">
        <v>5493953.5120000001</v>
      </c>
      <c r="H161" s="16">
        <v>3514520.33</v>
      </c>
      <c r="I161" s="16">
        <v>9008473.8420000002</v>
      </c>
      <c r="J161" s="16">
        <f t="shared" si="8"/>
        <v>-8424756.4680000003</v>
      </c>
      <c r="K161" s="16">
        <f t="shared" si="11"/>
        <v>32991.430170123778</v>
      </c>
      <c r="L161" s="16">
        <f t="shared" si="11"/>
        <v>310515.65658735094</v>
      </c>
      <c r="M161" s="16">
        <f t="shared" si="11"/>
        <v>198639.02842932232</v>
      </c>
      <c r="N161" s="16">
        <f t="shared" si="11"/>
        <v>509154.68501667329</v>
      </c>
      <c r="O161" s="16">
        <f t="shared" si="11"/>
        <v>-476163.25484654948</v>
      </c>
    </row>
    <row r="162" spans="1:15">
      <c r="A162" s="13" t="s">
        <v>392</v>
      </c>
      <c r="B162" s="13">
        <v>1604</v>
      </c>
      <c r="C162" s="13" t="s">
        <v>319</v>
      </c>
      <c r="D162" s="13" t="s">
        <v>176</v>
      </c>
      <c r="E162" s="15">
        <v>12589</v>
      </c>
      <c r="F162" s="15">
        <v>586688.88800000004</v>
      </c>
      <c r="G162" s="15">
        <v>4306311.2829999998</v>
      </c>
      <c r="H162" s="15">
        <v>2366107.949</v>
      </c>
      <c r="I162" s="15">
        <v>6672419.2319999998</v>
      </c>
      <c r="J162" s="15">
        <f t="shared" si="8"/>
        <v>-6085730.3439999996</v>
      </c>
      <c r="K162" s="15">
        <f t="shared" si="11"/>
        <v>46603.29557550243</v>
      </c>
      <c r="L162" s="15">
        <f t="shared" si="11"/>
        <v>342069.36873460957</v>
      </c>
      <c r="M162" s="15">
        <f t="shared" si="11"/>
        <v>187950.42886647073</v>
      </c>
      <c r="N162" s="15">
        <f t="shared" si="11"/>
        <v>530019.79760108027</v>
      </c>
      <c r="O162" s="15">
        <f t="shared" si="11"/>
        <v>-483416.50202557788</v>
      </c>
    </row>
    <row r="163" spans="1:15">
      <c r="A163" t="s">
        <v>392</v>
      </c>
      <c r="B163">
        <v>8200</v>
      </c>
      <c r="C163" t="s">
        <v>320</v>
      </c>
      <c r="D163" t="s">
        <v>226</v>
      </c>
      <c r="E163" s="16">
        <v>10452</v>
      </c>
      <c r="F163" s="16">
        <v>383416.25</v>
      </c>
      <c r="G163" s="16">
        <v>3966152.9169999999</v>
      </c>
      <c r="H163" s="16">
        <v>1648604.743</v>
      </c>
      <c r="I163" s="16">
        <v>5614757.6600000001</v>
      </c>
      <c r="J163" s="16">
        <f t="shared" si="8"/>
        <v>-5231341.41</v>
      </c>
      <c r="K163" s="16">
        <f t="shared" si="11"/>
        <v>36683.529468044391</v>
      </c>
      <c r="L163" s="16">
        <f t="shared" si="11"/>
        <v>379463.5397053195</v>
      </c>
      <c r="M163" s="16">
        <f t="shared" si="11"/>
        <v>157731.0316685802</v>
      </c>
      <c r="N163" s="16">
        <f t="shared" si="11"/>
        <v>537194.5713738997</v>
      </c>
      <c r="O163" s="16">
        <f t="shared" si="11"/>
        <v>-500511.04190585535</v>
      </c>
    </row>
    <row r="164" spans="1:15">
      <c r="A164" s="13" t="s">
        <v>392</v>
      </c>
      <c r="B164" s="13">
        <v>3000</v>
      </c>
      <c r="C164" s="13" t="s">
        <v>321</v>
      </c>
      <c r="D164" s="13" t="s">
        <v>182</v>
      </c>
      <c r="E164" s="15">
        <v>7697</v>
      </c>
      <c r="F164" s="15">
        <v>318543.71500000003</v>
      </c>
      <c r="G164" s="15">
        <v>2710725.781</v>
      </c>
      <c r="H164" s="15">
        <v>689445.55700000003</v>
      </c>
      <c r="I164" s="15">
        <v>3400171.338</v>
      </c>
      <c r="J164" s="15">
        <f t="shared" si="8"/>
        <v>-3081627.6230000001</v>
      </c>
      <c r="K164" s="15">
        <f t="shared" si="11"/>
        <v>41385.437832921925</v>
      </c>
      <c r="L164" s="15">
        <f t="shared" si="11"/>
        <v>352179.52202156681</v>
      </c>
      <c r="M164" s="15">
        <f t="shared" si="11"/>
        <v>89573.282707548395</v>
      </c>
      <c r="N164" s="15">
        <f t="shared" si="11"/>
        <v>441752.80472911522</v>
      </c>
      <c r="O164" s="15">
        <f t="shared" si="11"/>
        <v>-400367.36689619336</v>
      </c>
    </row>
    <row r="165" spans="1:15">
      <c r="A165" t="s">
        <v>392</v>
      </c>
      <c r="B165">
        <v>7300</v>
      </c>
      <c r="C165" t="s">
        <v>322</v>
      </c>
      <c r="D165" t="s">
        <v>221</v>
      </c>
      <c r="E165" s="16">
        <v>5079</v>
      </c>
      <c r="F165" s="16">
        <v>247396.527</v>
      </c>
      <c r="G165" s="16">
        <v>2171719.946</v>
      </c>
      <c r="H165" s="16">
        <v>1096163.075</v>
      </c>
      <c r="I165" s="16">
        <v>3267883.0210000002</v>
      </c>
      <c r="J165" s="16">
        <f t="shared" si="8"/>
        <v>-3020486.4939999999</v>
      </c>
      <c r="K165" s="16">
        <f t="shared" si="11"/>
        <v>48709.692262256343</v>
      </c>
      <c r="L165" s="16">
        <f t="shared" si="11"/>
        <v>427588.09726324078</v>
      </c>
      <c r="M165" s="16">
        <f t="shared" si="11"/>
        <v>215822.61764126795</v>
      </c>
      <c r="N165" s="16">
        <f t="shared" si="11"/>
        <v>643410.71490450879</v>
      </c>
      <c r="O165" s="16">
        <f t="shared" si="11"/>
        <v>-594701.02264225238</v>
      </c>
    </row>
    <row r="166" spans="1:15">
      <c r="A166" s="13" t="s">
        <v>392</v>
      </c>
      <c r="B166" s="13">
        <v>7400</v>
      </c>
      <c r="C166" s="13" t="s">
        <v>323</v>
      </c>
      <c r="D166" s="13" t="s">
        <v>222</v>
      </c>
      <c r="E166" s="15">
        <v>5020</v>
      </c>
      <c r="F166" s="15">
        <v>209905.78</v>
      </c>
      <c r="G166" s="15">
        <v>2232516.5099999998</v>
      </c>
      <c r="H166" s="15">
        <v>925296.16500000004</v>
      </c>
      <c r="I166" s="15">
        <v>3157812.6749999998</v>
      </c>
      <c r="J166" s="15">
        <f t="shared" si="8"/>
        <v>-2947906.895</v>
      </c>
      <c r="K166" s="15">
        <v>41813.900398406375</v>
      </c>
      <c r="L166" s="15">
        <v>444724.40438247006</v>
      </c>
      <c r="M166" s="15">
        <v>184321.9452191235</v>
      </c>
      <c r="N166" s="15">
        <v>629046.34960159357</v>
      </c>
      <c r="O166" s="15">
        <v>587232.44920318725</v>
      </c>
    </row>
    <row r="167" spans="1:15">
      <c r="A167" t="s">
        <v>392</v>
      </c>
      <c r="B167">
        <v>1100</v>
      </c>
      <c r="C167" t="s">
        <v>324</v>
      </c>
      <c r="D167" t="s">
        <v>273</v>
      </c>
      <c r="E167" s="16">
        <v>4715</v>
      </c>
      <c r="F167" s="16">
        <v>287618.61</v>
      </c>
      <c r="G167" s="16">
        <v>1707011.7279999999</v>
      </c>
      <c r="H167" s="16">
        <v>787665.42099999997</v>
      </c>
      <c r="I167" s="16">
        <v>2494677.1490000002</v>
      </c>
      <c r="J167" s="16">
        <f t="shared" si="8"/>
        <v>-2207058.5390000003</v>
      </c>
      <c r="K167" s="16">
        <f t="shared" si="11"/>
        <v>61000.765641569458</v>
      </c>
      <c r="L167" s="16">
        <f t="shared" si="11"/>
        <v>362038.54252386</v>
      </c>
      <c r="M167" s="16">
        <f t="shared" si="11"/>
        <v>167055.23244962885</v>
      </c>
      <c r="N167" s="16">
        <f t="shared" si="11"/>
        <v>529093.77497348899</v>
      </c>
      <c r="O167" s="16">
        <f t="shared" si="11"/>
        <v>-468093.00933191949</v>
      </c>
    </row>
    <row r="168" spans="1:15">
      <c r="A168" s="13" t="s">
        <v>392</v>
      </c>
      <c r="B168" s="13">
        <v>8000</v>
      </c>
      <c r="C168" s="13" t="s">
        <v>325</v>
      </c>
      <c r="D168" s="13" t="s">
        <v>225</v>
      </c>
      <c r="E168" s="15">
        <v>4347</v>
      </c>
      <c r="F168" s="15">
        <v>105589.717</v>
      </c>
      <c r="G168" s="15">
        <v>1264073.138</v>
      </c>
      <c r="H168" s="15">
        <v>686054.90099999995</v>
      </c>
      <c r="I168" s="15">
        <v>1950128.0390000001</v>
      </c>
      <c r="J168" s="15">
        <f t="shared" si="8"/>
        <v>-1844538.3220000002</v>
      </c>
      <c r="K168" s="15">
        <f t="shared" si="11"/>
        <v>24290.250057510926</v>
      </c>
      <c r="L168" s="15">
        <f t="shared" si="11"/>
        <v>290792.07223372441</v>
      </c>
      <c r="M168" s="15">
        <f t="shared" si="11"/>
        <v>157822.61352657003</v>
      </c>
      <c r="N168" s="15">
        <f t="shared" si="11"/>
        <v>448614.68576029449</v>
      </c>
      <c r="O168" s="15">
        <f t="shared" si="11"/>
        <v>-424324.43570278352</v>
      </c>
    </row>
    <row r="169" spans="1:15">
      <c r="A169" t="s">
        <v>392</v>
      </c>
      <c r="B169">
        <v>5200</v>
      </c>
      <c r="C169" t="s">
        <v>326</v>
      </c>
      <c r="D169" t="s">
        <v>201</v>
      </c>
      <c r="E169" s="16">
        <v>4084</v>
      </c>
      <c r="F169" s="16">
        <v>343524.30699999997</v>
      </c>
      <c r="G169" s="16">
        <v>1752122.7450000001</v>
      </c>
      <c r="H169" s="16">
        <v>700578.75100000005</v>
      </c>
      <c r="I169" s="16">
        <v>2452701.4959999998</v>
      </c>
      <c r="J169" s="16">
        <f t="shared" si="8"/>
        <v>-2109177.1889999998</v>
      </c>
      <c r="K169" s="16">
        <f t="shared" si="11"/>
        <v>84114.668707149845</v>
      </c>
      <c r="L169" s="16">
        <f t="shared" si="11"/>
        <v>429021.24020568072</v>
      </c>
      <c r="M169" s="16">
        <f t="shared" si="11"/>
        <v>171542.29946131245</v>
      </c>
      <c r="N169" s="16">
        <f t="shared" si="11"/>
        <v>600563.53966699308</v>
      </c>
      <c r="O169" s="16">
        <f t="shared" si="11"/>
        <v>-516448.87095984328</v>
      </c>
    </row>
    <row r="170" spans="1:15">
      <c r="A170" s="13" t="s">
        <v>392</v>
      </c>
      <c r="B170" s="13">
        <v>4200</v>
      </c>
      <c r="C170" s="13" t="s">
        <v>327</v>
      </c>
      <c r="D170" s="13" t="s">
        <v>193</v>
      </c>
      <c r="E170" s="15">
        <v>3794</v>
      </c>
      <c r="F170" s="15">
        <v>118506.192</v>
      </c>
      <c r="G170" s="15">
        <v>1356364.507</v>
      </c>
      <c r="H170" s="15">
        <v>720742.696</v>
      </c>
      <c r="I170" s="15">
        <v>2077107.203</v>
      </c>
      <c r="J170" s="15">
        <f t="shared" si="8"/>
        <v>-1958601.0109999999</v>
      </c>
      <c r="K170" s="15">
        <f t="shared" si="11"/>
        <v>31235.158671586712</v>
      </c>
      <c r="L170" s="15">
        <f t="shared" si="11"/>
        <v>357502.50579862937</v>
      </c>
      <c r="M170" s="15">
        <f t="shared" si="11"/>
        <v>189969.08170795994</v>
      </c>
      <c r="N170" s="15">
        <f t="shared" si="11"/>
        <v>547471.58750658936</v>
      </c>
      <c r="O170" s="15">
        <f t="shared" si="11"/>
        <v>-516236.42883500259</v>
      </c>
    </row>
    <row r="171" spans="1:15">
      <c r="A171" t="s">
        <v>392</v>
      </c>
      <c r="B171">
        <v>3609</v>
      </c>
      <c r="C171" t="s">
        <v>328</v>
      </c>
      <c r="D171" t="s">
        <v>185</v>
      </c>
      <c r="E171" s="16">
        <v>3758</v>
      </c>
      <c r="F171" s="16">
        <v>177226.57</v>
      </c>
      <c r="G171" s="16">
        <v>1527282.307</v>
      </c>
      <c r="H171" s="16">
        <v>728894.54500000004</v>
      </c>
      <c r="I171" s="16">
        <v>2256176.852</v>
      </c>
      <c r="J171" s="16">
        <f t="shared" si="8"/>
        <v>-2078950.2819999999</v>
      </c>
      <c r="K171" s="16">
        <f t="shared" si="11"/>
        <v>47159.811069717936</v>
      </c>
      <c r="L171" s="16">
        <f t="shared" si="11"/>
        <v>406408.27754124533</v>
      </c>
      <c r="M171" s="16">
        <f t="shared" si="11"/>
        <v>193958.10138371476</v>
      </c>
      <c r="N171" s="16">
        <f t="shared" si="11"/>
        <v>600366.37892496004</v>
      </c>
      <c r="O171" s="16">
        <f t="shared" si="11"/>
        <v>-553206.56785524217</v>
      </c>
    </row>
    <row r="172" spans="1:15">
      <c r="A172" s="13" t="s">
        <v>392</v>
      </c>
      <c r="B172" s="13">
        <v>2510</v>
      </c>
      <c r="C172" s="13" t="s">
        <v>329</v>
      </c>
      <c r="D172" s="13" t="s">
        <v>181</v>
      </c>
      <c r="E172" s="15">
        <v>3649</v>
      </c>
      <c r="F172" s="15">
        <v>54351.538</v>
      </c>
      <c r="G172" s="15">
        <v>1093487.6140000001</v>
      </c>
      <c r="H172" s="15">
        <v>1043178.39</v>
      </c>
      <c r="I172" s="15">
        <v>2136666.0040000002</v>
      </c>
      <c r="J172" s="15">
        <f t="shared" si="8"/>
        <v>-2082314.4660000002</v>
      </c>
      <c r="K172" s="15">
        <f t="shared" si="11"/>
        <v>14894.913126884077</v>
      </c>
      <c r="L172" s="15">
        <f t="shared" si="11"/>
        <v>299667.74842422578</v>
      </c>
      <c r="M172" s="15">
        <f t="shared" si="11"/>
        <v>285880.62208824337</v>
      </c>
      <c r="N172" s="15">
        <f t="shared" si="11"/>
        <v>585548.37051246921</v>
      </c>
      <c r="O172" s="15">
        <f t="shared" si="11"/>
        <v>-570653.45738558518</v>
      </c>
    </row>
    <row r="173" spans="1:15">
      <c r="A173" t="s">
        <v>392</v>
      </c>
      <c r="B173">
        <v>2300</v>
      </c>
      <c r="C173" t="s">
        <v>330</v>
      </c>
      <c r="D173" t="s">
        <v>179</v>
      </c>
      <c r="E173" s="16">
        <v>3539</v>
      </c>
      <c r="F173" s="16">
        <v>58087.391000000003</v>
      </c>
      <c r="G173" s="16">
        <v>1073643.2819999999</v>
      </c>
      <c r="H173" s="16">
        <v>670851.28</v>
      </c>
      <c r="I173" s="16">
        <v>1744494.5619999999</v>
      </c>
      <c r="J173" s="16">
        <f t="shared" si="8"/>
        <v>-1686407.1709999999</v>
      </c>
      <c r="K173" s="16">
        <f t="shared" si="11"/>
        <v>16413.5040972026</v>
      </c>
      <c r="L173" s="16">
        <f t="shared" si="11"/>
        <v>303374.76179711783</v>
      </c>
      <c r="M173" s="16">
        <f t="shared" si="11"/>
        <v>189559.55919751344</v>
      </c>
      <c r="N173" s="16">
        <f t="shared" si="11"/>
        <v>492934.32099463121</v>
      </c>
      <c r="O173" s="16">
        <f t="shared" si="11"/>
        <v>-476520.81689742865</v>
      </c>
    </row>
    <row r="174" spans="1:15">
      <c r="A174" s="13" t="s">
        <v>392</v>
      </c>
      <c r="B174" s="13">
        <v>6100</v>
      </c>
      <c r="C174" s="13" t="s">
        <v>331</v>
      </c>
      <c r="D174" s="13" t="s">
        <v>209</v>
      </c>
      <c r="E174" s="15">
        <v>3030</v>
      </c>
      <c r="F174" s="15">
        <v>112308.12699999999</v>
      </c>
      <c r="G174" s="15">
        <v>1119517.72</v>
      </c>
      <c r="H174" s="15">
        <v>311675.04399999999</v>
      </c>
      <c r="I174" s="15">
        <v>1431192.764</v>
      </c>
      <c r="J174" s="15">
        <f t="shared" si="8"/>
        <v>-1318884.6369999999</v>
      </c>
      <c r="K174" s="15">
        <f t="shared" si="11"/>
        <v>37065.388448844882</v>
      </c>
      <c r="L174" s="15">
        <f t="shared" si="11"/>
        <v>369477.79537953797</v>
      </c>
      <c r="M174" s="15">
        <f t="shared" si="11"/>
        <v>102863.05082508251</v>
      </c>
      <c r="N174" s="15">
        <f t="shared" si="11"/>
        <v>472340.84620462044</v>
      </c>
      <c r="O174" s="15">
        <f t="shared" si="11"/>
        <v>-435275.45775577554</v>
      </c>
    </row>
    <row r="175" spans="1:15">
      <c r="A175" t="s">
        <v>392</v>
      </c>
      <c r="B175">
        <v>8716</v>
      </c>
      <c r="C175" t="s">
        <v>332</v>
      </c>
      <c r="D175" t="s">
        <v>234</v>
      </c>
      <c r="E175" s="16">
        <v>2778</v>
      </c>
      <c r="F175" s="16">
        <v>326621.61099999998</v>
      </c>
      <c r="G175" s="16">
        <v>1137266.044</v>
      </c>
      <c r="H175" s="16">
        <v>457034.75099999999</v>
      </c>
      <c r="I175" s="16">
        <v>1594300.7949999999</v>
      </c>
      <c r="J175" s="16">
        <f t="shared" si="8"/>
        <v>-1267679.1839999999</v>
      </c>
      <c r="K175" s="16">
        <f t="shared" si="11"/>
        <v>117574.37401007918</v>
      </c>
      <c r="L175" s="16">
        <f t="shared" si="11"/>
        <v>409383.02519798419</v>
      </c>
      <c r="M175" s="16">
        <f t="shared" si="11"/>
        <v>164519.34881209501</v>
      </c>
      <c r="N175" s="16">
        <f t="shared" si="11"/>
        <v>573902.37401007919</v>
      </c>
      <c r="O175" s="16">
        <f t="shared" si="11"/>
        <v>-456328</v>
      </c>
    </row>
    <row r="176" spans="1:15">
      <c r="A176" s="13" t="s">
        <v>392</v>
      </c>
      <c r="B176" s="13">
        <v>8401</v>
      </c>
      <c r="C176" s="13" t="s">
        <v>333</v>
      </c>
      <c r="D176" s="13" t="s">
        <v>227</v>
      </c>
      <c r="E176" s="15">
        <v>2387</v>
      </c>
      <c r="F176" s="15">
        <v>49670.353999999999</v>
      </c>
      <c r="G176" s="15">
        <v>791220.18400000001</v>
      </c>
      <c r="H176" s="15">
        <v>370783.04399999999</v>
      </c>
      <c r="I176" s="15">
        <v>1162003.2279999999</v>
      </c>
      <c r="J176" s="15">
        <f t="shared" si="8"/>
        <v>-1112332.8739999998</v>
      </c>
      <c r="K176" s="15">
        <f t="shared" si="11"/>
        <v>20808.694595726851</v>
      </c>
      <c r="L176" s="15">
        <f t="shared" si="11"/>
        <v>331470.54210305819</v>
      </c>
      <c r="M176" s="15">
        <f t="shared" si="11"/>
        <v>155334.32928361962</v>
      </c>
      <c r="N176" s="15">
        <f t="shared" si="11"/>
        <v>486804.87138667778</v>
      </c>
      <c r="O176" s="15">
        <f t="shared" si="11"/>
        <v>-465996.17679095094</v>
      </c>
    </row>
    <row r="177" spans="1:15">
      <c r="A177" t="s">
        <v>392</v>
      </c>
      <c r="B177">
        <v>8717</v>
      </c>
      <c r="C177" t="s">
        <v>334</v>
      </c>
      <c r="D177" t="s">
        <v>235</v>
      </c>
      <c r="E177" s="16">
        <v>2369</v>
      </c>
      <c r="F177" s="16">
        <v>133087.59099999999</v>
      </c>
      <c r="G177" s="16">
        <v>669693.57499999995</v>
      </c>
      <c r="H177" s="16">
        <v>546451.93799999997</v>
      </c>
      <c r="I177" s="16">
        <v>1216145.513</v>
      </c>
      <c r="J177" s="16">
        <f t="shared" si="8"/>
        <v>-1083057.922</v>
      </c>
      <c r="K177" s="16">
        <f t="shared" si="11"/>
        <v>56178.805825242714</v>
      </c>
      <c r="L177" s="16">
        <f t="shared" si="11"/>
        <v>282690.40734487126</v>
      </c>
      <c r="M177" s="16">
        <f t="shared" si="11"/>
        <v>230667.76614605318</v>
      </c>
      <c r="N177" s="16">
        <f t="shared" si="11"/>
        <v>513358.17349092441</v>
      </c>
      <c r="O177" s="16">
        <f t="shared" si="11"/>
        <v>-457179.36766568176</v>
      </c>
    </row>
    <row r="178" spans="1:15">
      <c r="A178" s="13" t="s">
        <v>392</v>
      </c>
      <c r="B178" s="13">
        <v>6250</v>
      </c>
      <c r="C178" s="13" t="s">
        <v>335</v>
      </c>
      <c r="D178" s="13" t="s">
        <v>210</v>
      </c>
      <c r="E178" s="15">
        <v>1970</v>
      </c>
      <c r="F178" s="15">
        <v>74007.991999999998</v>
      </c>
      <c r="G178" s="15">
        <v>687700.96799999999</v>
      </c>
      <c r="H178" s="15">
        <v>343539.826</v>
      </c>
      <c r="I178" s="15">
        <v>1031240.794</v>
      </c>
      <c r="J178" s="15">
        <f t="shared" si="8"/>
        <v>-957232.80200000003</v>
      </c>
      <c r="K178" s="15">
        <f t="shared" si="11"/>
        <v>37567.508629441625</v>
      </c>
      <c r="L178" s="15">
        <f t="shared" si="11"/>
        <v>349086.78578680201</v>
      </c>
      <c r="M178" s="15">
        <f t="shared" si="11"/>
        <v>174385.69847715733</v>
      </c>
      <c r="N178" s="15">
        <f t="shared" si="11"/>
        <v>523472.48426395934</v>
      </c>
      <c r="O178" s="15">
        <f t="shared" si="11"/>
        <v>-485904.97563451779</v>
      </c>
    </row>
    <row r="179" spans="1:15">
      <c r="A179" t="s">
        <v>392</v>
      </c>
      <c r="B179">
        <v>8613</v>
      </c>
      <c r="C179" t="s">
        <v>336</v>
      </c>
      <c r="D179" t="s">
        <v>231</v>
      </c>
      <c r="E179" s="16">
        <v>1924</v>
      </c>
      <c r="F179" s="16">
        <v>68937.460000000006</v>
      </c>
      <c r="G179" s="16">
        <v>679972.63300000003</v>
      </c>
      <c r="H179" s="16">
        <v>403323.49900000001</v>
      </c>
      <c r="I179" s="16">
        <v>1083296.132</v>
      </c>
      <c r="J179" s="16">
        <f t="shared" si="8"/>
        <v>-1014358.672</v>
      </c>
      <c r="K179" s="16">
        <f t="shared" si="11"/>
        <v>35830.280665280668</v>
      </c>
      <c r="L179" s="16">
        <f t="shared" si="11"/>
        <v>353416.12941787945</v>
      </c>
      <c r="M179" s="16">
        <f t="shared" si="11"/>
        <v>209627.59823284825</v>
      </c>
      <c r="N179" s="16">
        <f t="shared" si="11"/>
        <v>563043.72765072761</v>
      </c>
      <c r="O179" s="16">
        <f t="shared" si="11"/>
        <v>-527213.44698544708</v>
      </c>
    </row>
    <row r="180" spans="1:15">
      <c r="A180" s="13" t="s">
        <v>392</v>
      </c>
      <c r="B180" s="13">
        <v>6400</v>
      </c>
      <c r="C180" s="13" t="s">
        <v>337</v>
      </c>
      <c r="D180" s="13" t="s">
        <v>211</v>
      </c>
      <c r="E180" s="15">
        <v>1855</v>
      </c>
      <c r="F180" s="15">
        <v>142761.41200000001</v>
      </c>
      <c r="G180" s="15">
        <v>802927.00100000005</v>
      </c>
      <c r="H180" s="15">
        <v>321763.20799999998</v>
      </c>
      <c r="I180" s="15">
        <v>1124690.209</v>
      </c>
      <c r="J180" s="15">
        <f t="shared" si="8"/>
        <v>-981928.79700000002</v>
      </c>
      <c r="K180" s="15">
        <f t="shared" si="11"/>
        <v>76960.329919137483</v>
      </c>
      <c r="L180" s="15">
        <f t="shared" si="11"/>
        <v>432844.74447439355</v>
      </c>
      <c r="M180" s="15">
        <f t="shared" si="11"/>
        <v>173457.25498652292</v>
      </c>
      <c r="N180" s="15">
        <f t="shared" si="11"/>
        <v>606301.9994609165</v>
      </c>
      <c r="O180" s="15">
        <f t="shared" si="11"/>
        <v>-529341.66954177897</v>
      </c>
    </row>
    <row r="181" spans="1:15">
      <c r="A181" t="s">
        <v>392</v>
      </c>
      <c r="B181">
        <v>8614</v>
      </c>
      <c r="C181" t="s">
        <v>338</v>
      </c>
      <c r="D181" t="s">
        <v>232</v>
      </c>
      <c r="E181" s="16">
        <v>1740</v>
      </c>
      <c r="F181" s="16">
        <v>80704.986999999994</v>
      </c>
      <c r="G181" s="16">
        <v>687163.39800000004</v>
      </c>
      <c r="H181" s="16">
        <v>398701.49900000001</v>
      </c>
      <c r="I181" s="16">
        <v>1085864.8970000001</v>
      </c>
      <c r="J181" s="16">
        <f t="shared" si="8"/>
        <v>-1005159.9100000001</v>
      </c>
      <c r="K181" s="16">
        <f t="shared" si="11"/>
        <v>46382.176436781607</v>
      </c>
      <c r="L181" s="16">
        <f t="shared" si="11"/>
        <v>394921.4931034483</v>
      </c>
      <c r="M181" s="16">
        <f t="shared" si="11"/>
        <v>229138.79252873565</v>
      </c>
      <c r="N181" s="16">
        <f t="shared" si="11"/>
        <v>624060.28563218401</v>
      </c>
      <c r="O181" s="16">
        <f t="shared" si="11"/>
        <v>-577678.10919540236</v>
      </c>
    </row>
    <row r="182" spans="1:15">
      <c r="A182" s="13" t="s">
        <v>392</v>
      </c>
      <c r="B182" s="13">
        <v>3714</v>
      </c>
      <c r="C182" s="13" t="s">
        <v>339</v>
      </c>
      <c r="D182" s="13" t="s">
        <v>190</v>
      </c>
      <c r="E182" s="15">
        <v>1679</v>
      </c>
      <c r="F182" s="15">
        <v>62322.993000000002</v>
      </c>
      <c r="G182" s="15">
        <v>776100.228</v>
      </c>
      <c r="H182" s="15">
        <v>201718.07800000001</v>
      </c>
      <c r="I182" s="15">
        <v>977818.30599999998</v>
      </c>
      <c r="J182" s="15">
        <f t="shared" si="8"/>
        <v>-915495.31299999997</v>
      </c>
      <c r="K182" s="15">
        <f t="shared" si="11"/>
        <v>37119.114353782017</v>
      </c>
      <c r="L182" s="15">
        <f t="shared" si="11"/>
        <v>462239.56402620609</v>
      </c>
      <c r="M182" s="15">
        <f t="shared" si="11"/>
        <v>120141.79749851102</v>
      </c>
      <c r="N182" s="15">
        <f t="shared" si="11"/>
        <v>582381.36152471718</v>
      </c>
      <c r="O182" s="15">
        <f t="shared" si="11"/>
        <v>-545262.24717093515</v>
      </c>
    </row>
    <row r="183" spans="1:15">
      <c r="A183" t="s">
        <v>392</v>
      </c>
      <c r="B183">
        <v>2506</v>
      </c>
      <c r="C183" t="s">
        <v>340</v>
      </c>
      <c r="D183" t="s">
        <v>180</v>
      </c>
      <c r="E183" s="16">
        <v>1331</v>
      </c>
      <c r="F183" s="16">
        <v>57983.421000000002</v>
      </c>
      <c r="G183" s="16">
        <v>533719.50100000005</v>
      </c>
      <c r="H183" s="16">
        <v>187841.64499999999</v>
      </c>
      <c r="I183" s="16">
        <v>721561.14599999995</v>
      </c>
      <c r="J183" s="16">
        <f t="shared" si="8"/>
        <v>-663577.72499999998</v>
      </c>
      <c r="K183" s="16">
        <f t="shared" si="11"/>
        <v>43563.802404207367</v>
      </c>
      <c r="L183" s="16">
        <f t="shared" si="11"/>
        <v>400991.36063110444</v>
      </c>
      <c r="M183" s="16">
        <f t="shared" si="11"/>
        <v>141128.20811419986</v>
      </c>
      <c r="N183" s="16">
        <f t="shared" si="11"/>
        <v>542119.56874530425</v>
      </c>
      <c r="O183" s="16">
        <f t="shared" si="11"/>
        <v>-498555.7663410969</v>
      </c>
    </row>
    <row r="184" spans="1:15">
      <c r="A184" s="13" t="s">
        <v>392</v>
      </c>
      <c r="B184" s="13">
        <v>5508</v>
      </c>
      <c r="C184" s="13" t="s">
        <v>341</v>
      </c>
      <c r="D184" s="13" t="s">
        <v>202</v>
      </c>
      <c r="E184" s="15">
        <v>1222</v>
      </c>
      <c r="F184" s="15">
        <v>148625.69099999999</v>
      </c>
      <c r="G184" s="15">
        <v>472066.13</v>
      </c>
      <c r="H184" s="15">
        <v>269768.25900000002</v>
      </c>
      <c r="I184" s="15">
        <v>741834.38899999997</v>
      </c>
      <c r="J184" s="15">
        <f t="shared" si="8"/>
        <v>-593208.69799999997</v>
      </c>
      <c r="K184" s="15">
        <f t="shared" si="11"/>
        <v>121624.95171849425</v>
      </c>
      <c r="L184" s="15">
        <f t="shared" si="11"/>
        <v>386306.1620294599</v>
      </c>
      <c r="M184" s="15">
        <f t="shared" si="11"/>
        <v>220759.62274959084</v>
      </c>
      <c r="N184" s="15">
        <f t="shared" si="11"/>
        <v>607065.78477905062</v>
      </c>
      <c r="O184" s="15">
        <f t="shared" si="11"/>
        <v>-485440.83306055644</v>
      </c>
    </row>
    <row r="185" spans="1:15">
      <c r="A185" t="s">
        <v>392</v>
      </c>
      <c r="B185">
        <v>3711</v>
      </c>
      <c r="C185" t="s">
        <v>342</v>
      </c>
      <c r="D185" t="s">
        <v>188</v>
      </c>
      <c r="E185" s="16">
        <v>1196</v>
      </c>
      <c r="F185" s="16">
        <v>88180.364000000001</v>
      </c>
      <c r="G185" s="16">
        <v>526199.44700000004</v>
      </c>
      <c r="H185" s="16">
        <v>179415.32</v>
      </c>
      <c r="I185" s="16">
        <v>705614.76699999999</v>
      </c>
      <c r="J185" s="16">
        <f t="shared" si="8"/>
        <v>-617434.40299999993</v>
      </c>
      <c r="K185" s="16">
        <f t="shared" si="11"/>
        <v>73729.401337792631</v>
      </c>
      <c r="L185" s="16">
        <f t="shared" si="11"/>
        <v>439966.09280936455</v>
      </c>
      <c r="M185" s="16">
        <f t="shared" si="11"/>
        <v>150012.80936454851</v>
      </c>
      <c r="N185" s="16">
        <f t="shared" si="11"/>
        <v>589978.90217391308</v>
      </c>
      <c r="O185" s="16">
        <f t="shared" si="11"/>
        <v>-516249.50083612034</v>
      </c>
    </row>
    <row r="186" spans="1:15">
      <c r="A186" s="13" t="s">
        <v>392</v>
      </c>
      <c r="B186" s="13">
        <v>8721</v>
      </c>
      <c r="C186" s="13" t="s">
        <v>343</v>
      </c>
      <c r="D186" s="13" t="s">
        <v>238</v>
      </c>
      <c r="E186" s="15">
        <v>1144</v>
      </c>
      <c r="F186" s="15">
        <v>44259.779000000002</v>
      </c>
      <c r="G186" s="15">
        <v>458310.63799999998</v>
      </c>
      <c r="H186" s="15">
        <v>317654.41600000003</v>
      </c>
      <c r="I186" s="15">
        <v>775965.054</v>
      </c>
      <c r="J186" s="15">
        <f t="shared" si="8"/>
        <v>-731705.27500000002</v>
      </c>
      <c r="K186" s="15">
        <f t="shared" si="11"/>
        <v>38688.618006993012</v>
      </c>
      <c r="L186" s="15">
        <f t="shared" si="11"/>
        <v>400621.18706293707</v>
      </c>
      <c r="M186" s="15">
        <f t="shared" si="11"/>
        <v>277669.9440559441</v>
      </c>
      <c r="N186" s="15">
        <f t="shared" si="11"/>
        <v>678291.13111888117</v>
      </c>
      <c r="O186" s="15">
        <f t="shared" si="11"/>
        <v>-639602.51311188808</v>
      </c>
    </row>
    <row r="187" spans="1:15">
      <c r="A187" t="s">
        <v>392</v>
      </c>
      <c r="B187">
        <v>6513</v>
      </c>
      <c r="C187" t="s">
        <v>344</v>
      </c>
      <c r="D187" t="s">
        <v>212</v>
      </c>
      <c r="E187" s="16">
        <v>1097</v>
      </c>
      <c r="F187" s="16">
        <v>52822.612999999998</v>
      </c>
      <c r="G187" s="16">
        <v>396399.52799999999</v>
      </c>
      <c r="H187" s="16">
        <v>263801.799</v>
      </c>
      <c r="I187" s="16">
        <v>660201.32700000005</v>
      </c>
      <c r="J187" s="16">
        <f t="shared" si="8"/>
        <v>-607378.71400000004</v>
      </c>
      <c r="K187" s="16">
        <f t="shared" si="11"/>
        <v>48151.880583409293</v>
      </c>
      <c r="L187" s="16">
        <f t="shared" si="11"/>
        <v>361348.70373746584</v>
      </c>
      <c r="M187" s="16">
        <f t="shared" si="11"/>
        <v>240475.65998176843</v>
      </c>
      <c r="N187" s="16">
        <f t="shared" si="11"/>
        <v>601824.36371923424</v>
      </c>
      <c r="O187" s="16">
        <f t="shared" si="11"/>
        <v>-553672.48313582502</v>
      </c>
    </row>
    <row r="188" spans="1:15">
      <c r="A188" s="13" t="s">
        <v>392</v>
      </c>
      <c r="B188" s="13">
        <v>4607</v>
      </c>
      <c r="C188" s="13" t="s">
        <v>345</v>
      </c>
      <c r="D188" s="13" t="s">
        <v>196</v>
      </c>
      <c r="E188" s="15">
        <v>1064</v>
      </c>
      <c r="F188" s="15">
        <v>40618.868000000002</v>
      </c>
      <c r="G188" s="15">
        <v>449470.56400000001</v>
      </c>
      <c r="H188" s="15">
        <v>175564.37400000001</v>
      </c>
      <c r="I188" s="15">
        <v>625034.93799999997</v>
      </c>
      <c r="J188" s="15">
        <f t="shared" si="8"/>
        <v>-584416.06999999995</v>
      </c>
      <c r="K188" s="15">
        <f t="shared" ref="K188:O224" si="12">(F188/$E188)*1000</f>
        <v>38175.62781954887</v>
      </c>
      <c r="L188" s="15">
        <f t="shared" si="12"/>
        <v>422434.74060150381</v>
      </c>
      <c r="M188" s="15">
        <f t="shared" si="12"/>
        <v>165004.11090225566</v>
      </c>
      <c r="N188" s="15">
        <f t="shared" si="12"/>
        <v>587438.85150375939</v>
      </c>
      <c r="O188" s="15">
        <f t="shared" si="12"/>
        <v>-549263.22368421056</v>
      </c>
    </row>
    <row r="189" spans="1:15">
      <c r="A189" t="s">
        <v>392</v>
      </c>
      <c r="B189">
        <v>4100</v>
      </c>
      <c r="C189" t="s">
        <v>346</v>
      </c>
      <c r="D189" t="s">
        <v>192</v>
      </c>
      <c r="E189" s="16">
        <v>958</v>
      </c>
      <c r="F189" s="16">
        <v>29529.181</v>
      </c>
      <c r="G189" s="16">
        <v>398518.76</v>
      </c>
      <c r="H189" s="16">
        <v>109329.613</v>
      </c>
      <c r="I189" s="16">
        <v>507848.37300000002</v>
      </c>
      <c r="J189" s="16">
        <f t="shared" si="8"/>
        <v>-478319.19200000004</v>
      </c>
      <c r="K189" s="16">
        <f t="shared" si="12"/>
        <v>30823.779749478083</v>
      </c>
      <c r="L189" s="16">
        <f t="shared" si="12"/>
        <v>415990.35490605427</v>
      </c>
      <c r="M189" s="16">
        <f t="shared" si="12"/>
        <v>114122.76931106471</v>
      </c>
      <c r="N189" s="16">
        <f t="shared" si="12"/>
        <v>530113.12421711895</v>
      </c>
      <c r="O189" s="16">
        <f t="shared" si="12"/>
        <v>-499289.34446764097</v>
      </c>
    </row>
    <row r="190" spans="1:15">
      <c r="A190" s="13" t="s">
        <v>392</v>
      </c>
      <c r="B190" s="13">
        <v>5604</v>
      </c>
      <c r="C190" s="13" t="s">
        <v>347</v>
      </c>
      <c r="D190" s="13" t="s">
        <v>203</v>
      </c>
      <c r="E190" s="15">
        <v>950</v>
      </c>
      <c r="F190" s="15">
        <v>36184.161999999997</v>
      </c>
      <c r="G190" s="15">
        <v>390776.11200000002</v>
      </c>
      <c r="H190" s="15">
        <v>185280.016</v>
      </c>
      <c r="I190" s="15">
        <v>576056.12800000003</v>
      </c>
      <c r="J190" s="15">
        <f t="shared" si="8"/>
        <v>-539871.96600000001</v>
      </c>
      <c r="K190" s="15">
        <f t="shared" si="12"/>
        <v>38088.591578947366</v>
      </c>
      <c r="L190" s="15">
        <f t="shared" si="12"/>
        <v>411343.27578947367</v>
      </c>
      <c r="M190" s="15">
        <f t="shared" si="12"/>
        <v>195031.59578947371</v>
      </c>
      <c r="N190" s="15">
        <f t="shared" si="12"/>
        <v>606374.87157894741</v>
      </c>
      <c r="O190" s="15">
        <f t="shared" si="12"/>
        <v>-568286.28</v>
      </c>
    </row>
    <row r="191" spans="1:15">
      <c r="A191" t="s">
        <v>392</v>
      </c>
      <c r="B191">
        <v>3709</v>
      </c>
      <c r="C191" t="s">
        <v>348</v>
      </c>
      <c r="D191" t="s">
        <v>186</v>
      </c>
      <c r="E191" s="16">
        <v>862</v>
      </c>
      <c r="F191" s="16">
        <v>52327.644999999997</v>
      </c>
      <c r="G191" s="16">
        <v>369567.77</v>
      </c>
      <c r="H191" s="16">
        <v>135605.51800000001</v>
      </c>
      <c r="I191" s="16">
        <v>505173.288</v>
      </c>
      <c r="J191" s="16">
        <f t="shared" si="8"/>
        <v>-452845.64299999998</v>
      </c>
      <c r="K191" s="16">
        <f t="shared" si="12"/>
        <v>60704.924593967509</v>
      </c>
      <c r="L191" s="16">
        <f t="shared" si="12"/>
        <v>428732.9118329467</v>
      </c>
      <c r="M191" s="16">
        <f t="shared" si="12"/>
        <v>157314.98607888634</v>
      </c>
      <c r="N191" s="16">
        <f t="shared" si="12"/>
        <v>586047.8979118329</v>
      </c>
      <c r="O191" s="16">
        <f t="shared" si="12"/>
        <v>-525342.9733178654</v>
      </c>
    </row>
    <row r="192" spans="1:15">
      <c r="A192" s="13" t="s">
        <v>392</v>
      </c>
      <c r="B192" s="13">
        <v>6612</v>
      </c>
      <c r="C192" s="13" t="s">
        <v>349</v>
      </c>
      <c r="D192" s="13" t="s">
        <v>218</v>
      </c>
      <c r="E192" s="15">
        <v>852</v>
      </c>
      <c r="F192" s="15">
        <v>36469.207999999999</v>
      </c>
      <c r="G192" s="15">
        <v>506643.89199999999</v>
      </c>
      <c r="H192" s="15">
        <v>193960.68700000001</v>
      </c>
      <c r="I192" s="15">
        <v>700604.57900000003</v>
      </c>
      <c r="J192" s="15">
        <f t="shared" si="8"/>
        <v>-664135.37100000004</v>
      </c>
      <c r="K192" s="15">
        <f t="shared" si="12"/>
        <v>42804.234741784036</v>
      </c>
      <c r="L192" s="15">
        <f t="shared" si="12"/>
        <v>594652.45539906109</v>
      </c>
      <c r="M192" s="15">
        <f t="shared" si="12"/>
        <v>227653.3884976526</v>
      </c>
      <c r="N192" s="15">
        <f t="shared" si="12"/>
        <v>822305.84389671369</v>
      </c>
      <c r="O192" s="15">
        <f t="shared" si="12"/>
        <v>-779501.60915492964</v>
      </c>
    </row>
    <row r="193" spans="1:15">
      <c r="A193" t="s">
        <v>392</v>
      </c>
      <c r="B193">
        <v>8710</v>
      </c>
      <c r="C193" t="s">
        <v>350</v>
      </c>
      <c r="D193" t="s">
        <v>233</v>
      </c>
      <c r="E193" s="16">
        <v>822</v>
      </c>
      <c r="F193" s="16">
        <v>81897.851999999999</v>
      </c>
      <c r="G193" s="16">
        <v>325906.91600000003</v>
      </c>
      <c r="H193" s="16">
        <v>140514.67000000001</v>
      </c>
      <c r="I193" s="16">
        <v>466421.58600000001</v>
      </c>
      <c r="J193" s="16">
        <f t="shared" si="8"/>
        <v>-384523.734</v>
      </c>
      <c r="K193" s="16">
        <f t="shared" si="12"/>
        <v>99632.423357664244</v>
      </c>
      <c r="L193" s="16">
        <f t="shared" si="12"/>
        <v>396480.43309002434</v>
      </c>
      <c r="M193" s="16">
        <f t="shared" si="12"/>
        <v>170942.42092457422</v>
      </c>
      <c r="N193" s="16">
        <f t="shared" si="12"/>
        <v>567422.85401459853</v>
      </c>
      <c r="O193" s="16">
        <f t="shared" si="12"/>
        <v>-467790.43065693427</v>
      </c>
    </row>
    <row r="194" spans="1:15">
      <c r="A194" s="13" t="s">
        <v>392</v>
      </c>
      <c r="B194" s="13">
        <v>8508</v>
      </c>
      <c r="C194" s="13" t="s">
        <v>351</v>
      </c>
      <c r="D194" s="13" t="s">
        <v>228</v>
      </c>
      <c r="E194" s="15">
        <v>758</v>
      </c>
      <c r="F194" s="15">
        <v>19936.32</v>
      </c>
      <c r="G194" s="15">
        <v>207721.61799999999</v>
      </c>
      <c r="H194" s="15">
        <v>75011.195999999996</v>
      </c>
      <c r="I194" s="15">
        <v>282732.81400000001</v>
      </c>
      <c r="J194" s="15">
        <f t="shared" si="8"/>
        <v>-262796.49400000001</v>
      </c>
      <c r="K194" s="15">
        <f t="shared" si="12"/>
        <v>26301.21372031662</v>
      </c>
      <c r="L194" s="15">
        <f t="shared" si="12"/>
        <v>274039.07387862797</v>
      </c>
      <c r="M194" s="15">
        <f t="shared" si="12"/>
        <v>98959.361477572558</v>
      </c>
      <c r="N194" s="15">
        <f t="shared" si="12"/>
        <v>372998.43535620056</v>
      </c>
      <c r="O194" s="15">
        <f t="shared" si="12"/>
        <v>-346697.22163588391</v>
      </c>
    </row>
    <row r="195" spans="1:15">
      <c r="A195" t="s">
        <v>392</v>
      </c>
      <c r="B195">
        <v>8722</v>
      </c>
      <c r="C195" t="s">
        <v>352</v>
      </c>
      <c r="D195" t="s">
        <v>239</v>
      </c>
      <c r="E195" s="16">
        <v>690</v>
      </c>
      <c r="F195" s="16">
        <v>40088.438000000002</v>
      </c>
      <c r="G195" s="16">
        <v>365475.57500000001</v>
      </c>
      <c r="H195" s="16">
        <v>186797.28</v>
      </c>
      <c r="I195" s="16">
        <v>552272.85499999998</v>
      </c>
      <c r="J195" s="16">
        <f t="shared" si="8"/>
        <v>-512184.41699999996</v>
      </c>
      <c r="K195" s="16">
        <f t="shared" si="12"/>
        <v>58099.18550724638</v>
      </c>
      <c r="L195" s="16">
        <f t="shared" si="12"/>
        <v>529674.74637681164</v>
      </c>
      <c r="M195" s="16">
        <f t="shared" si="12"/>
        <v>270720.69565217389</v>
      </c>
      <c r="N195" s="16">
        <f t="shared" si="12"/>
        <v>800395.44202898548</v>
      </c>
      <c r="O195" s="16">
        <f t="shared" si="12"/>
        <v>-742296.25652173907</v>
      </c>
    </row>
    <row r="196" spans="1:15">
      <c r="A196" s="13" t="s">
        <v>392</v>
      </c>
      <c r="B196" s="13">
        <v>6515</v>
      </c>
      <c r="C196" s="13" t="s">
        <v>353</v>
      </c>
      <c r="D196" s="13" t="s">
        <v>213</v>
      </c>
      <c r="E196" s="15">
        <v>653</v>
      </c>
      <c r="F196" s="15">
        <v>41446.574000000001</v>
      </c>
      <c r="G196" s="15">
        <v>273085.41100000002</v>
      </c>
      <c r="H196" s="15">
        <v>152295.97</v>
      </c>
      <c r="I196" s="15">
        <v>425381.38099999999</v>
      </c>
      <c r="J196" s="15">
        <f t="shared" si="8"/>
        <v>-383934.80699999997</v>
      </c>
      <c r="K196" s="15">
        <f t="shared" si="12"/>
        <v>63471.01684532925</v>
      </c>
      <c r="L196" s="15">
        <f t="shared" si="12"/>
        <v>418201.24196018378</v>
      </c>
      <c r="M196" s="15">
        <f t="shared" si="12"/>
        <v>233225.06891271056</v>
      </c>
      <c r="N196" s="15">
        <f t="shared" si="12"/>
        <v>651426.31087289436</v>
      </c>
      <c r="O196" s="15">
        <f t="shared" si="12"/>
        <v>-587955.29402756505</v>
      </c>
    </row>
    <row r="197" spans="1:15">
      <c r="A197" t="s">
        <v>392</v>
      </c>
      <c r="B197">
        <v>7502</v>
      </c>
      <c r="C197" t="s">
        <v>354</v>
      </c>
      <c r="D197" t="s">
        <v>223</v>
      </c>
      <c r="E197" s="16">
        <v>653</v>
      </c>
      <c r="F197" s="16">
        <v>34161.792999999998</v>
      </c>
      <c r="G197" s="16">
        <v>318114.20199999999</v>
      </c>
      <c r="H197" s="16">
        <v>144010.12100000001</v>
      </c>
      <c r="I197" s="16">
        <v>462124.32299999997</v>
      </c>
      <c r="J197" s="16">
        <f t="shared" si="8"/>
        <v>-427962.52999999997</v>
      </c>
      <c r="K197" s="16">
        <f t="shared" si="12"/>
        <v>52315.150076569669</v>
      </c>
      <c r="L197" s="16">
        <f t="shared" si="12"/>
        <v>487158.04287901986</v>
      </c>
      <c r="M197" s="16">
        <f t="shared" si="12"/>
        <v>220536.17304747322</v>
      </c>
      <c r="N197" s="16">
        <f t="shared" si="12"/>
        <v>707694.21592649305</v>
      </c>
      <c r="O197" s="16">
        <f t="shared" si="12"/>
        <v>-655379.0658499233</v>
      </c>
    </row>
    <row r="198" spans="1:15">
      <c r="A198" s="13" t="s">
        <v>392</v>
      </c>
      <c r="B198" s="13">
        <v>3511</v>
      </c>
      <c r="C198" s="13" t="s">
        <v>355</v>
      </c>
      <c r="D198" s="13" t="s">
        <v>184</v>
      </c>
      <c r="E198" s="15">
        <v>647</v>
      </c>
      <c r="F198" s="15">
        <v>23568.899000000001</v>
      </c>
      <c r="G198" s="15">
        <v>271434.16200000001</v>
      </c>
      <c r="H198" s="15">
        <v>176443.111</v>
      </c>
      <c r="I198" s="15">
        <v>447877.27299999999</v>
      </c>
      <c r="J198" s="15">
        <f t="shared" si="8"/>
        <v>-424308.37400000001</v>
      </c>
      <c r="K198" s="15">
        <f t="shared" si="12"/>
        <v>36427.973724884083</v>
      </c>
      <c r="L198" s="15">
        <f t="shared" si="12"/>
        <v>419527.29829984548</v>
      </c>
      <c r="M198" s="15">
        <f t="shared" si="12"/>
        <v>272709.59969088103</v>
      </c>
      <c r="N198" s="15">
        <f t="shared" si="12"/>
        <v>692236.8979907264</v>
      </c>
      <c r="O198" s="15">
        <f t="shared" si="12"/>
        <v>-655808.92426584242</v>
      </c>
    </row>
    <row r="199" spans="1:15">
      <c r="A199" t="s">
        <v>392</v>
      </c>
      <c r="B199">
        <v>8509</v>
      </c>
      <c r="C199" t="s">
        <v>356</v>
      </c>
      <c r="D199" t="s">
        <v>229</v>
      </c>
      <c r="E199" s="16">
        <v>624</v>
      </c>
      <c r="F199" s="16">
        <v>22455.758000000002</v>
      </c>
      <c r="G199" s="16">
        <v>185555.46400000001</v>
      </c>
      <c r="H199" s="16">
        <v>115490.787</v>
      </c>
      <c r="I199" s="16">
        <v>301046.25099999999</v>
      </c>
      <c r="J199" s="16">
        <f t="shared" si="8"/>
        <v>-278590.49300000002</v>
      </c>
      <c r="K199" s="16">
        <f t="shared" si="12"/>
        <v>35986.791666666672</v>
      </c>
      <c r="L199" s="16">
        <f t="shared" si="12"/>
        <v>297364.52564102563</v>
      </c>
      <c r="M199" s="16">
        <f t="shared" si="12"/>
        <v>185081.38942307694</v>
      </c>
      <c r="N199" s="16">
        <f t="shared" si="12"/>
        <v>482445.91506410256</v>
      </c>
      <c r="O199" s="16">
        <f t="shared" si="12"/>
        <v>-446459.12339743593</v>
      </c>
    </row>
    <row r="200" spans="1:15">
      <c r="A200" s="13" t="s">
        <v>392</v>
      </c>
      <c r="B200" s="13">
        <v>3811</v>
      </c>
      <c r="C200" s="13" t="s">
        <v>357</v>
      </c>
      <c r="D200" s="13" t="s">
        <v>191</v>
      </c>
      <c r="E200" s="15">
        <v>620</v>
      </c>
      <c r="F200" s="15">
        <v>30811.238000000001</v>
      </c>
      <c r="G200" s="15">
        <v>276549.95799999998</v>
      </c>
      <c r="H200" s="15">
        <v>121497.465</v>
      </c>
      <c r="I200" s="15">
        <v>398047.42300000001</v>
      </c>
      <c r="J200" s="15">
        <f t="shared" si="8"/>
        <v>-367236.185</v>
      </c>
      <c r="K200" s="15">
        <f t="shared" si="12"/>
        <v>49695.545161290327</v>
      </c>
      <c r="L200" s="15">
        <f t="shared" si="12"/>
        <v>446048.31935483869</v>
      </c>
      <c r="M200" s="15">
        <f t="shared" si="12"/>
        <v>195963.65322580643</v>
      </c>
      <c r="N200" s="15">
        <f t="shared" si="12"/>
        <v>642011.97258064523</v>
      </c>
      <c r="O200" s="15">
        <f t="shared" si="12"/>
        <v>-592316.42741935479</v>
      </c>
    </row>
    <row r="201" spans="1:15">
      <c r="A201" t="s">
        <v>392</v>
      </c>
      <c r="B201">
        <v>8720</v>
      </c>
      <c r="C201" t="s">
        <v>358</v>
      </c>
      <c r="D201" t="s">
        <v>237</v>
      </c>
      <c r="E201" s="16">
        <v>590</v>
      </c>
      <c r="F201" s="16">
        <v>30347.387999999999</v>
      </c>
      <c r="G201" s="16">
        <v>226804.96400000001</v>
      </c>
      <c r="H201" s="16">
        <v>175374.12400000001</v>
      </c>
      <c r="I201" s="16">
        <v>402179.08799999999</v>
      </c>
      <c r="J201" s="16">
        <f t="shared" ref="J201:J264" si="13">F201-I201</f>
        <v>-371831.7</v>
      </c>
      <c r="K201" s="16">
        <f t="shared" si="12"/>
        <v>51436.250847457632</v>
      </c>
      <c r="L201" s="16">
        <f t="shared" si="12"/>
        <v>384415.19322033902</v>
      </c>
      <c r="M201" s="16">
        <f t="shared" si="12"/>
        <v>297244.27796610171</v>
      </c>
      <c r="N201" s="16">
        <f t="shared" si="12"/>
        <v>681659.47118644067</v>
      </c>
      <c r="O201" s="16">
        <f t="shared" si="12"/>
        <v>-630223.22033898311</v>
      </c>
    </row>
    <row r="202" spans="1:15">
      <c r="A202" s="13" t="s">
        <v>392</v>
      </c>
      <c r="B202" s="13">
        <v>6709</v>
      </c>
      <c r="C202" s="13" t="s">
        <v>359</v>
      </c>
      <c r="D202" s="13" t="s">
        <v>220</v>
      </c>
      <c r="E202" s="15">
        <v>504</v>
      </c>
      <c r="F202" s="15">
        <v>74881.501000000004</v>
      </c>
      <c r="G202" s="15">
        <v>199976.33</v>
      </c>
      <c r="H202" s="15">
        <v>132450.71900000001</v>
      </c>
      <c r="I202" s="15">
        <v>332427.049</v>
      </c>
      <c r="J202" s="15">
        <f t="shared" si="13"/>
        <v>-257545.54800000001</v>
      </c>
      <c r="K202" s="15">
        <f t="shared" si="12"/>
        <v>148574.40674603175</v>
      </c>
      <c r="L202" s="15">
        <f t="shared" si="12"/>
        <v>396778.43253968249</v>
      </c>
      <c r="M202" s="15">
        <f t="shared" si="12"/>
        <v>262799.04563492065</v>
      </c>
      <c r="N202" s="15">
        <f t="shared" si="12"/>
        <v>659577.47817460308</v>
      </c>
      <c r="O202" s="15">
        <f t="shared" si="12"/>
        <v>-511003.07142857142</v>
      </c>
    </row>
    <row r="203" spans="1:15">
      <c r="A203" t="s">
        <v>392</v>
      </c>
      <c r="B203">
        <v>8719</v>
      </c>
      <c r="C203" t="s">
        <v>360</v>
      </c>
      <c r="D203" t="s">
        <v>236</v>
      </c>
      <c r="E203" s="16">
        <v>492</v>
      </c>
      <c r="F203" s="16">
        <v>55670.764000000003</v>
      </c>
      <c r="G203" s="16">
        <v>278118.49599999998</v>
      </c>
      <c r="H203" s="16">
        <v>165371.07699999999</v>
      </c>
      <c r="I203" s="16">
        <v>443489.57299999997</v>
      </c>
      <c r="J203" s="16">
        <f t="shared" si="13"/>
        <v>-387818.80899999995</v>
      </c>
      <c r="K203" s="16">
        <f t="shared" si="12"/>
        <v>113151.9593495935</v>
      </c>
      <c r="L203" s="16">
        <f t="shared" si="12"/>
        <v>565281.49593495938</v>
      </c>
      <c r="M203" s="16">
        <f t="shared" si="12"/>
        <v>336120.07520325197</v>
      </c>
      <c r="N203" s="16">
        <f t="shared" si="12"/>
        <v>901401.57113821141</v>
      </c>
      <c r="O203" s="16">
        <f t="shared" si="12"/>
        <v>-788249.6117886178</v>
      </c>
    </row>
    <row r="204" spans="1:15">
      <c r="A204" s="13" t="s">
        <v>392</v>
      </c>
      <c r="B204" s="13">
        <v>6607</v>
      </c>
      <c r="C204" s="13" t="s">
        <v>361</v>
      </c>
      <c r="D204" s="13" t="s">
        <v>216</v>
      </c>
      <c r="E204" s="15">
        <v>471</v>
      </c>
      <c r="F204" s="15">
        <v>6351.741</v>
      </c>
      <c r="G204" s="15">
        <v>179429.66200000001</v>
      </c>
      <c r="H204" s="15">
        <v>85183.631999999998</v>
      </c>
      <c r="I204" s="15">
        <v>264613.29399999999</v>
      </c>
      <c r="J204" s="15">
        <f t="shared" si="13"/>
        <v>-258261.55299999999</v>
      </c>
      <c r="K204" s="15">
        <f t="shared" si="12"/>
        <v>13485.649681528661</v>
      </c>
      <c r="L204" s="15">
        <f t="shared" si="12"/>
        <v>380954.69639065815</v>
      </c>
      <c r="M204" s="15">
        <f t="shared" si="12"/>
        <v>180856.96815286623</v>
      </c>
      <c r="N204" s="15">
        <f t="shared" si="12"/>
        <v>561811.6645435245</v>
      </c>
      <c r="O204" s="15">
        <f t="shared" si="12"/>
        <v>-548326.0148619957</v>
      </c>
    </row>
    <row r="205" spans="1:15">
      <c r="A205" t="s">
        <v>392</v>
      </c>
      <c r="B205">
        <v>5609</v>
      </c>
      <c r="C205" t="s">
        <v>362</v>
      </c>
      <c r="D205" t="s">
        <v>204</v>
      </c>
      <c r="E205" s="16">
        <v>470</v>
      </c>
      <c r="F205" s="16">
        <v>65223.080999999998</v>
      </c>
      <c r="G205" s="16">
        <v>170487.24299999999</v>
      </c>
      <c r="H205" s="16">
        <v>132981.34700000001</v>
      </c>
      <c r="I205" s="16">
        <v>303468.59000000003</v>
      </c>
      <c r="J205" s="16">
        <f t="shared" si="13"/>
        <v>-238245.50900000002</v>
      </c>
      <c r="K205" s="16">
        <f t="shared" si="12"/>
        <v>138772.51276595742</v>
      </c>
      <c r="L205" s="16">
        <f t="shared" si="12"/>
        <v>362738.814893617</v>
      </c>
      <c r="M205" s="16">
        <f t="shared" si="12"/>
        <v>282939.03617021278</v>
      </c>
      <c r="N205" s="16">
        <f t="shared" si="12"/>
        <v>645677.85106382985</v>
      </c>
      <c r="O205" s="16">
        <f t="shared" si="12"/>
        <v>-506905.3382978724</v>
      </c>
    </row>
    <row r="206" spans="1:15">
      <c r="A206" s="13" t="s">
        <v>392</v>
      </c>
      <c r="B206" s="13">
        <v>6601</v>
      </c>
      <c r="C206" s="13" t="s">
        <v>363</v>
      </c>
      <c r="D206" s="13" t="s">
        <v>214</v>
      </c>
      <c r="E206" s="15">
        <v>441</v>
      </c>
      <c r="F206" s="15">
        <v>11946.2</v>
      </c>
      <c r="G206" s="15">
        <v>214951.24400000001</v>
      </c>
      <c r="H206" s="15">
        <v>92216.661999999997</v>
      </c>
      <c r="I206" s="15">
        <v>307167.90600000002</v>
      </c>
      <c r="J206" s="15">
        <f t="shared" si="13"/>
        <v>-295221.70600000001</v>
      </c>
      <c r="K206" s="15">
        <f t="shared" si="12"/>
        <v>27088.888888888891</v>
      </c>
      <c r="L206" s="15">
        <f t="shared" si="12"/>
        <v>487417.7868480726</v>
      </c>
      <c r="M206" s="15">
        <f t="shared" si="12"/>
        <v>209108.07709750565</v>
      </c>
      <c r="N206" s="15">
        <f t="shared" si="12"/>
        <v>696525.86394557834</v>
      </c>
      <c r="O206" s="15">
        <f t="shared" si="12"/>
        <v>-669436.97505668935</v>
      </c>
    </row>
    <row r="207" spans="1:15">
      <c r="A207" t="s">
        <v>392</v>
      </c>
      <c r="B207">
        <v>4911</v>
      </c>
      <c r="C207" t="s">
        <v>364</v>
      </c>
      <c r="D207" t="s">
        <v>200</v>
      </c>
      <c r="E207" s="16">
        <v>435</v>
      </c>
      <c r="F207" s="16">
        <v>15424.902</v>
      </c>
      <c r="G207" s="16">
        <v>207976.77499999999</v>
      </c>
      <c r="H207" s="16">
        <v>72307.569000000003</v>
      </c>
      <c r="I207" s="16">
        <v>280284.34399999998</v>
      </c>
      <c r="J207" s="16">
        <f t="shared" si="13"/>
        <v>-264859.44199999998</v>
      </c>
      <c r="K207" s="16">
        <f t="shared" si="12"/>
        <v>35459.544827586207</v>
      </c>
      <c r="L207" s="16">
        <f t="shared" si="12"/>
        <v>478107.52873563219</v>
      </c>
      <c r="M207" s="16">
        <f t="shared" si="12"/>
        <v>166224.29655172414</v>
      </c>
      <c r="N207" s="16">
        <f t="shared" si="12"/>
        <v>644331.82528735627</v>
      </c>
      <c r="O207" s="16">
        <f t="shared" si="12"/>
        <v>-608872.28045977012</v>
      </c>
    </row>
    <row r="208" spans="1:15">
      <c r="A208" s="13" t="s">
        <v>392</v>
      </c>
      <c r="B208" s="13">
        <v>5612</v>
      </c>
      <c r="C208" s="13" t="s">
        <v>365</v>
      </c>
      <c r="D208" s="13" t="s">
        <v>206</v>
      </c>
      <c r="E208" s="15">
        <v>372</v>
      </c>
      <c r="F208" s="15">
        <v>13957.099</v>
      </c>
      <c r="G208" s="15">
        <v>142543.633</v>
      </c>
      <c r="H208" s="15">
        <v>93494.009000000005</v>
      </c>
      <c r="I208" s="15">
        <v>236037.64199999999</v>
      </c>
      <c r="J208" s="15">
        <f t="shared" si="13"/>
        <v>-222080.54300000001</v>
      </c>
      <c r="K208" s="15">
        <f t="shared" si="12"/>
        <v>37519.083333333336</v>
      </c>
      <c r="L208" s="15">
        <f t="shared" si="12"/>
        <v>383181.80913978495</v>
      </c>
      <c r="M208" s="15">
        <f t="shared" si="12"/>
        <v>251327.98118279572</v>
      </c>
      <c r="N208" s="15">
        <f t="shared" si="12"/>
        <v>634509.79032258072</v>
      </c>
      <c r="O208" s="15">
        <f t="shared" si="12"/>
        <v>-596990.70698924735</v>
      </c>
    </row>
    <row r="209" spans="1:15">
      <c r="A209" t="s">
        <v>392</v>
      </c>
      <c r="B209">
        <v>6602</v>
      </c>
      <c r="C209" t="s">
        <v>366</v>
      </c>
      <c r="D209" t="s">
        <v>215</v>
      </c>
      <c r="E209" s="16">
        <v>371</v>
      </c>
      <c r="F209" s="16">
        <v>14977.893</v>
      </c>
      <c r="G209" s="16">
        <v>165332.13500000001</v>
      </c>
      <c r="H209" s="16">
        <v>75208.379000000001</v>
      </c>
      <c r="I209" s="16">
        <v>240540.514</v>
      </c>
      <c r="J209" s="16">
        <f t="shared" si="13"/>
        <v>-225562.62099999998</v>
      </c>
      <c r="K209" s="16">
        <f t="shared" si="12"/>
        <v>40371.67924528302</v>
      </c>
      <c r="L209" s="16">
        <f t="shared" si="12"/>
        <v>445639.17789757415</v>
      </c>
      <c r="M209" s="16">
        <f t="shared" si="12"/>
        <v>202718.00269541779</v>
      </c>
      <c r="N209" s="16">
        <f t="shared" si="12"/>
        <v>648357.18059299188</v>
      </c>
      <c r="O209" s="16">
        <f t="shared" si="12"/>
        <v>-607985.50134770875</v>
      </c>
    </row>
    <row r="210" spans="1:15">
      <c r="A210" s="13" t="s">
        <v>392</v>
      </c>
      <c r="B210" s="13">
        <v>8610</v>
      </c>
      <c r="C210" s="13" t="s">
        <v>367</v>
      </c>
      <c r="D210" s="13" t="s">
        <v>230</v>
      </c>
      <c r="E210" s="15">
        <v>271</v>
      </c>
      <c r="F210" s="15">
        <v>13982.543</v>
      </c>
      <c r="G210" s="15">
        <v>112634.921</v>
      </c>
      <c r="H210" s="15">
        <v>66343.172000000006</v>
      </c>
      <c r="I210" s="15">
        <v>178978.09299999999</v>
      </c>
      <c r="J210" s="15">
        <f t="shared" si="13"/>
        <v>-164995.54999999999</v>
      </c>
      <c r="K210" s="15">
        <f t="shared" si="12"/>
        <v>51596.099630996308</v>
      </c>
      <c r="L210" s="15">
        <f t="shared" si="12"/>
        <v>415627.01476014761</v>
      </c>
      <c r="M210" s="15">
        <f t="shared" si="12"/>
        <v>244808.75276752768</v>
      </c>
      <c r="N210" s="15">
        <f t="shared" si="12"/>
        <v>660435.76752767526</v>
      </c>
      <c r="O210" s="15">
        <f t="shared" si="12"/>
        <v>-608839.66789667902</v>
      </c>
    </row>
    <row r="211" spans="1:15">
      <c r="A211" t="s">
        <v>392</v>
      </c>
      <c r="B211">
        <v>4604</v>
      </c>
      <c r="C211" t="s">
        <v>368</v>
      </c>
      <c r="D211" t="s">
        <v>195</v>
      </c>
      <c r="E211" s="16">
        <v>268</v>
      </c>
      <c r="F211" s="16">
        <v>12320.106</v>
      </c>
      <c r="G211" s="16">
        <v>104425.965</v>
      </c>
      <c r="H211" s="16">
        <v>56873.656999999999</v>
      </c>
      <c r="I211" s="16">
        <v>161299.622</v>
      </c>
      <c r="J211" s="16">
        <f t="shared" si="13"/>
        <v>-148979.516</v>
      </c>
      <c r="K211" s="16">
        <f t="shared" si="12"/>
        <v>45970.544776119401</v>
      </c>
      <c r="L211" s="16">
        <f t="shared" si="12"/>
        <v>389649.12313432834</v>
      </c>
      <c r="M211" s="16">
        <f t="shared" si="12"/>
        <v>212215.13805970151</v>
      </c>
      <c r="N211" s="16">
        <f t="shared" si="12"/>
        <v>601864.26119402982</v>
      </c>
      <c r="O211" s="16">
        <f t="shared" si="12"/>
        <v>-555893.71641791041</v>
      </c>
    </row>
    <row r="212" spans="1:15">
      <c r="A212" s="13" t="s">
        <v>392</v>
      </c>
      <c r="B212" s="13">
        <v>1606</v>
      </c>
      <c r="C212" s="13" t="s">
        <v>369</v>
      </c>
      <c r="D212" s="13" t="s">
        <v>177</v>
      </c>
      <c r="E212" s="15">
        <v>250</v>
      </c>
      <c r="F212" s="15">
        <v>315</v>
      </c>
      <c r="G212" s="15">
        <v>0</v>
      </c>
      <c r="H212" s="15">
        <v>87948.642000000007</v>
      </c>
      <c r="I212" s="15">
        <v>87948.642000000007</v>
      </c>
      <c r="J212" s="15">
        <f t="shared" si="13"/>
        <v>-87633.642000000007</v>
      </c>
      <c r="K212" s="15">
        <f t="shared" si="12"/>
        <v>1260</v>
      </c>
      <c r="L212" s="15">
        <f t="shared" si="12"/>
        <v>0</v>
      </c>
      <c r="M212" s="15">
        <f t="shared" si="12"/>
        <v>351794.56800000003</v>
      </c>
      <c r="N212" s="15">
        <f t="shared" si="12"/>
        <v>351794.56800000003</v>
      </c>
      <c r="O212" s="15">
        <f t="shared" si="12"/>
        <v>-350534.56800000003</v>
      </c>
    </row>
    <row r="213" spans="1:15">
      <c r="A213" t="s">
        <v>392</v>
      </c>
      <c r="B213">
        <v>4502</v>
      </c>
      <c r="C213" t="s">
        <v>370</v>
      </c>
      <c r="D213" t="s">
        <v>194</v>
      </c>
      <c r="E213" s="16">
        <v>236</v>
      </c>
      <c r="F213" s="16">
        <v>47558.324999999997</v>
      </c>
      <c r="G213" s="16">
        <v>171931.921</v>
      </c>
      <c r="H213" s="16">
        <v>100332.462</v>
      </c>
      <c r="I213" s="16">
        <v>272264.38299999997</v>
      </c>
      <c r="J213" s="16">
        <f t="shared" si="13"/>
        <v>-224706.05799999996</v>
      </c>
      <c r="K213" s="16">
        <f t="shared" si="12"/>
        <v>201518.32627118644</v>
      </c>
      <c r="L213" s="16">
        <f t="shared" si="12"/>
        <v>728525.0889830509</v>
      </c>
      <c r="M213" s="16">
        <f t="shared" si="12"/>
        <v>425137.55084745766</v>
      </c>
      <c r="N213" s="16">
        <f t="shared" si="12"/>
        <v>1153662.6398305085</v>
      </c>
      <c r="O213" s="16">
        <f t="shared" si="12"/>
        <v>-952144.3135593218</v>
      </c>
    </row>
    <row r="214" spans="1:15">
      <c r="A214" s="13" t="s">
        <v>392</v>
      </c>
      <c r="B214" s="13">
        <v>5706</v>
      </c>
      <c r="C214" s="13" t="s">
        <v>371</v>
      </c>
      <c r="D214" s="13" t="s">
        <v>207</v>
      </c>
      <c r="E214" s="15">
        <v>210</v>
      </c>
      <c r="F214" s="15">
        <v>0</v>
      </c>
      <c r="G214" s="15">
        <v>0</v>
      </c>
      <c r="H214" s="15">
        <v>125709</v>
      </c>
      <c r="I214" s="15">
        <v>125709</v>
      </c>
      <c r="J214" s="15">
        <f t="shared" si="13"/>
        <v>-125709</v>
      </c>
      <c r="K214" s="15">
        <f t="shared" si="12"/>
        <v>0</v>
      </c>
      <c r="L214" s="15">
        <f t="shared" si="12"/>
        <v>0</v>
      </c>
      <c r="M214" s="15">
        <f t="shared" si="12"/>
        <v>598614.2857142858</v>
      </c>
      <c r="N214" s="15">
        <f t="shared" si="12"/>
        <v>598614.2857142858</v>
      </c>
      <c r="O214" s="15">
        <f t="shared" si="12"/>
        <v>-598614.2857142858</v>
      </c>
    </row>
    <row r="215" spans="1:15">
      <c r="A215" t="s">
        <v>392</v>
      </c>
      <c r="B215">
        <v>4803</v>
      </c>
      <c r="C215" t="s">
        <v>372</v>
      </c>
      <c r="D215" t="s">
        <v>197</v>
      </c>
      <c r="E215" s="16">
        <v>201</v>
      </c>
      <c r="F215" s="16">
        <v>7676.4440000000004</v>
      </c>
      <c r="G215" s="16">
        <v>84222.623000000007</v>
      </c>
      <c r="H215" s="16">
        <v>20208.527999999998</v>
      </c>
      <c r="I215" s="16">
        <v>104431.151</v>
      </c>
      <c r="J215" s="16">
        <f t="shared" si="13"/>
        <v>-96754.706999999995</v>
      </c>
      <c r="K215" s="16">
        <f t="shared" si="12"/>
        <v>38191.263681592041</v>
      </c>
      <c r="L215" s="16">
        <f t="shared" si="12"/>
        <v>419018.02487562189</v>
      </c>
      <c r="M215" s="16">
        <f t="shared" si="12"/>
        <v>100539.94029850746</v>
      </c>
      <c r="N215" s="16">
        <f t="shared" si="12"/>
        <v>519557.96517412935</v>
      </c>
      <c r="O215" s="16">
        <f t="shared" si="12"/>
        <v>-481366.70149253728</v>
      </c>
    </row>
    <row r="216" spans="1:15">
      <c r="A216" s="13" t="s">
        <v>392</v>
      </c>
      <c r="B216" s="13">
        <v>3713</v>
      </c>
      <c r="C216" s="13" t="s">
        <v>373</v>
      </c>
      <c r="D216" s="13" t="s">
        <v>189</v>
      </c>
      <c r="E216" s="15">
        <v>119</v>
      </c>
      <c r="F216" s="15">
        <v>21877</v>
      </c>
      <c r="G216" s="15">
        <v>83171</v>
      </c>
      <c r="H216" s="15">
        <v>30835</v>
      </c>
      <c r="I216" s="15">
        <v>114006</v>
      </c>
      <c r="J216" s="15">
        <f t="shared" si="13"/>
        <v>-92129</v>
      </c>
      <c r="K216" s="15">
        <f t="shared" si="12"/>
        <v>183840.3361344538</v>
      </c>
      <c r="L216" s="15">
        <f t="shared" si="12"/>
        <v>698915.96638655465</v>
      </c>
      <c r="M216" s="15">
        <f t="shared" si="12"/>
        <v>259117.64705882352</v>
      </c>
      <c r="N216" s="15">
        <f t="shared" si="12"/>
        <v>958033.61344537814</v>
      </c>
      <c r="O216" s="15">
        <f t="shared" si="12"/>
        <v>-774193.27731092437</v>
      </c>
    </row>
    <row r="217" spans="1:15">
      <c r="A217" t="s">
        <v>392</v>
      </c>
      <c r="B217">
        <v>4902</v>
      </c>
      <c r="C217" t="s">
        <v>374</v>
      </c>
      <c r="D217" t="s">
        <v>199</v>
      </c>
      <c r="E217" s="16">
        <v>110</v>
      </c>
      <c r="F217" s="16">
        <v>4678.0720000000001</v>
      </c>
      <c r="G217" s="16">
        <v>36953.455999999998</v>
      </c>
      <c r="H217" s="16">
        <v>11353.869000000001</v>
      </c>
      <c r="I217" s="16">
        <v>48307.324999999997</v>
      </c>
      <c r="J217" s="16">
        <f t="shared" si="13"/>
        <v>-43629.252999999997</v>
      </c>
      <c r="K217" s="16">
        <f t="shared" si="12"/>
        <v>42527.927272727276</v>
      </c>
      <c r="L217" s="16">
        <f t="shared" si="12"/>
        <v>335940.50909090909</v>
      </c>
      <c r="M217" s="16">
        <f t="shared" si="12"/>
        <v>103216.99090909091</v>
      </c>
      <c r="N217" s="16">
        <f t="shared" si="12"/>
        <v>439157.49999999994</v>
      </c>
      <c r="O217" s="16">
        <f t="shared" si="12"/>
        <v>-396629.57272727269</v>
      </c>
    </row>
    <row r="218" spans="1:15">
      <c r="A218" s="13" t="s">
        <v>392</v>
      </c>
      <c r="B218" s="13">
        <v>7505</v>
      </c>
      <c r="C218" s="13" t="s">
        <v>375</v>
      </c>
      <c r="D218" s="13" t="s">
        <v>224</v>
      </c>
      <c r="E218" s="15">
        <v>98</v>
      </c>
      <c r="F218" s="15">
        <v>0</v>
      </c>
      <c r="G218" s="15">
        <v>0</v>
      </c>
      <c r="H218" s="15">
        <v>15215</v>
      </c>
      <c r="I218" s="15">
        <v>15215</v>
      </c>
      <c r="J218" s="15">
        <f t="shared" si="13"/>
        <v>-15215</v>
      </c>
      <c r="K218" s="15">
        <f t="shared" si="12"/>
        <v>0</v>
      </c>
      <c r="L218" s="15">
        <f t="shared" si="12"/>
        <v>0</v>
      </c>
      <c r="M218" s="15">
        <f t="shared" si="12"/>
        <v>155255.10204081633</v>
      </c>
      <c r="N218" s="15">
        <f t="shared" si="12"/>
        <v>155255.10204081633</v>
      </c>
      <c r="O218" s="15">
        <f t="shared" si="12"/>
        <v>-155255.10204081633</v>
      </c>
    </row>
    <row r="219" spans="1:15">
      <c r="A219" t="s">
        <v>392</v>
      </c>
      <c r="B219">
        <v>6706</v>
      </c>
      <c r="C219" t="s">
        <v>376</v>
      </c>
      <c r="D219" t="s">
        <v>219</v>
      </c>
      <c r="E219" s="16">
        <v>94</v>
      </c>
      <c r="F219" s="16">
        <v>450</v>
      </c>
      <c r="G219" s="16">
        <v>426</v>
      </c>
      <c r="H219" s="16">
        <v>67683</v>
      </c>
      <c r="I219" s="16">
        <v>68109</v>
      </c>
      <c r="J219" s="16">
        <f t="shared" si="13"/>
        <v>-67659</v>
      </c>
      <c r="K219" s="16">
        <f t="shared" si="12"/>
        <v>4787.234042553192</v>
      </c>
      <c r="L219" s="16">
        <f t="shared" si="12"/>
        <v>4531.9148936170213</v>
      </c>
      <c r="M219" s="16">
        <f t="shared" si="12"/>
        <v>720031.91489361704</v>
      </c>
      <c r="N219" s="16">
        <f t="shared" si="12"/>
        <v>724563.82978723396</v>
      </c>
      <c r="O219" s="16">
        <f t="shared" si="12"/>
        <v>-719776.59574468085</v>
      </c>
    </row>
    <row r="220" spans="1:15">
      <c r="A220" s="13" t="s">
        <v>392</v>
      </c>
      <c r="B220" s="13">
        <v>5611</v>
      </c>
      <c r="C220" s="13" t="s">
        <v>377</v>
      </c>
      <c r="D220" s="13" t="s">
        <v>205</v>
      </c>
      <c r="E220" s="15">
        <v>92</v>
      </c>
      <c r="F220" s="15">
        <v>0</v>
      </c>
      <c r="G220" s="15">
        <v>0</v>
      </c>
      <c r="H220" s="15">
        <v>53288</v>
      </c>
      <c r="I220" s="15">
        <v>53288</v>
      </c>
      <c r="J220" s="15">
        <f t="shared" si="13"/>
        <v>-53288</v>
      </c>
      <c r="K220" s="15">
        <f t="shared" si="12"/>
        <v>0</v>
      </c>
      <c r="L220" s="15">
        <f t="shared" si="12"/>
        <v>0</v>
      </c>
      <c r="M220" s="15">
        <f t="shared" si="12"/>
        <v>579217.3913043479</v>
      </c>
      <c r="N220" s="15">
        <f t="shared" si="12"/>
        <v>579217.3913043479</v>
      </c>
      <c r="O220" s="15">
        <f t="shared" si="12"/>
        <v>-579217.3913043479</v>
      </c>
    </row>
    <row r="221" spans="1:15">
      <c r="A221" t="s">
        <v>392</v>
      </c>
      <c r="B221">
        <v>3506</v>
      </c>
      <c r="C221" t="s">
        <v>378</v>
      </c>
      <c r="D221" t="s">
        <v>183</v>
      </c>
      <c r="E221" s="16">
        <v>66</v>
      </c>
      <c r="F221" s="16">
        <v>0</v>
      </c>
      <c r="G221" s="16">
        <v>352.05500000000001</v>
      </c>
      <c r="H221" s="16">
        <v>23951.073</v>
      </c>
      <c r="I221" s="16">
        <v>24303.128000000001</v>
      </c>
      <c r="J221" s="16">
        <f t="shared" si="13"/>
        <v>-24303.128000000001</v>
      </c>
      <c r="K221" s="16">
        <f t="shared" si="12"/>
        <v>0</v>
      </c>
      <c r="L221" s="16">
        <f t="shared" si="12"/>
        <v>5334.1666666666661</v>
      </c>
      <c r="M221" s="16">
        <f t="shared" si="12"/>
        <v>362895.04545454547</v>
      </c>
      <c r="N221" s="16">
        <f t="shared" si="12"/>
        <v>368229.21212121216</v>
      </c>
      <c r="O221" s="16">
        <f t="shared" si="12"/>
        <v>-368229.21212121216</v>
      </c>
    </row>
    <row r="222" spans="1:15">
      <c r="A222" s="13" t="s">
        <v>392</v>
      </c>
      <c r="B222" s="13">
        <v>3710</v>
      </c>
      <c r="C222" s="13" t="s">
        <v>379</v>
      </c>
      <c r="D222" s="13" t="s">
        <v>187</v>
      </c>
      <c r="E222" s="15">
        <v>66</v>
      </c>
      <c r="F222" s="15">
        <v>0</v>
      </c>
      <c r="G222" s="15">
        <v>0</v>
      </c>
      <c r="H222" s="15">
        <v>31377</v>
      </c>
      <c r="I222" s="15">
        <v>31377</v>
      </c>
      <c r="J222" s="15">
        <f t="shared" si="13"/>
        <v>-31377</v>
      </c>
      <c r="K222" s="15">
        <f t="shared" si="12"/>
        <v>0</v>
      </c>
      <c r="L222" s="15">
        <f t="shared" si="12"/>
        <v>0</v>
      </c>
      <c r="M222" s="15">
        <f t="shared" si="12"/>
        <v>475409.09090909094</v>
      </c>
      <c r="N222" s="15">
        <f t="shared" si="12"/>
        <v>475409.09090909094</v>
      </c>
      <c r="O222" s="15">
        <f t="shared" si="12"/>
        <v>-475409.09090909094</v>
      </c>
    </row>
    <row r="223" spans="1:15">
      <c r="A223" t="s">
        <v>392</v>
      </c>
      <c r="B223">
        <v>6611</v>
      </c>
      <c r="C223" t="s">
        <v>380</v>
      </c>
      <c r="D223" t="s">
        <v>217</v>
      </c>
      <c r="E223" s="16">
        <v>56</v>
      </c>
      <c r="F223" s="16">
        <v>0</v>
      </c>
      <c r="G223" s="16">
        <v>0</v>
      </c>
      <c r="H223" s="16">
        <v>7405.3109999999997</v>
      </c>
      <c r="I223" s="16">
        <v>7405.3109999999997</v>
      </c>
      <c r="J223" s="16">
        <f t="shared" si="13"/>
        <v>-7405.3109999999997</v>
      </c>
      <c r="K223" s="16">
        <f t="shared" si="12"/>
        <v>0</v>
      </c>
      <c r="L223" s="16">
        <f t="shared" si="12"/>
        <v>0</v>
      </c>
      <c r="M223" s="16">
        <f t="shared" si="12"/>
        <v>132237.69642857142</v>
      </c>
      <c r="N223" s="16">
        <f t="shared" si="12"/>
        <v>132237.69642857142</v>
      </c>
      <c r="O223" s="16">
        <f t="shared" si="12"/>
        <v>-132237.69642857142</v>
      </c>
    </row>
    <row r="224" spans="1:15">
      <c r="A224" s="13" t="s">
        <v>392</v>
      </c>
      <c r="B224" s="13">
        <v>4901</v>
      </c>
      <c r="C224" s="13" t="s">
        <v>381</v>
      </c>
      <c r="D224" s="13" t="s">
        <v>198</v>
      </c>
      <c r="E224" s="15">
        <v>42</v>
      </c>
      <c r="F224" s="15">
        <v>0</v>
      </c>
      <c r="G224" s="15">
        <v>0</v>
      </c>
      <c r="H224" s="15">
        <v>2697</v>
      </c>
      <c r="I224" s="15">
        <v>2697</v>
      </c>
      <c r="J224" s="15">
        <f t="shared" si="13"/>
        <v>-2697</v>
      </c>
      <c r="K224" s="15">
        <f t="shared" si="12"/>
        <v>0</v>
      </c>
      <c r="L224" s="15">
        <f t="shared" si="12"/>
        <v>0</v>
      </c>
      <c r="M224" s="15">
        <f t="shared" si="12"/>
        <v>64214.28571428571</v>
      </c>
      <c r="N224" s="15">
        <f t="shared" si="12"/>
        <v>64214.28571428571</v>
      </c>
      <c r="O224" s="15">
        <f t="shared" si="12"/>
        <v>-64214.28571428571</v>
      </c>
    </row>
    <row r="225" spans="1:15"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</row>
    <row r="226" spans="1:15">
      <c r="E226" s="21">
        <f>SUM(E156:E224)</f>
        <v>368792</v>
      </c>
      <c r="F226" s="21">
        <f t="shared" ref="F226:I226" si="14">SUM(F156:F224)</f>
        <v>13353728.549000001</v>
      </c>
      <c r="G226" s="21">
        <f t="shared" si="14"/>
        <v>119315461.95500003</v>
      </c>
      <c r="H226" s="21">
        <f t="shared" si="14"/>
        <v>63157157.09300001</v>
      </c>
      <c r="I226" s="21">
        <f t="shared" si="14"/>
        <v>182472619.04799989</v>
      </c>
      <c r="J226" s="16">
        <f t="shared" si="13"/>
        <v>-169118890.49899989</v>
      </c>
      <c r="K226" s="21">
        <f t="shared" ref="K226:O226" si="15">(F226/$E226)*1000</f>
        <v>36209.376963166229</v>
      </c>
      <c r="L226" s="21">
        <f t="shared" si="15"/>
        <v>323530.50487808854</v>
      </c>
      <c r="M226" s="21">
        <f t="shared" si="15"/>
        <v>171254.14079752276</v>
      </c>
      <c r="N226" s="21">
        <f t="shared" si="15"/>
        <v>494784.64567561087</v>
      </c>
      <c r="O226" s="21">
        <f t="shared" si="15"/>
        <v>-458575.26871244464</v>
      </c>
    </row>
    <row r="227" spans="1:15"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</row>
    <row r="228" spans="1:15">
      <c r="D228" s="104" t="s">
        <v>87</v>
      </c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</row>
    <row r="229" spans="1:15">
      <c r="D229" s="118" t="s">
        <v>301</v>
      </c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</row>
    <row r="230" spans="1:15">
      <c r="A230" s="13" t="s">
        <v>393</v>
      </c>
      <c r="B230" s="13">
        <v>0</v>
      </c>
      <c r="C230" s="13" t="s">
        <v>313</v>
      </c>
      <c r="D230" s="13" t="s">
        <v>19</v>
      </c>
      <c r="E230" s="15">
        <v>133262</v>
      </c>
      <c r="F230" s="15">
        <v>220174.98199999999</v>
      </c>
      <c r="G230" s="15">
        <v>1585863.9280000001</v>
      </c>
      <c r="H230" s="15">
        <v>4279272.9550000001</v>
      </c>
      <c r="I230" s="15">
        <v>5865136.8830000004</v>
      </c>
      <c r="J230" s="15">
        <f t="shared" si="13"/>
        <v>-5644961.9010000005</v>
      </c>
      <c r="K230" s="15">
        <f t="shared" ref="K230:O261" si="16">(F230/$E230)*1000</f>
        <v>1652.1962900151582</v>
      </c>
      <c r="L230" s="15">
        <f t="shared" si="16"/>
        <v>11900.346145187676</v>
      </c>
      <c r="M230" s="15">
        <f t="shared" si="16"/>
        <v>32111.726936410982</v>
      </c>
      <c r="N230" s="15">
        <f t="shared" si="16"/>
        <v>44012.073081598661</v>
      </c>
      <c r="O230" s="15">
        <f t="shared" si="16"/>
        <v>-42359.876791583505</v>
      </c>
    </row>
    <row r="231" spans="1:15">
      <c r="A231" t="s">
        <v>393</v>
      </c>
      <c r="B231">
        <v>1000</v>
      </c>
      <c r="C231" t="s">
        <v>314</v>
      </c>
      <c r="D231" t="s">
        <v>172</v>
      </c>
      <c r="E231" s="16">
        <v>38332</v>
      </c>
      <c r="F231" s="16">
        <v>172626.96100000001</v>
      </c>
      <c r="G231" s="16">
        <v>369734.74400000001</v>
      </c>
      <c r="H231" s="16">
        <v>497624.38199999998</v>
      </c>
      <c r="I231" s="16">
        <v>867359.12600000005</v>
      </c>
      <c r="J231" s="16">
        <f t="shared" si="13"/>
        <v>-694732.16500000004</v>
      </c>
      <c r="K231" s="16">
        <f t="shared" si="16"/>
        <v>4503.4686684754261</v>
      </c>
      <c r="L231" s="16">
        <f t="shared" si="16"/>
        <v>9645.5896900761763</v>
      </c>
      <c r="M231" s="16">
        <f t="shared" si="16"/>
        <v>12981.957163727433</v>
      </c>
      <c r="N231" s="16">
        <f t="shared" si="16"/>
        <v>22627.546853803611</v>
      </c>
      <c r="O231" s="16">
        <f t="shared" si="16"/>
        <v>-18124.078185328188</v>
      </c>
    </row>
    <row r="232" spans="1:15">
      <c r="A232" s="13" t="s">
        <v>393</v>
      </c>
      <c r="B232" s="13">
        <v>1400</v>
      </c>
      <c r="C232" s="13" t="s">
        <v>315</v>
      </c>
      <c r="D232" s="13" t="s">
        <v>175</v>
      </c>
      <c r="E232" s="15">
        <v>29687</v>
      </c>
      <c r="F232" s="15">
        <v>24642.71</v>
      </c>
      <c r="G232" s="15">
        <v>235848.24400000001</v>
      </c>
      <c r="H232" s="15">
        <v>297709.886</v>
      </c>
      <c r="I232" s="15">
        <v>533558.13</v>
      </c>
      <c r="J232" s="15">
        <f t="shared" si="13"/>
        <v>-508915.42</v>
      </c>
      <c r="K232" s="15">
        <f t="shared" si="16"/>
        <v>830.08421194462221</v>
      </c>
      <c r="L232" s="15">
        <f t="shared" si="16"/>
        <v>7944.495705190825</v>
      </c>
      <c r="M232" s="15">
        <f t="shared" si="16"/>
        <v>10028.291373328393</v>
      </c>
      <c r="N232" s="15">
        <f t="shared" si="16"/>
        <v>17972.787078519217</v>
      </c>
      <c r="O232" s="15">
        <f t="shared" si="16"/>
        <v>-17142.702866574597</v>
      </c>
    </row>
    <row r="233" spans="1:15">
      <c r="A233" t="s">
        <v>393</v>
      </c>
      <c r="B233">
        <v>2000</v>
      </c>
      <c r="C233" t="s">
        <v>316</v>
      </c>
      <c r="D233" t="s">
        <v>178</v>
      </c>
      <c r="E233" s="16">
        <v>19676</v>
      </c>
      <c r="F233" s="16">
        <v>50697.16</v>
      </c>
      <c r="G233" s="16">
        <v>232004.30300000001</v>
      </c>
      <c r="H233" s="16">
        <v>298034.15399999998</v>
      </c>
      <c r="I233" s="16">
        <v>530038.45700000005</v>
      </c>
      <c r="J233" s="16">
        <f t="shared" si="13"/>
        <v>-479341.29700000002</v>
      </c>
      <c r="K233" s="16">
        <f t="shared" si="16"/>
        <v>2576.5989022158979</v>
      </c>
      <c r="L233" s="16">
        <f t="shared" si="16"/>
        <v>11791.233126651759</v>
      </c>
      <c r="M233" s="16">
        <f t="shared" si="16"/>
        <v>15147.090567188452</v>
      </c>
      <c r="N233" s="16">
        <f t="shared" si="16"/>
        <v>26938.323693840215</v>
      </c>
      <c r="O233" s="16">
        <f t="shared" si="16"/>
        <v>-24361.724791624314</v>
      </c>
    </row>
    <row r="234" spans="1:15">
      <c r="A234" s="13" t="s">
        <v>393</v>
      </c>
      <c r="B234" s="13">
        <v>6000</v>
      </c>
      <c r="C234" s="13" t="s">
        <v>317</v>
      </c>
      <c r="D234" s="13" t="s">
        <v>208</v>
      </c>
      <c r="E234" s="15">
        <v>19219</v>
      </c>
      <c r="F234" s="15">
        <v>260622.24400000001</v>
      </c>
      <c r="G234" s="15">
        <v>182009.24100000001</v>
      </c>
      <c r="H234" s="15">
        <v>997515.61800000002</v>
      </c>
      <c r="I234" s="15">
        <v>1179524.8589999999</v>
      </c>
      <c r="J234" s="15">
        <f t="shared" si="13"/>
        <v>-918902.61499999999</v>
      </c>
      <c r="K234" s="15">
        <f t="shared" si="16"/>
        <v>13560.655809355327</v>
      </c>
      <c r="L234" s="15">
        <f t="shared" si="16"/>
        <v>9470.2763411207652</v>
      </c>
      <c r="M234" s="15">
        <f t="shared" si="16"/>
        <v>51902.57651282585</v>
      </c>
      <c r="N234" s="15">
        <f t="shared" si="16"/>
        <v>61372.852853946613</v>
      </c>
      <c r="O234" s="15">
        <f t="shared" si="16"/>
        <v>-47812.197044591288</v>
      </c>
    </row>
    <row r="235" spans="1:15">
      <c r="A235" t="s">
        <v>393</v>
      </c>
      <c r="B235">
        <v>1300</v>
      </c>
      <c r="C235" t="s">
        <v>318</v>
      </c>
      <c r="D235" t="s">
        <v>174</v>
      </c>
      <c r="E235" s="16">
        <v>17693</v>
      </c>
      <c r="F235" s="16">
        <v>32807.625</v>
      </c>
      <c r="G235" s="16">
        <v>102967.63400000001</v>
      </c>
      <c r="H235" s="16">
        <v>150561.9</v>
      </c>
      <c r="I235" s="16">
        <v>253529.53400000001</v>
      </c>
      <c r="J235" s="16">
        <f t="shared" si="13"/>
        <v>-220721.90900000001</v>
      </c>
      <c r="K235" s="16">
        <f t="shared" si="16"/>
        <v>1854.2714632905668</v>
      </c>
      <c r="L235" s="16">
        <f t="shared" si="16"/>
        <v>5819.6820211383038</v>
      </c>
      <c r="M235" s="16">
        <f t="shared" si="16"/>
        <v>8509.6874470129424</v>
      </c>
      <c r="N235" s="16">
        <f t="shared" si="16"/>
        <v>14329.369468151248</v>
      </c>
      <c r="O235" s="16">
        <f t="shared" si="16"/>
        <v>-12475.09800486068</v>
      </c>
    </row>
    <row r="236" spans="1:15">
      <c r="A236" s="13" t="s">
        <v>393</v>
      </c>
      <c r="B236" s="13">
        <v>1604</v>
      </c>
      <c r="C236" s="13" t="s">
        <v>319</v>
      </c>
      <c r="D236" s="13" t="s">
        <v>176</v>
      </c>
      <c r="E236" s="15">
        <v>12589</v>
      </c>
      <c r="F236" s="15">
        <v>8110.97</v>
      </c>
      <c r="G236" s="15">
        <v>78070.331999999995</v>
      </c>
      <c r="H236" s="15">
        <v>109082.461</v>
      </c>
      <c r="I236" s="15">
        <v>187152.79300000001</v>
      </c>
      <c r="J236" s="15">
        <f t="shared" si="13"/>
        <v>-179041.823</v>
      </c>
      <c r="K236" s="15">
        <f t="shared" si="16"/>
        <v>644.29025339582176</v>
      </c>
      <c r="L236" s="15">
        <f t="shared" si="16"/>
        <v>6201.4720787989509</v>
      </c>
      <c r="M236" s="15">
        <f t="shared" si="16"/>
        <v>8664.9027722614974</v>
      </c>
      <c r="N236" s="15">
        <f t="shared" si="16"/>
        <v>14866.374851060449</v>
      </c>
      <c r="O236" s="15">
        <f t="shared" si="16"/>
        <v>-14222.084597664627</v>
      </c>
    </row>
    <row r="237" spans="1:15">
      <c r="A237" t="s">
        <v>393</v>
      </c>
      <c r="B237">
        <v>8200</v>
      </c>
      <c r="C237" t="s">
        <v>320</v>
      </c>
      <c r="D237" t="s">
        <v>226</v>
      </c>
      <c r="E237" s="16">
        <v>10452</v>
      </c>
      <c r="F237" s="16">
        <v>5437.5510000000004</v>
      </c>
      <c r="G237" s="16">
        <v>90839.99</v>
      </c>
      <c r="H237" s="16">
        <v>150518.63399999999</v>
      </c>
      <c r="I237" s="16">
        <v>241358.62400000001</v>
      </c>
      <c r="J237" s="16">
        <f t="shared" si="13"/>
        <v>-235921.073</v>
      </c>
      <c r="K237" s="16">
        <f t="shared" si="16"/>
        <v>520.24024110218147</v>
      </c>
      <c r="L237" s="16">
        <f t="shared" si="16"/>
        <v>8691.1586299272876</v>
      </c>
      <c r="M237" s="16">
        <f t="shared" si="16"/>
        <v>14400.940872560275</v>
      </c>
      <c r="N237" s="16">
        <f t="shared" si="16"/>
        <v>23092.099502487563</v>
      </c>
      <c r="O237" s="16">
        <f t="shared" si="16"/>
        <v>-22571.85926138538</v>
      </c>
    </row>
    <row r="238" spans="1:15">
      <c r="A238" s="13" t="s">
        <v>393</v>
      </c>
      <c r="B238" s="13">
        <v>3000</v>
      </c>
      <c r="C238" s="13" t="s">
        <v>321</v>
      </c>
      <c r="D238" s="13" t="s">
        <v>182</v>
      </c>
      <c r="E238" s="15">
        <v>7697</v>
      </c>
      <c r="F238" s="15">
        <v>3387.6410000000001</v>
      </c>
      <c r="G238" s="15">
        <v>61750.559999999998</v>
      </c>
      <c r="H238" s="15">
        <v>178620.174</v>
      </c>
      <c r="I238" s="15">
        <v>240370.734</v>
      </c>
      <c r="J238" s="15">
        <f t="shared" si="13"/>
        <v>-236983.09299999999</v>
      </c>
      <c r="K238" s="15">
        <f t="shared" si="16"/>
        <v>440.12485383915811</v>
      </c>
      <c r="L238" s="15">
        <f t="shared" si="16"/>
        <v>8022.6789658308435</v>
      </c>
      <c r="M238" s="15">
        <f t="shared" si="16"/>
        <v>23206.466675328047</v>
      </c>
      <c r="N238" s="15">
        <f t="shared" si="16"/>
        <v>31229.145641158895</v>
      </c>
      <c r="O238" s="15">
        <f t="shared" si="16"/>
        <v>-30789.020787319736</v>
      </c>
    </row>
    <row r="239" spans="1:15">
      <c r="A239" t="s">
        <v>393</v>
      </c>
      <c r="B239">
        <v>7300</v>
      </c>
      <c r="C239" t="s">
        <v>322</v>
      </c>
      <c r="D239" t="s">
        <v>221</v>
      </c>
      <c r="E239" s="16">
        <v>5079</v>
      </c>
      <c r="F239" s="16">
        <v>51459.529000000002</v>
      </c>
      <c r="G239" s="16">
        <v>101104.067</v>
      </c>
      <c r="H239" s="16">
        <v>227866.36</v>
      </c>
      <c r="I239" s="16">
        <v>328970.42700000003</v>
      </c>
      <c r="J239" s="16">
        <f t="shared" si="13"/>
        <v>-277510.89800000004</v>
      </c>
      <c r="K239" s="16">
        <f t="shared" si="16"/>
        <v>10131.822996652885</v>
      </c>
      <c r="L239" s="16">
        <f t="shared" si="16"/>
        <v>19906.293955503053</v>
      </c>
      <c r="M239" s="16">
        <f t="shared" si="16"/>
        <v>44864.414254774558</v>
      </c>
      <c r="N239" s="16">
        <f t="shared" si="16"/>
        <v>64770.708210277618</v>
      </c>
      <c r="O239" s="16">
        <f t="shared" si="16"/>
        <v>-54638.885213624737</v>
      </c>
    </row>
    <row r="240" spans="1:15">
      <c r="A240" s="13" t="s">
        <v>393</v>
      </c>
      <c r="B240" s="13">
        <v>7400</v>
      </c>
      <c r="C240" s="13" t="s">
        <v>323</v>
      </c>
      <c r="D240" s="13" t="s">
        <v>222</v>
      </c>
      <c r="E240" s="15">
        <v>5020</v>
      </c>
      <c r="F240" s="15">
        <v>47068.974000000002</v>
      </c>
      <c r="G240" s="15">
        <v>59490.093999999997</v>
      </c>
      <c r="H240" s="15">
        <v>186757.53099999999</v>
      </c>
      <c r="I240" s="15">
        <v>246247.625</v>
      </c>
      <c r="J240" s="15">
        <f t="shared" si="13"/>
        <v>-199178.65100000001</v>
      </c>
      <c r="K240" s="15">
        <v>9376.2896414342631</v>
      </c>
      <c r="L240" s="15">
        <v>11850.616334661354</v>
      </c>
      <c r="M240" s="15">
        <v>37202.695418326693</v>
      </c>
      <c r="N240" s="15">
        <v>49053.311752988055</v>
      </c>
      <c r="O240" s="15">
        <v>39677.022111553786</v>
      </c>
    </row>
    <row r="241" spans="1:15">
      <c r="A241" t="s">
        <v>393</v>
      </c>
      <c r="B241">
        <v>1100</v>
      </c>
      <c r="C241" t="s">
        <v>324</v>
      </c>
      <c r="D241" t="s">
        <v>273</v>
      </c>
      <c r="E241" s="16">
        <v>4715</v>
      </c>
      <c r="F241" s="16">
        <v>2850.66</v>
      </c>
      <c r="G241" s="16">
        <v>55082.892999999996</v>
      </c>
      <c r="H241" s="16">
        <v>53763.51</v>
      </c>
      <c r="I241" s="16">
        <v>108846.40300000001</v>
      </c>
      <c r="J241" s="16">
        <f t="shared" si="13"/>
        <v>-105995.743</v>
      </c>
      <c r="K241" s="16">
        <f t="shared" si="16"/>
        <v>604.59384941675501</v>
      </c>
      <c r="L241" s="16">
        <f t="shared" si="16"/>
        <v>11682.479957582183</v>
      </c>
      <c r="M241" s="16">
        <f t="shared" si="16"/>
        <v>11402.653234358429</v>
      </c>
      <c r="N241" s="16">
        <f t="shared" si="16"/>
        <v>23085.133191940618</v>
      </c>
      <c r="O241" s="16">
        <f t="shared" si="16"/>
        <v>-22480.539342523862</v>
      </c>
    </row>
    <row r="242" spans="1:15">
      <c r="A242" s="13" t="s">
        <v>393</v>
      </c>
      <c r="B242" s="13">
        <v>8000</v>
      </c>
      <c r="C242" s="13" t="s">
        <v>325</v>
      </c>
      <c r="D242" s="13" t="s">
        <v>225</v>
      </c>
      <c r="E242" s="15">
        <v>4347</v>
      </c>
      <c r="F242" s="15">
        <v>61640.118999999999</v>
      </c>
      <c r="G242" s="15">
        <v>116920.46</v>
      </c>
      <c r="H242" s="15">
        <v>154425.677</v>
      </c>
      <c r="I242" s="15">
        <v>271346.13699999999</v>
      </c>
      <c r="J242" s="15">
        <f t="shared" si="13"/>
        <v>-209706.01799999998</v>
      </c>
      <c r="K242" s="15">
        <f t="shared" si="16"/>
        <v>14179.921555095469</v>
      </c>
      <c r="L242" s="15">
        <f t="shared" si="16"/>
        <v>26896.816195077066</v>
      </c>
      <c r="M242" s="15">
        <f t="shared" si="16"/>
        <v>35524.655394524954</v>
      </c>
      <c r="N242" s="15">
        <f t="shared" si="16"/>
        <v>62421.471589602021</v>
      </c>
      <c r="O242" s="15">
        <f t="shared" si="16"/>
        <v>-48241.550034506552</v>
      </c>
    </row>
    <row r="243" spans="1:15">
      <c r="A243" t="s">
        <v>393</v>
      </c>
      <c r="B243">
        <v>5200</v>
      </c>
      <c r="C243" t="s">
        <v>326</v>
      </c>
      <c r="D243" t="s">
        <v>201</v>
      </c>
      <c r="E243" s="16">
        <v>4084</v>
      </c>
      <c r="F243" s="16">
        <v>24726.187000000002</v>
      </c>
      <c r="G243" s="16">
        <v>108814.95</v>
      </c>
      <c r="H243" s="16">
        <v>129706.768</v>
      </c>
      <c r="I243" s="16">
        <v>238521.71799999999</v>
      </c>
      <c r="J243" s="16">
        <f t="shared" si="13"/>
        <v>-213795.53099999999</v>
      </c>
      <c r="K243" s="16">
        <f t="shared" si="16"/>
        <v>6054.4042605288932</v>
      </c>
      <c r="L243" s="16">
        <f t="shared" si="16"/>
        <v>26644.209108716943</v>
      </c>
      <c r="M243" s="16">
        <f t="shared" si="16"/>
        <v>31759.7375122429</v>
      </c>
      <c r="N243" s="16">
        <f t="shared" si="16"/>
        <v>58403.946620959839</v>
      </c>
      <c r="O243" s="16">
        <f t="shared" si="16"/>
        <v>-52349.542360430947</v>
      </c>
    </row>
    <row r="244" spans="1:15">
      <c r="A244" s="13" t="s">
        <v>393</v>
      </c>
      <c r="B244" s="13">
        <v>4200</v>
      </c>
      <c r="C244" s="13" t="s">
        <v>327</v>
      </c>
      <c r="D244" s="13" t="s">
        <v>193</v>
      </c>
      <c r="E244" s="15">
        <v>3794</v>
      </c>
      <c r="F244" s="15">
        <v>20204.439999999999</v>
      </c>
      <c r="G244" s="15">
        <v>70961.832999999999</v>
      </c>
      <c r="H244" s="15">
        <v>120667.299</v>
      </c>
      <c r="I244" s="15">
        <v>191629.13200000001</v>
      </c>
      <c r="J244" s="15">
        <f t="shared" si="13"/>
        <v>-171424.69200000001</v>
      </c>
      <c r="K244" s="15">
        <f t="shared" si="16"/>
        <v>5325.3663679493939</v>
      </c>
      <c r="L244" s="15">
        <f t="shared" si="16"/>
        <v>18703.698734844489</v>
      </c>
      <c r="M244" s="15">
        <f t="shared" si="16"/>
        <v>31804.770426989984</v>
      </c>
      <c r="N244" s="15">
        <f t="shared" si="16"/>
        <v>50508.469161834473</v>
      </c>
      <c r="O244" s="15">
        <f t="shared" si="16"/>
        <v>-45183.102793885082</v>
      </c>
    </row>
    <row r="245" spans="1:15">
      <c r="A245" t="s">
        <v>393</v>
      </c>
      <c r="B245">
        <v>3609</v>
      </c>
      <c r="C245" t="s">
        <v>328</v>
      </c>
      <c r="D245" t="s">
        <v>185</v>
      </c>
      <c r="E245" s="16">
        <v>3758</v>
      </c>
      <c r="F245" s="16">
        <v>14033.977999999999</v>
      </c>
      <c r="G245" s="16">
        <v>64218.216</v>
      </c>
      <c r="H245" s="16">
        <v>93545.858999999997</v>
      </c>
      <c r="I245" s="16">
        <v>157764.07500000001</v>
      </c>
      <c r="J245" s="16">
        <f t="shared" si="13"/>
        <v>-143730.09700000001</v>
      </c>
      <c r="K245" s="16">
        <f t="shared" si="16"/>
        <v>3734.427354976051</v>
      </c>
      <c r="L245" s="16">
        <f t="shared" si="16"/>
        <v>17088.402341671102</v>
      </c>
      <c r="M245" s="16">
        <f t="shared" si="16"/>
        <v>24892.458488557742</v>
      </c>
      <c r="N245" s="16">
        <f t="shared" si="16"/>
        <v>41980.860830228848</v>
      </c>
      <c r="O245" s="16">
        <f t="shared" si="16"/>
        <v>-38246.433475252794</v>
      </c>
    </row>
    <row r="246" spans="1:15">
      <c r="A246" s="13" t="s">
        <v>393</v>
      </c>
      <c r="B246" s="13">
        <v>2510</v>
      </c>
      <c r="C246" s="13" t="s">
        <v>329</v>
      </c>
      <c r="D246" s="13" t="s">
        <v>181</v>
      </c>
      <c r="E246" s="15">
        <v>3649</v>
      </c>
      <c r="F246" s="15">
        <v>3065.5880000000002</v>
      </c>
      <c r="G246" s="15">
        <v>10354.944</v>
      </c>
      <c r="H246" s="15">
        <v>57049.572</v>
      </c>
      <c r="I246" s="15">
        <v>67404.516000000003</v>
      </c>
      <c r="J246" s="15">
        <f t="shared" si="13"/>
        <v>-64338.928</v>
      </c>
      <c r="K246" s="15">
        <f t="shared" si="16"/>
        <v>840.11729240887928</v>
      </c>
      <c r="L246" s="15">
        <f t="shared" si="16"/>
        <v>2837.7484242258151</v>
      </c>
      <c r="M246" s="15">
        <f t="shared" si="16"/>
        <v>15634.303096738833</v>
      </c>
      <c r="N246" s="15">
        <f t="shared" si="16"/>
        <v>18472.051520964647</v>
      </c>
      <c r="O246" s="15">
        <f t="shared" si="16"/>
        <v>-17631.934228555769</v>
      </c>
    </row>
    <row r="247" spans="1:15">
      <c r="A247" t="s">
        <v>393</v>
      </c>
      <c r="B247">
        <v>2300</v>
      </c>
      <c r="C247" t="s">
        <v>330</v>
      </c>
      <c r="D247" t="s">
        <v>179</v>
      </c>
      <c r="E247" s="16">
        <v>3539</v>
      </c>
      <c r="F247" s="16">
        <v>7441.4660000000003</v>
      </c>
      <c r="G247" s="16">
        <v>42262.171000000002</v>
      </c>
      <c r="H247" s="16">
        <v>83784.339000000007</v>
      </c>
      <c r="I247" s="16">
        <v>126046.51</v>
      </c>
      <c r="J247" s="16">
        <f t="shared" si="13"/>
        <v>-118605.04399999999</v>
      </c>
      <c r="K247" s="16">
        <f t="shared" si="16"/>
        <v>2102.7030234529529</v>
      </c>
      <c r="L247" s="16">
        <f t="shared" si="16"/>
        <v>11941.839785250071</v>
      </c>
      <c r="M247" s="16">
        <f t="shared" si="16"/>
        <v>23674.580107374968</v>
      </c>
      <c r="N247" s="16">
        <f t="shared" si="16"/>
        <v>35616.419892625032</v>
      </c>
      <c r="O247" s="16">
        <f t="shared" si="16"/>
        <v>-33513.71686917208</v>
      </c>
    </row>
    <row r="248" spans="1:15">
      <c r="A248" s="13" t="s">
        <v>393</v>
      </c>
      <c r="B248" s="13">
        <v>6100</v>
      </c>
      <c r="C248" s="13" t="s">
        <v>331</v>
      </c>
      <c r="D248" s="13" t="s">
        <v>209</v>
      </c>
      <c r="E248" s="15">
        <v>3030</v>
      </c>
      <c r="F248" s="15">
        <v>2931.942</v>
      </c>
      <c r="G248" s="15">
        <v>7393.4759999999997</v>
      </c>
      <c r="H248" s="15">
        <v>64545.152000000002</v>
      </c>
      <c r="I248" s="15">
        <v>71938.627999999997</v>
      </c>
      <c r="J248" s="15">
        <f t="shared" si="13"/>
        <v>-69006.686000000002</v>
      </c>
      <c r="K248" s="15">
        <f t="shared" si="16"/>
        <v>967.63762376237628</v>
      </c>
      <c r="L248" s="15">
        <f t="shared" si="16"/>
        <v>2440.0910891089106</v>
      </c>
      <c r="M248" s="15">
        <f t="shared" si="16"/>
        <v>21302.030363036305</v>
      </c>
      <c r="N248" s="15">
        <f t="shared" si="16"/>
        <v>23742.121452145213</v>
      </c>
      <c r="O248" s="15">
        <f t="shared" si="16"/>
        <v>-22774.483828382839</v>
      </c>
    </row>
    <row r="249" spans="1:15">
      <c r="A249" t="s">
        <v>393</v>
      </c>
      <c r="B249">
        <v>8716</v>
      </c>
      <c r="C249" t="s">
        <v>332</v>
      </c>
      <c r="D249" t="s">
        <v>234</v>
      </c>
      <c r="E249" s="16">
        <v>2778</v>
      </c>
      <c r="F249" s="16">
        <v>929.13900000000001</v>
      </c>
      <c r="G249" s="16">
        <v>24451.753000000001</v>
      </c>
      <c r="H249" s="16">
        <v>51964.745999999999</v>
      </c>
      <c r="I249" s="16">
        <v>76416.498999999996</v>
      </c>
      <c r="J249" s="16">
        <f t="shared" si="13"/>
        <v>-75487.360000000001</v>
      </c>
      <c r="K249" s="16">
        <f t="shared" si="16"/>
        <v>334.46328293736497</v>
      </c>
      <c r="L249" s="16">
        <f t="shared" si="16"/>
        <v>8801.9269258459335</v>
      </c>
      <c r="M249" s="16">
        <f t="shared" si="16"/>
        <v>18705.812095032397</v>
      </c>
      <c r="N249" s="16">
        <f t="shared" si="16"/>
        <v>27507.739020878329</v>
      </c>
      <c r="O249" s="16">
        <f t="shared" si="16"/>
        <v>-27173.275737940967</v>
      </c>
    </row>
    <row r="250" spans="1:15">
      <c r="A250" s="13" t="s">
        <v>393</v>
      </c>
      <c r="B250" s="13">
        <v>8401</v>
      </c>
      <c r="C250" s="13" t="s">
        <v>333</v>
      </c>
      <c r="D250" s="13" t="s">
        <v>227</v>
      </c>
      <c r="E250" s="15">
        <v>2387</v>
      </c>
      <c r="F250" s="15">
        <v>6038.2049999999999</v>
      </c>
      <c r="G250" s="15">
        <v>73458.126000000004</v>
      </c>
      <c r="H250" s="15">
        <v>37766.523000000001</v>
      </c>
      <c r="I250" s="15">
        <v>111224.649</v>
      </c>
      <c r="J250" s="15">
        <f t="shared" si="13"/>
        <v>-105186.444</v>
      </c>
      <c r="K250" s="15">
        <f t="shared" si="16"/>
        <v>2529.6208630079595</v>
      </c>
      <c r="L250" s="15">
        <f t="shared" si="16"/>
        <v>30774.246334310854</v>
      </c>
      <c r="M250" s="15">
        <f t="shared" si="16"/>
        <v>15821.752408881441</v>
      </c>
      <c r="N250" s="15">
        <f t="shared" si="16"/>
        <v>46595.9987431923</v>
      </c>
      <c r="O250" s="15">
        <f t="shared" si="16"/>
        <v>-44066.377880184336</v>
      </c>
    </row>
    <row r="251" spans="1:15">
      <c r="A251" t="s">
        <v>393</v>
      </c>
      <c r="B251">
        <v>8717</v>
      </c>
      <c r="C251" t="s">
        <v>334</v>
      </c>
      <c r="D251" t="s">
        <v>235</v>
      </c>
      <c r="E251" s="16">
        <v>2369</v>
      </c>
      <c r="F251" s="16">
        <v>3514.7069999999999</v>
      </c>
      <c r="G251" s="16">
        <v>14002.835999999999</v>
      </c>
      <c r="H251" s="16">
        <v>52902.125999999997</v>
      </c>
      <c r="I251" s="16">
        <v>66904.962</v>
      </c>
      <c r="J251" s="16">
        <f t="shared" si="13"/>
        <v>-63390.254999999997</v>
      </c>
      <c r="K251" s="16">
        <f t="shared" si="16"/>
        <v>1483.6247361756014</v>
      </c>
      <c r="L251" s="16">
        <f t="shared" si="16"/>
        <v>5910.8636555508647</v>
      </c>
      <c r="M251" s="16">
        <f t="shared" si="16"/>
        <v>22330.994512452511</v>
      </c>
      <c r="N251" s="16">
        <f t="shared" si="16"/>
        <v>28241.858168003375</v>
      </c>
      <c r="O251" s="16">
        <f t="shared" si="16"/>
        <v>-26758.233431827775</v>
      </c>
    </row>
    <row r="252" spans="1:15">
      <c r="A252" s="13" t="s">
        <v>393</v>
      </c>
      <c r="B252" s="13">
        <v>6250</v>
      </c>
      <c r="C252" s="13" t="s">
        <v>335</v>
      </c>
      <c r="D252" s="13" t="s">
        <v>210</v>
      </c>
      <c r="E252" s="15">
        <v>1970</v>
      </c>
      <c r="F252" s="15">
        <v>6774.8459999999995</v>
      </c>
      <c r="G252" s="15">
        <v>40719.815999999999</v>
      </c>
      <c r="H252" s="15">
        <v>42706.767</v>
      </c>
      <c r="I252" s="15">
        <v>83426.582999999999</v>
      </c>
      <c r="J252" s="15">
        <f t="shared" si="13"/>
        <v>-76651.736999999994</v>
      </c>
      <c r="K252" s="15">
        <f t="shared" si="16"/>
        <v>3439.0081218274113</v>
      </c>
      <c r="L252" s="15">
        <f t="shared" si="16"/>
        <v>20669.95736040609</v>
      </c>
      <c r="M252" s="15">
        <f t="shared" si="16"/>
        <v>21678.56192893401</v>
      </c>
      <c r="N252" s="15">
        <f t="shared" si="16"/>
        <v>42348.519289340104</v>
      </c>
      <c r="O252" s="15">
        <f t="shared" si="16"/>
        <v>-38909.51116751269</v>
      </c>
    </row>
    <row r="253" spans="1:15">
      <c r="A253" t="s">
        <v>393</v>
      </c>
      <c r="B253">
        <v>8613</v>
      </c>
      <c r="C253" t="s">
        <v>336</v>
      </c>
      <c r="D253" t="s">
        <v>231</v>
      </c>
      <c r="E253" s="16">
        <v>1924</v>
      </c>
      <c r="F253" s="16">
        <v>8406.6980000000003</v>
      </c>
      <c r="G253" s="16">
        <v>15625.226000000001</v>
      </c>
      <c r="H253" s="16">
        <v>147077.50700000001</v>
      </c>
      <c r="I253" s="16">
        <v>162702.73300000001</v>
      </c>
      <c r="J253" s="16">
        <f t="shared" si="13"/>
        <v>-154296.035</v>
      </c>
      <c r="K253" s="16">
        <f t="shared" si="16"/>
        <v>4369.3856548856556</v>
      </c>
      <c r="L253" s="16">
        <f t="shared" si="16"/>
        <v>8121.2193347193352</v>
      </c>
      <c r="M253" s="16">
        <f t="shared" si="16"/>
        <v>76443.610706860709</v>
      </c>
      <c r="N253" s="16">
        <f t="shared" si="16"/>
        <v>84564.830041580048</v>
      </c>
      <c r="O253" s="16">
        <f t="shared" si="16"/>
        <v>-80195.444386694391</v>
      </c>
    </row>
    <row r="254" spans="1:15">
      <c r="A254" s="13" t="s">
        <v>393</v>
      </c>
      <c r="B254" s="13">
        <v>6400</v>
      </c>
      <c r="C254" s="13" t="s">
        <v>337</v>
      </c>
      <c r="D254" s="13" t="s">
        <v>211</v>
      </c>
      <c r="E254" s="15">
        <v>1855</v>
      </c>
      <c r="F254" s="15">
        <v>2384.3009999999999</v>
      </c>
      <c r="G254" s="15">
        <v>33159.065000000002</v>
      </c>
      <c r="H254" s="15">
        <v>69033.665999999997</v>
      </c>
      <c r="I254" s="15">
        <v>102192.731</v>
      </c>
      <c r="J254" s="15">
        <f t="shared" si="13"/>
        <v>-99808.43</v>
      </c>
      <c r="K254" s="15">
        <f t="shared" si="16"/>
        <v>1285.3374663072777</v>
      </c>
      <c r="L254" s="15">
        <f t="shared" si="16"/>
        <v>17875.506738544478</v>
      </c>
      <c r="M254" s="15">
        <f t="shared" si="16"/>
        <v>37214.914285714287</v>
      </c>
      <c r="N254" s="15">
        <f t="shared" si="16"/>
        <v>55090.421024258758</v>
      </c>
      <c r="O254" s="15">
        <f t="shared" si="16"/>
        <v>-53805.083557951475</v>
      </c>
    </row>
    <row r="255" spans="1:15">
      <c r="A255" t="s">
        <v>393</v>
      </c>
      <c r="B255">
        <v>8614</v>
      </c>
      <c r="C255" t="s">
        <v>338</v>
      </c>
      <c r="D255" t="s">
        <v>232</v>
      </c>
      <c r="E255" s="16">
        <v>1740</v>
      </c>
      <c r="F255" s="16">
        <v>3198.1970000000001</v>
      </c>
      <c r="G255" s="16">
        <v>0</v>
      </c>
      <c r="H255" s="16">
        <v>20681.557000000001</v>
      </c>
      <c r="I255" s="16">
        <v>20681.557000000001</v>
      </c>
      <c r="J255" s="16">
        <f t="shared" si="13"/>
        <v>-17483.36</v>
      </c>
      <c r="K255" s="16">
        <f t="shared" si="16"/>
        <v>1838.0442528735632</v>
      </c>
      <c r="L255" s="16">
        <f t="shared" si="16"/>
        <v>0</v>
      </c>
      <c r="M255" s="16">
        <f t="shared" si="16"/>
        <v>11885.952298850576</v>
      </c>
      <c r="N255" s="16">
        <f t="shared" si="16"/>
        <v>11885.952298850576</v>
      </c>
      <c r="O255" s="16">
        <f t="shared" si="16"/>
        <v>-10047.908045977012</v>
      </c>
    </row>
    <row r="256" spans="1:15">
      <c r="A256" s="13" t="s">
        <v>393</v>
      </c>
      <c r="B256" s="13">
        <v>3714</v>
      </c>
      <c r="C256" s="13" t="s">
        <v>339</v>
      </c>
      <c r="D256" s="13" t="s">
        <v>190</v>
      </c>
      <c r="E256" s="15">
        <v>1679</v>
      </c>
      <c r="F256" s="15">
        <v>762.19</v>
      </c>
      <c r="G256" s="15">
        <v>5706.4780000000001</v>
      </c>
      <c r="H256" s="15">
        <v>62686.453000000001</v>
      </c>
      <c r="I256" s="15">
        <v>68392.930999999997</v>
      </c>
      <c r="J256" s="15">
        <f t="shared" si="13"/>
        <v>-67630.740999999995</v>
      </c>
      <c r="K256" s="15">
        <f t="shared" si="16"/>
        <v>453.95473496128653</v>
      </c>
      <c r="L256" s="15">
        <f t="shared" si="16"/>
        <v>3398.7361524717094</v>
      </c>
      <c r="M256" s="15">
        <f t="shared" si="16"/>
        <v>37335.588445503279</v>
      </c>
      <c r="N256" s="15">
        <f t="shared" si="16"/>
        <v>40734.324597974984</v>
      </c>
      <c r="O256" s="15">
        <f t="shared" si="16"/>
        <v>-40280.369863013693</v>
      </c>
    </row>
    <row r="257" spans="1:15">
      <c r="A257" t="s">
        <v>393</v>
      </c>
      <c r="B257">
        <v>2506</v>
      </c>
      <c r="C257" t="s">
        <v>340</v>
      </c>
      <c r="D257" t="s">
        <v>180</v>
      </c>
      <c r="E257" s="16">
        <v>1331</v>
      </c>
      <c r="F257" s="16">
        <v>403.3</v>
      </c>
      <c r="G257" s="16">
        <v>16811.276000000002</v>
      </c>
      <c r="H257" s="16">
        <v>30449.039000000001</v>
      </c>
      <c r="I257" s="16">
        <v>47260.315000000002</v>
      </c>
      <c r="J257" s="16">
        <f t="shared" si="13"/>
        <v>-46857.014999999999</v>
      </c>
      <c r="K257" s="16">
        <f t="shared" si="16"/>
        <v>303.00525920360633</v>
      </c>
      <c r="L257" s="16">
        <f t="shared" si="16"/>
        <v>12630.560480841474</v>
      </c>
      <c r="M257" s="16">
        <f t="shared" si="16"/>
        <v>22876.813673929377</v>
      </c>
      <c r="N257" s="16">
        <f t="shared" si="16"/>
        <v>35507.374154770849</v>
      </c>
      <c r="O257" s="16">
        <f t="shared" si="16"/>
        <v>-35204.368895567241</v>
      </c>
    </row>
    <row r="258" spans="1:15">
      <c r="A258" s="13" t="s">
        <v>393</v>
      </c>
      <c r="B258" s="13">
        <v>5508</v>
      </c>
      <c r="C258" s="13" t="s">
        <v>341</v>
      </c>
      <c r="D258" s="13" t="s">
        <v>202</v>
      </c>
      <c r="E258" s="15">
        <v>1222</v>
      </c>
      <c r="F258" s="15">
        <v>37010.152000000002</v>
      </c>
      <c r="G258" s="15">
        <v>37601.656999999999</v>
      </c>
      <c r="H258" s="15">
        <v>73464.055999999997</v>
      </c>
      <c r="I258" s="15">
        <v>111065.713</v>
      </c>
      <c r="J258" s="15">
        <f t="shared" si="13"/>
        <v>-74055.561000000002</v>
      </c>
      <c r="K258" s="15">
        <f t="shared" si="16"/>
        <v>30286.540098199672</v>
      </c>
      <c r="L258" s="15">
        <f t="shared" si="16"/>
        <v>30770.586743044187</v>
      </c>
      <c r="M258" s="15">
        <f t="shared" si="16"/>
        <v>60117.885433715215</v>
      </c>
      <c r="N258" s="15">
        <f t="shared" si="16"/>
        <v>90888.472176759402</v>
      </c>
      <c r="O258" s="15">
        <f t="shared" si="16"/>
        <v>-60601.932078559745</v>
      </c>
    </row>
    <row r="259" spans="1:15">
      <c r="A259" t="s">
        <v>393</v>
      </c>
      <c r="B259">
        <v>3711</v>
      </c>
      <c r="C259" t="s">
        <v>342</v>
      </c>
      <c r="D259" t="s">
        <v>188</v>
      </c>
      <c r="E259" s="16">
        <v>1196</v>
      </c>
      <c r="F259" s="16">
        <v>32506.234</v>
      </c>
      <c r="G259" s="16">
        <v>36790.493000000002</v>
      </c>
      <c r="H259" s="16">
        <v>63093.305999999997</v>
      </c>
      <c r="I259" s="16">
        <v>99883.798999999999</v>
      </c>
      <c r="J259" s="16">
        <f t="shared" si="13"/>
        <v>-67377.565000000002</v>
      </c>
      <c r="K259" s="16">
        <f t="shared" si="16"/>
        <v>27179.125418060201</v>
      </c>
      <c r="L259" s="16">
        <f t="shared" si="16"/>
        <v>30761.281772575254</v>
      </c>
      <c r="M259" s="16">
        <f t="shared" si="16"/>
        <v>52753.600334448158</v>
      </c>
      <c r="N259" s="16">
        <f t="shared" si="16"/>
        <v>83514.882107023412</v>
      </c>
      <c r="O259" s="16">
        <f t="shared" si="16"/>
        <v>-56335.756688963214</v>
      </c>
    </row>
    <row r="260" spans="1:15">
      <c r="A260" s="13" t="s">
        <v>393</v>
      </c>
      <c r="B260" s="13">
        <v>8721</v>
      </c>
      <c r="C260" s="13" t="s">
        <v>343</v>
      </c>
      <c r="D260" s="13" t="s">
        <v>238</v>
      </c>
      <c r="E260" s="15">
        <v>1144</v>
      </c>
      <c r="F260" s="15">
        <v>50369.023000000001</v>
      </c>
      <c r="G260" s="15">
        <v>19127.937999999998</v>
      </c>
      <c r="H260" s="15">
        <v>68535.822</v>
      </c>
      <c r="I260" s="15">
        <v>87663.76</v>
      </c>
      <c r="J260" s="15">
        <f t="shared" si="13"/>
        <v>-37294.736999999994</v>
      </c>
      <c r="K260" s="15">
        <f t="shared" si="16"/>
        <v>44028.866258741262</v>
      </c>
      <c r="L260" s="15">
        <f t="shared" si="16"/>
        <v>16720.225524475525</v>
      </c>
      <c r="M260" s="15">
        <f t="shared" si="16"/>
        <v>59908.935314685317</v>
      </c>
      <c r="N260" s="15">
        <f t="shared" si="16"/>
        <v>76629.160839160832</v>
      </c>
      <c r="O260" s="15">
        <f t="shared" si="16"/>
        <v>-32600.294580419573</v>
      </c>
    </row>
    <row r="261" spans="1:15">
      <c r="A261" t="s">
        <v>393</v>
      </c>
      <c r="B261">
        <v>6513</v>
      </c>
      <c r="C261" t="s">
        <v>344</v>
      </c>
      <c r="D261" t="s">
        <v>212</v>
      </c>
      <c r="E261" s="16">
        <v>1097</v>
      </c>
      <c r="F261" s="16">
        <v>5833.7190000000001</v>
      </c>
      <c r="G261" s="16">
        <v>8457.2520000000004</v>
      </c>
      <c r="H261" s="16">
        <v>38750.286999999997</v>
      </c>
      <c r="I261" s="16">
        <v>47207.538999999997</v>
      </c>
      <c r="J261" s="16">
        <f t="shared" si="13"/>
        <v>-41373.82</v>
      </c>
      <c r="K261" s="16">
        <f t="shared" si="16"/>
        <v>5317.8842297174115</v>
      </c>
      <c r="L261" s="16">
        <f t="shared" si="16"/>
        <v>7709.4366453965367</v>
      </c>
      <c r="M261" s="16">
        <f t="shared" si="16"/>
        <v>35323.871467639008</v>
      </c>
      <c r="N261" s="16">
        <f t="shared" si="16"/>
        <v>43033.308113035542</v>
      </c>
      <c r="O261" s="16">
        <f t="shared" si="16"/>
        <v>-37715.423883318137</v>
      </c>
    </row>
    <row r="262" spans="1:15">
      <c r="A262" s="13" t="s">
        <v>393</v>
      </c>
      <c r="B262" s="13">
        <v>4607</v>
      </c>
      <c r="C262" s="13" t="s">
        <v>345</v>
      </c>
      <c r="D262" s="13" t="s">
        <v>196</v>
      </c>
      <c r="E262" s="15">
        <v>1064</v>
      </c>
      <c r="F262" s="15">
        <v>24495.133000000002</v>
      </c>
      <c r="G262" s="15">
        <v>16925.731</v>
      </c>
      <c r="H262" s="15">
        <v>61692.065999999999</v>
      </c>
      <c r="I262" s="15">
        <v>78617.797000000006</v>
      </c>
      <c r="J262" s="15">
        <f t="shared" si="13"/>
        <v>-54122.664000000004</v>
      </c>
      <c r="K262" s="15">
        <f t="shared" ref="K262:O298" si="17">(F262/$E262)*1000</f>
        <v>23021.741541353385</v>
      </c>
      <c r="L262" s="15">
        <f t="shared" si="17"/>
        <v>15907.641917293233</v>
      </c>
      <c r="M262" s="15">
        <f t="shared" si="17"/>
        <v>57981.265037593985</v>
      </c>
      <c r="N262" s="15">
        <f t="shared" si="17"/>
        <v>73888.906954887221</v>
      </c>
      <c r="O262" s="15">
        <f t="shared" si="17"/>
        <v>-50867.165413533839</v>
      </c>
    </row>
    <row r="263" spans="1:15">
      <c r="A263" t="s">
        <v>393</v>
      </c>
      <c r="B263">
        <v>4100</v>
      </c>
      <c r="C263" t="s">
        <v>346</v>
      </c>
      <c r="D263" t="s">
        <v>192</v>
      </c>
      <c r="E263" s="16">
        <v>958</v>
      </c>
      <c r="F263" s="16">
        <v>1612.202</v>
      </c>
      <c r="G263" s="16">
        <v>1975.873</v>
      </c>
      <c r="H263" s="16">
        <v>32260.306</v>
      </c>
      <c r="I263" s="16">
        <v>34236.178999999996</v>
      </c>
      <c r="J263" s="16">
        <f t="shared" si="13"/>
        <v>-32623.976999999995</v>
      </c>
      <c r="K263" s="16">
        <f t="shared" si="17"/>
        <v>1682.8830897703549</v>
      </c>
      <c r="L263" s="16">
        <f t="shared" si="17"/>
        <v>2062.497912317328</v>
      </c>
      <c r="M263" s="16">
        <f t="shared" si="17"/>
        <v>33674.640918580371</v>
      </c>
      <c r="N263" s="16">
        <f t="shared" si="17"/>
        <v>35737.138830897697</v>
      </c>
      <c r="O263" s="16">
        <f t="shared" si="17"/>
        <v>-34054.255741127345</v>
      </c>
    </row>
    <row r="264" spans="1:15">
      <c r="A264" s="13" t="s">
        <v>393</v>
      </c>
      <c r="B264" s="13">
        <v>5604</v>
      </c>
      <c r="C264" s="13" t="s">
        <v>347</v>
      </c>
      <c r="D264" s="13" t="s">
        <v>203</v>
      </c>
      <c r="E264" s="15">
        <v>950</v>
      </c>
      <c r="F264" s="15">
        <v>12024.866</v>
      </c>
      <c r="G264" s="15">
        <v>9043.9660000000003</v>
      </c>
      <c r="H264" s="15">
        <v>32213.016</v>
      </c>
      <c r="I264" s="15">
        <v>41256.982000000004</v>
      </c>
      <c r="J264" s="15">
        <f t="shared" si="13"/>
        <v>-29232.116000000002</v>
      </c>
      <c r="K264" s="15">
        <f t="shared" si="17"/>
        <v>12657.753684210526</v>
      </c>
      <c r="L264" s="15">
        <f t="shared" si="17"/>
        <v>9519.9642105263156</v>
      </c>
      <c r="M264" s="15">
        <f t="shared" si="17"/>
        <v>33908.437894736839</v>
      </c>
      <c r="N264" s="15">
        <f t="shared" si="17"/>
        <v>43428.402105263158</v>
      </c>
      <c r="O264" s="15">
        <f t="shared" si="17"/>
        <v>-30770.648421052632</v>
      </c>
    </row>
    <row r="265" spans="1:15">
      <c r="A265" t="s">
        <v>393</v>
      </c>
      <c r="B265">
        <v>3709</v>
      </c>
      <c r="C265" t="s">
        <v>348</v>
      </c>
      <c r="D265" t="s">
        <v>186</v>
      </c>
      <c r="E265" s="16">
        <v>862</v>
      </c>
      <c r="F265" s="16">
        <v>7537.9359999999997</v>
      </c>
      <c r="G265" s="16">
        <v>8065.4790000000003</v>
      </c>
      <c r="H265" s="16">
        <v>20157.324000000001</v>
      </c>
      <c r="I265" s="16">
        <v>28222.803</v>
      </c>
      <c r="J265" s="16">
        <f t="shared" ref="J265:J328" si="18">F265-I265</f>
        <v>-20684.866999999998</v>
      </c>
      <c r="K265" s="16">
        <f t="shared" si="17"/>
        <v>8744.7053364269141</v>
      </c>
      <c r="L265" s="16">
        <f t="shared" si="17"/>
        <v>9356.7041763341076</v>
      </c>
      <c r="M265" s="16">
        <f t="shared" si="17"/>
        <v>23384.366589327146</v>
      </c>
      <c r="N265" s="16">
        <f t="shared" si="17"/>
        <v>32741.070765661258</v>
      </c>
      <c r="O265" s="16">
        <f t="shared" si="17"/>
        <v>-23996.365429234338</v>
      </c>
    </row>
    <row r="266" spans="1:15">
      <c r="A266" s="13" t="s">
        <v>393</v>
      </c>
      <c r="B266" s="13">
        <v>6612</v>
      </c>
      <c r="C266" s="13" t="s">
        <v>349</v>
      </c>
      <c r="D266" s="13" t="s">
        <v>218</v>
      </c>
      <c r="E266" s="15">
        <v>852</v>
      </c>
      <c r="F266" s="15">
        <v>2655.143</v>
      </c>
      <c r="G266" s="15">
        <v>19462.499</v>
      </c>
      <c r="H266" s="15">
        <v>54513.254000000001</v>
      </c>
      <c r="I266" s="15">
        <v>73975.752999999997</v>
      </c>
      <c r="J266" s="15">
        <f t="shared" si="18"/>
        <v>-71320.61</v>
      </c>
      <c r="K266" s="15">
        <f t="shared" si="17"/>
        <v>3116.3650234741785</v>
      </c>
      <c r="L266" s="15">
        <f t="shared" si="17"/>
        <v>22843.308685446009</v>
      </c>
      <c r="M266" s="15">
        <f t="shared" si="17"/>
        <v>63982.69248826291</v>
      </c>
      <c r="N266" s="15">
        <f t="shared" si="17"/>
        <v>86826.001173708923</v>
      </c>
      <c r="O266" s="15">
        <f t="shared" si="17"/>
        <v>-83709.636150234743</v>
      </c>
    </row>
    <row r="267" spans="1:15">
      <c r="A267" t="s">
        <v>393</v>
      </c>
      <c r="B267">
        <v>8710</v>
      </c>
      <c r="C267" t="s">
        <v>350</v>
      </c>
      <c r="D267" t="s">
        <v>233</v>
      </c>
      <c r="E267" s="16">
        <v>822</v>
      </c>
      <c r="F267" s="16">
        <v>6740.0209999999997</v>
      </c>
      <c r="G267" s="16">
        <v>11724.771000000001</v>
      </c>
      <c r="H267" s="16">
        <v>16578.38</v>
      </c>
      <c r="I267" s="16">
        <v>28303.151000000002</v>
      </c>
      <c r="J267" s="16">
        <f t="shared" si="18"/>
        <v>-21563.13</v>
      </c>
      <c r="K267" s="16">
        <f t="shared" si="17"/>
        <v>8199.5389294403885</v>
      </c>
      <c r="L267" s="16">
        <f t="shared" si="17"/>
        <v>14263.711678832118</v>
      </c>
      <c r="M267" s="16">
        <f t="shared" si="17"/>
        <v>20168.345498783456</v>
      </c>
      <c r="N267" s="16">
        <f t="shared" si="17"/>
        <v>34432.057177615578</v>
      </c>
      <c r="O267" s="16">
        <f t="shared" si="17"/>
        <v>-26232.518248175184</v>
      </c>
    </row>
    <row r="268" spans="1:15">
      <c r="A268" s="13" t="s">
        <v>393</v>
      </c>
      <c r="B268" s="13">
        <v>8508</v>
      </c>
      <c r="C268" s="13" t="s">
        <v>351</v>
      </c>
      <c r="D268" s="13" t="s">
        <v>228</v>
      </c>
      <c r="E268" s="15">
        <v>758</v>
      </c>
      <c r="F268" s="15">
        <v>12291.763000000001</v>
      </c>
      <c r="G268" s="15">
        <v>3739.6930000000002</v>
      </c>
      <c r="H268" s="15">
        <v>38886.669000000002</v>
      </c>
      <c r="I268" s="15">
        <v>42626.362000000001</v>
      </c>
      <c r="J268" s="15">
        <f t="shared" si="18"/>
        <v>-30334.599000000002</v>
      </c>
      <c r="K268" s="15">
        <f t="shared" si="17"/>
        <v>16216.046174142481</v>
      </c>
      <c r="L268" s="15">
        <f t="shared" si="17"/>
        <v>4933.631926121373</v>
      </c>
      <c r="M268" s="15">
        <f t="shared" si="17"/>
        <v>51301.674142480217</v>
      </c>
      <c r="N268" s="15">
        <f t="shared" si="17"/>
        <v>56235.306068601582</v>
      </c>
      <c r="O268" s="15">
        <f t="shared" si="17"/>
        <v>-40019.259894459101</v>
      </c>
    </row>
    <row r="269" spans="1:15">
      <c r="A269" t="s">
        <v>393</v>
      </c>
      <c r="B269">
        <v>8722</v>
      </c>
      <c r="C269" t="s">
        <v>352</v>
      </c>
      <c r="D269" t="s">
        <v>239</v>
      </c>
      <c r="E269" s="16">
        <v>690</v>
      </c>
      <c r="F269" s="16">
        <v>4839.3159999999998</v>
      </c>
      <c r="G269" s="16">
        <v>11710.933999999999</v>
      </c>
      <c r="H269" s="16">
        <v>48058.692999999999</v>
      </c>
      <c r="I269" s="16">
        <v>59769.627</v>
      </c>
      <c r="J269" s="16">
        <f t="shared" si="18"/>
        <v>-54930.311000000002</v>
      </c>
      <c r="K269" s="16">
        <f t="shared" si="17"/>
        <v>7013.5014492753626</v>
      </c>
      <c r="L269" s="16">
        <f t="shared" si="17"/>
        <v>16972.36811594203</v>
      </c>
      <c r="M269" s="16">
        <f t="shared" si="17"/>
        <v>69650.279710144925</v>
      </c>
      <c r="N269" s="16">
        <f t="shared" si="17"/>
        <v>86622.647826086963</v>
      </c>
      <c r="O269" s="16">
        <f t="shared" si="17"/>
        <v>-79609.146376811594</v>
      </c>
    </row>
    <row r="270" spans="1:15">
      <c r="A270" s="13" t="s">
        <v>393</v>
      </c>
      <c r="B270" s="13">
        <v>6515</v>
      </c>
      <c r="C270" s="13" t="s">
        <v>353</v>
      </c>
      <c r="D270" s="13" t="s">
        <v>213</v>
      </c>
      <c r="E270" s="15">
        <v>653</v>
      </c>
      <c r="F270" s="15">
        <v>0</v>
      </c>
      <c r="G270" s="15">
        <v>296.57600000000002</v>
      </c>
      <c r="H270" s="15">
        <v>6091.7610000000004</v>
      </c>
      <c r="I270" s="15">
        <v>6388.3370000000004</v>
      </c>
      <c r="J270" s="15">
        <f t="shared" si="18"/>
        <v>-6388.3370000000004</v>
      </c>
      <c r="K270" s="15">
        <f t="shared" si="17"/>
        <v>0</v>
      </c>
      <c r="L270" s="15">
        <f t="shared" si="17"/>
        <v>454.1745788667688</v>
      </c>
      <c r="M270" s="15">
        <f t="shared" si="17"/>
        <v>9328.8836140888216</v>
      </c>
      <c r="N270" s="15">
        <f t="shared" si="17"/>
        <v>9783.0581929555901</v>
      </c>
      <c r="O270" s="15">
        <f t="shared" si="17"/>
        <v>-9783.0581929555901</v>
      </c>
    </row>
    <row r="271" spans="1:15">
      <c r="A271" t="s">
        <v>393</v>
      </c>
      <c r="B271">
        <v>7502</v>
      </c>
      <c r="C271" t="s">
        <v>354</v>
      </c>
      <c r="D271" t="s">
        <v>223</v>
      </c>
      <c r="E271" s="16">
        <v>653</v>
      </c>
      <c r="F271" s="16">
        <v>1824.06</v>
      </c>
      <c r="G271" s="16">
        <v>9133.3960000000006</v>
      </c>
      <c r="H271" s="16">
        <v>14752.791999999999</v>
      </c>
      <c r="I271" s="16">
        <v>23886.187999999998</v>
      </c>
      <c r="J271" s="16">
        <f t="shared" si="18"/>
        <v>-22062.127999999997</v>
      </c>
      <c r="K271" s="16">
        <f t="shared" si="17"/>
        <v>2793.3537519142419</v>
      </c>
      <c r="L271" s="16">
        <f t="shared" si="17"/>
        <v>13986.823889739664</v>
      </c>
      <c r="M271" s="16">
        <f t="shared" si="17"/>
        <v>22592.330781010718</v>
      </c>
      <c r="N271" s="16">
        <f t="shared" si="17"/>
        <v>36579.15467075038</v>
      </c>
      <c r="O271" s="16">
        <f t="shared" si="17"/>
        <v>-33785.800918836139</v>
      </c>
    </row>
    <row r="272" spans="1:15">
      <c r="A272" s="13" t="s">
        <v>393</v>
      </c>
      <c r="B272" s="13">
        <v>3511</v>
      </c>
      <c r="C272" s="13" t="s">
        <v>355</v>
      </c>
      <c r="D272" s="13" t="s">
        <v>184</v>
      </c>
      <c r="E272" s="15">
        <v>647</v>
      </c>
      <c r="F272" s="15">
        <v>3035.7570000000001</v>
      </c>
      <c r="G272" s="15">
        <v>3868.0540000000001</v>
      </c>
      <c r="H272" s="15">
        <v>29228.367999999999</v>
      </c>
      <c r="I272" s="15">
        <v>33096.421999999999</v>
      </c>
      <c r="J272" s="15">
        <f t="shared" si="18"/>
        <v>-30060.664999999997</v>
      </c>
      <c r="K272" s="15">
        <f t="shared" si="17"/>
        <v>4692.0510046367854</v>
      </c>
      <c r="L272" s="15">
        <f t="shared" si="17"/>
        <v>5978.4451313755799</v>
      </c>
      <c r="M272" s="15">
        <f t="shared" si="17"/>
        <v>45175.221020092737</v>
      </c>
      <c r="N272" s="15">
        <f t="shared" si="17"/>
        <v>51153.666151468315</v>
      </c>
      <c r="O272" s="15">
        <f t="shared" si="17"/>
        <v>-46461.615146831529</v>
      </c>
    </row>
    <row r="273" spans="1:15">
      <c r="A273" t="s">
        <v>393</v>
      </c>
      <c r="B273">
        <v>8509</v>
      </c>
      <c r="C273" t="s">
        <v>356</v>
      </c>
      <c r="D273" t="s">
        <v>229</v>
      </c>
      <c r="E273" s="16">
        <v>624</v>
      </c>
      <c r="F273" s="16">
        <v>5421.2529999999997</v>
      </c>
      <c r="G273" s="16">
        <v>5652.6940000000004</v>
      </c>
      <c r="H273" s="16">
        <v>17632.654999999999</v>
      </c>
      <c r="I273" s="16">
        <v>23285.348999999998</v>
      </c>
      <c r="J273" s="16">
        <f t="shared" si="18"/>
        <v>-17864.095999999998</v>
      </c>
      <c r="K273" s="16">
        <f t="shared" si="17"/>
        <v>8687.9054487179492</v>
      </c>
      <c r="L273" s="16">
        <f t="shared" si="17"/>
        <v>9058.8044871794882</v>
      </c>
      <c r="M273" s="16">
        <f t="shared" si="17"/>
        <v>28257.459935897434</v>
      </c>
      <c r="N273" s="16">
        <f t="shared" si="17"/>
        <v>37316.264423076922</v>
      </c>
      <c r="O273" s="16">
        <f t="shared" si="17"/>
        <v>-28628.358974358969</v>
      </c>
    </row>
    <row r="274" spans="1:15">
      <c r="A274" s="13" t="s">
        <v>393</v>
      </c>
      <c r="B274" s="13">
        <v>3811</v>
      </c>
      <c r="C274" s="13" t="s">
        <v>357</v>
      </c>
      <c r="D274" s="13" t="s">
        <v>191</v>
      </c>
      <c r="E274" s="15">
        <v>620</v>
      </c>
      <c r="F274" s="15">
        <v>6240.5060000000003</v>
      </c>
      <c r="G274" s="15">
        <v>13612.572</v>
      </c>
      <c r="H274" s="15">
        <v>58179.841</v>
      </c>
      <c r="I274" s="15">
        <v>71792.413</v>
      </c>
      <c r="J274" s="15">
        <f t="shared" si="18"/>
        <v>-65551.907000000007</v>
      </c>
      <c r="K274" s="15">
        <f t="shared" si="17"/>
        <v>10065.332258064516</v>
      </c>
      <c r="L274" s="15">
        <f t="shared" si="17"/>
        <v>21955.761290322582</v>
      </c>
      <c r="M274" s="15">
        <f t="shared" si="17"/>
        <v>93838.453225806443</v>
      </c>
      <c r="N274" s="15">
        <f t="shared" si="17"/>
        <v>115794.21451612902</v>
      </c>
      <c r="O274" s="15">
        <f t="shared" si="17"/>
        <v>-105728.88225806454</v>
      </c>
    </row>
    <row r="275" spans="1:15">
      <c r="A275" t="s">
        <v>393</v>
      </c>
      <c r="B275">
        <v>8720</v>
      </c>
      <c r="C275" t="s">
        <v>358</v>
      </c>
      <c r="D275" t="s">
        <v>237</v>
      </c>
      <c r="E275" s="16">
        <v>590</v>
      </c>
      <c r="F275" s="16">
        <v>1739.0930000000001</v>
      </c>
      <c r="G275" s="16">
        <v>6196.4269999999997</v>
      </c>
      <c r="H275" s="16">
        <v>37712.161999999997</v>
      </c>
      <c r="I275" s="16">
        <v>43908.589</v>
      </c>
      <c r="J275" s="16">
        <f t="shared" si="18"/>
        <v>-42169.495999999999</v>
      </c>
      <c r="K275" s="16">
        <f t="shared" si="17"/>
        <v>2947.6152542372884</v>
      </c>
      <c r="L275" s="16">
        <f t="shared" si="17"/>
        <v>10502.418644067797</v>
      </c>
      <c r="M275" s="16">
        <f t="shared" si="17"/>
        <v>63918.918644067795</v>
      </c>
      <c r="N275" s="16">
        <f t="shared" si="17"/>
        <v>74421.33728813559</v>
      </c>
      <c r="O275" s="16">
        <f t="shared" si="17"/>
        <v>-71473.722033898302</v>
      </c>
    </row>
    <row r="276" spans="1:15">
      <c r="A276" s="13" t="s">
        <v>393</v>
      </c>
      <c r="B276" s="13">
        <v>6709</v>
      </c>
      <c r="C276" s="13" t="s">
        <v>359</v>
      </c>
      <c r="D276" s="13" t="s">
        <v>220</v>
      </c>
      <c r="E276" s="15">
        <v>504</v>
      </c>
      <c r="F276" s="15">
        <v>3484.8020000000001</v>
      </c>
      <c r="G276" s="15">
        <v>3723.29</v>
      </c>
      <c r="H276" s="15">
        <v>18918.465</v>
      </c>
      <c r="I276" s="15">
        <v>22641.755000000001</v>
      </c>
      <c r="J276" s="15">
        <f t="shared" si="18"/>
        <v>-19156.953000000001</v>
      </c>
      <c r="K276" s="15">
        <f t="shared" si="17"/>
        <v>6914.2896825396829</v>
      </c>
      <c r="L276" s="15">
        <f t="shared" si="17"/>
        <v>7387.480158730159</v>
      </c>
      <c r="M276" s="15">
        <f t="shared" si="17"/>
        <v>37536.636904761908</v>
      </c>
      <c r="N276" s="15">
        <f t="shared" si="17"/>
        <v>44924.117063492064</v>
      </c>
      <c r="O276" s="15">
        <f t="shared" si="17"/>
        <v>-38009.827380952382</v>
      </c>
    </row>
    <row r="277" spans="1:15">
      <c r="A277" t="s">
        <v>393</v>
      </c>
      <c r="B277">
        <v>8719</v>
      </c>
      <c r="C277" t="s">
        <v>360</v>
      </c>
      <c r="D277" t="s">
        <v>236</v>
      </c>
      <c r="E277" s="16">
        <v>492</v>
      </c>
      <c r="F277" s="16">
        <v>5955.7520000000004</v>
      </c>
      <c r="G277" s="16">
        <v>10331.483</v>
      </c>
      <c r="H277" s="16">
        <v>22349.047999999999</v>
      </c>
      <c r="I277" s="16">
        <v>32680.530999999999</v>
      </c>
      <c r="J277" s="16">
        <f t="shared" si="18"/>
        <v>-26724.778999999999</v>
      </c>
      <c r="K277" s="16">
        <f t="shared" si="17"/>
        <v>12105.186991869919</v>
      </c>
      <c r="L277" s="16">
        <f t="shared" si="17"/>
        <v>20998.949186991867</v>
      </c>
      <c r="M277" s="16">
        <f t="shared" si="17"/>
        <v>45424.89430894309</v>
      </c>
      <c r="N277" s="16">
        <f t="shared" si="17"/>
        <v>66423.843495934954</v>
      </c>
      <c r="O277" s="16">
        <f t="shared" si="17"/>
        <v>-54318.656504065038</v>
      </c>
    </row>
    <row r="278" spans="1:15">
      <c r="A278" s="13" t="s">
        <v>393</v>
      </c>
      <c r="B278" s="13">
        <v>6607</v>
      </c>
      <c r="C278" s="13" t="s">
        <v>361</v>
      </c>
      <c r="D278" s="13" t="s">
        <v>216</v>
      </c>
      <c r="E278" s="15">
        <v>471</v>
      </c>
      <c r="F278" s="15">
        <v>1249.501</v>
      </c>
      <c r="G278" s="15">
        <v>2482.395</v>
      </c>
      <c r="H278" s="15">
        <v>25363.504000000001</v>
      </c>
      <c r="I278" s="15">
        <v>27845.899000000001</v>
      </c>
      <c r="J278" s="15">
        <f t="shared" si="18"/>
        <v>-26596.398000000001</v>
      </c>
      <c r="K278" s="15">
        <f t="shared" si="17"/>
        <v>2652.8683651804668</v>
      </c>
      <c r="L278" s="15">
        <f t="shared" si="17"/>
        <v>5270.4777070063692</v>
      </c>
      <c r="M278" s="15">
        <f t="shared" si="17"/>
        <v>53850.326963906584</v>
      </c>
      <c r="N278" s="15">
        <f t="shared" si="17"/>
        <v>59120.804670912956</v>
      </c>
      <c r="O278" s="15">
        <f t="shared" si="17"/>
        <v>-56467.936305732488</v>
      </c>
    </row>
    <row r="279" spans="1:15">
      <c r="A279" t="s">
        <v>393</v>
      </c>
      <c r="B279">
        <v>5609</v>
      </c>
      <c r="C279" t="s">
        <v>362</v>
      </c>
      <c r="D279" t="s">
        <v>204</v>
      </c>
      <c r="E279" s="16">
        <v>470</v>
      </c>
      <c r="F279" s="16">
        <v>538.36800000000005</v>
      </c>
      <c r="G279" s="16">
        <v>4515.7250000000004</v>
      </c>
      <c r="H279" s="16">
        <v>14358.550999999999</v>
      </c>
      <c r="I279" s="16">
        <v>18874.276000000002</v>
      </c>
      <c r="J279" s="16">
        <f t="shared" si="18"/>
        <v>-18335.908000000003</v>
      </c>
      <c r="K279" s="16">
        <f t="shared" si="17"/>
        <v>1145.4638297872341</v>
      </c>
      <c r="L279" s="16">
        <f t="shared" si="17"/>
        <v>9607.9255319148942</v>
      </c>
      <c r="M279" s="16">
        <f t="shared" si="17"/>
        <v>30550.108510638296</v>
      </c>
      <c r="N279" s="16">
        <f t="shared" si="17"/>
        <v>40158.034042553198</v>
      </c>
      <c r="O279" s="16">
        <f t="shared" si="17"/>
        <v>-39012.570212765968</v>
      </c>
    </row>
    <row r="280" spans="1:15">
      <c r="A280" s="13" t="s">
        <v>393</v>
      </c>
      <c r="B280" s="13">
        <v>6601</v>
      </c>
      <c r="C280" s="13" t="s">
        <v>363</v>
      </c>
      <c r="D280" s="13" t="s">
        <v>214</v>
      </c>
      <c r="E280" s="15">
        <v>441</v>
      </c>
      <c r="F280" s="15">
        <v>0</v>
      </c>
      <c r="G280" s="15">
        <v>266.24299999999999</v>
      </c>
      <c r="H280" s="15">
        <v>6545.4459999999999</v>
      </c>
      <c r="I280" s="15">
        <v>6811.6890000000003</v>
      </c>
      <c r="J280" s="15">
        <f t="shared" si="18"/>
        <v>-6811.6890000000003</v>
      </c>
      <c r="K280" s="15">
        <f t="shared" si="17"/>
        <v>0</v>
      </c>
      <c r="L280" s="15">
        <f t="shared" si="17"/>
        <v>603.72562358276639</v>
      </c>
      <c r="M280" s="15">
        <f t="shared" si="17"/>
        <v>14842.281179138321</v>
      </c>
      <c r="N280" s="15">
        <f t="shared" si="17"/>
        <v>15446.006802721089</v>
      </c>
      <c r="O280" s="15">
        <f t="shared" si="17"/>
        <v>-15446.006802721089</v>
      </c>
    </row>
    <row r="281" spans="1:15">
      <c r="A281" t="s">
        <v>393</v>
      </c>
      <c r="B281">
        <v>4911</v>
      </c>
      <c r="C281" t="s">
        <v>364</v>
      </c>
      <c r="D281" t="s">
        <v>200</v>
      </c>
      <c r="E281" s="16">
        <v>435</v>
      </c>
      <c r="F281" s="16">
        <v>1843.45</v>
      </c>
      <c r="G281" s="16">
        <v>1857.81</v>
      </c>
      <c r="H281" s="16">
        <v>12491.285</v>
      </c>
      <c r="I281" s="16">
        <v>14349.094999999999</v>
      </c>
      <c r="J281" s="16">
        <f t="shared" si="18"/>
        <v>-12505.644999999999</v>
      </c>
      <c r="K281" s="16">
        <f t="shared" si="17"/>
        <v>4237.8160919540232</v>
      </c>
      <c r="L281" s="16">
        <f t="shared" si="17"/>
        <v>4270.8275862068958</v>
      </c>
      <c r="M281" s="16">
        <f t="shared" si="17"/>
        <v>28715.597701149425</v>
      </c>
      <c r="N281" s="16">
        <f t="shared" si="17"/>
        <v>32986.425287356316</v>
      </c>
      <c r="O281" s="16">
        <f t="shared" si="17"/>
        <v>-28748.609195402296</v>
      </c>
    </row>
    <row r="282" spans="1:15">
      <c r="A282" s="13" t="s">
        <v>393</v>
      </c>
      <c r="B282" s="13">
        <v>5612</v>
      </c>
      <c r="C282" s="13" t="s">
        <v>365</v>
      </c>
      <c r="D282" s="13" t="s">
        <v>206</v>
      </c>
      <c r="E282" s="15">
        <v>372</v>
      </c>
      <c r="F282" s="15">
        <v>455.76299999999998</v>
      </c>
      <c r="G282" s="15">
        <v>944.63800000000003</v>
      </c>
      <c r="H282" s="15">
        <v>13281.784</v>
      </c>
      <c r="I282" s="15">
        <v>14226.422</v>
      </c>
      <c r="J282" s="15">
        <f t="shared" si="18"/>
        <v>-13770.659</v>
      </c>
      <c r="K282" s="15">
        <f t="shared" si="17"/>
        <v>1225.1693548387098</v>
      </c>
      <c r="L282" s="15">
        <f t="shared" si="17"/>
        <v>2539.3494623655915</v>
      </c>
      <c r="M282" s="15">
        <f t="shared" si="17"/>
        <v>35703.720430107525</v>
      </c>
      <c r="N282" s="15">
        <f t="shared" si="17"/>
        <v>38243.069892473119</v>
      </c>
      <c r="O282" s="15">
        <f t="shared" si="17"/>
        <v>-37017.900537634414</v>
      </c>
    </row>
    <row r="283" spans="1:15">
      <c r="A283" t="s">
        <v>393</v>
      </c>
      <c r="B283">
        <v>6602</v>
      </c>
      <c r="C283" t="s">
        <v>366</v>
      </c>
      <c r="D283" t="s">
        <v>215</v>
      </c>
      <c r="E283" s="16">
        <v>371</v>
      </c>
      <c r="F283" s="16">
        <v>223</v>
      </c>
      <c r="G283" s="16">
        <v>501.024</v>
      </c>
      <c r="H283" s="16">
        <v>3244.0360000000001</v>
      </c>
      <c r="I283" s="16">
        <v>3745.06</v>
      </c>
      <c r="J283" s="16">
        <f t="shared" si="18"/>
        <v>-3522.06</v>
      </c>
      <c r="K283" s="16">
        <f t="shared" si="17"/>
        <v>601.07816711590306</v>
      </c>
      <c r="L283" s="16">
        <f t="shared" si="17"/>
        <v>1350.4690026954179</v>
      </c>
      <c r="M283" s="16">
        <f t="shared" si="17"/>
        <v>8744.0323450134783</v>
      </c>
      <c r="N283" s="16">
        <f t="shared" si="17"/>
        <v>10094.501347708894</v>
      </c>
      <c r="O283" s="16">
        <f t="shared" si="17"/>
        <v>-9493.4231805929903</v>
      </c>
    </row>
    <row r="284" spans="1:15">
      <c r="A284" s="13" t="s">
        <v>393</v>
      </c>
      <c r="B284" s="13">
        <v>8610</v>
      </c>
      <c r="C284" s="13" t="s">
        <v>367</v>
      </c>
      <c r="D284" s="13" t="s">
        <v>230</v>
      </c>
      <c r="E284" s="15">
        <v>271</v>
      </c>
      <c r="F284" s="15">
        <v>0</v>
      </c>
      <c r="G284" s="15">
        <v>0</v>
      </c>
      <c r="H284" s="15">
        <v>2859.605</v>
      </c>
      <c r="I284" s="15">
        <v>2859.605</v>
      </c>
      <c r="J284" s="15">
        <f t="shared" si="18"/>
        <v>-2859.605</v>
      </c>
      <c r="K284" s="15">
        <f t="shared" si="17"/>
        <v>0</v>
      </c>
      <c r="L284" s="15">
        <f t="shared" si="17"/>
        <v>0</v>
      </c>
      <c r="M284" s="15">
        <f t="shared" si="17"/>
        <v>10552.047970479705</v>
      </c>
      <c r="N284" s="15">
        <f t="shared" si="17"/>
        <v>10552.047970479705</v>
      </c>
      <c r="O284" s="15">
        <f t="shared" si="17"/>
        <v>-10552.047970479705</v>
      </c>
    </row>
    <row r="285" spans="1:15">
      <c r="A285" t="s">
        <v>393</v>
      </c>
      <c r="B285">
        <v>4604</v>
      </c>
      <c r="C285" t="s">
        <v>368</v>
      </c>
      <c r="D285" t="s">
        <v>195</v>
      </c>
      <c r="E285" s="16">
        <v>268</v>
      </c>
      <c r="F285" s="16">
        <v>1276.5350000000001</v>
      </c>
      <c r="G285" s="16">
        <v>1654.1110000000001</v>
      </c>
      <c r="H285" s="16">
        <v>11114.811</v>
      </c>
      <c r="I285" s="16">
        <v>12768.922</v>
      </c>
      <c r="J285" s="16">
        <f t="shared" si="18"/>
        <v>-11492.387000000001</v>
      </c>
      <c r="K285" s="16">
        <f t="shared" si="17"/>
        <v>4763.190298507463</v>
      </c>
      <c r="L285" s="16">
        <f t="shared" si="17"/>
        <v>6172.0559701492548</v>
      </c>
      <c r="M285" s="16">
        <f t="shared" si="17"/>
        <v>41473.175373134327</v>
      </c>
      <c r="N285" s="16">
        <f t="shared" si="17"/>
        <v>47645.231343283587</v>
      </c>
      <c r="O285" s="16">
        <f t="shared" si="17"/>
        <v>-42882.041044776124</v>
      </c>
    </row>
    <row r="286" spans="1:15">
      <c r="A286" s="13" t="s">
        <v>393</v>
      </c>
      <c r="B286" s="13">
        <v>1606</v>
      </c>
      <c r="C286" s="13" t="s">
        <v>369</v>
      </c>
      <c r="D286" s="13" t="s">
        <v>177</v>
      </c>
      <c r="E286" s="15">
        <v>250</v>
      </c>
      <c r="F286" s="15">
        <v>0</v>
      </c>
      <c r="G286" s="15">
        <v>420.76600000000002</v>
      </c>
      <c r="H286" s="15">
        <v>571.83900000000006</v>
      </c>
      <c r="I286" s="15">
        <v>992.60500000000002</v>
      </c>
      <c r="J286" s="15">
        <f t="shared" si="18"/>
        <v>-992.60500000000002</v>
      </c>
      <c r="K286" s="15">
        <f t="shared" si="17"/>
        <v>0</v>
      </c>
      <c r="L286" s="15">
        <f t="shared" si="17"/>
        <v>1683.0640000000001</v>
      </c>
      <c r="M286" s="15">
        <f t="shared" si="17"/>
        <v>2287.3560000000002</v>
      </c>
      <c r="N286" s="15">
        <f t="shared" si="17"/>
        <v>3970.42</v>
      </c>
      <c r="O286" s="15">
        <f t="shared" si="17"/>
        <v>-3970.42</v>
      </c>
    </row>
    <row r="287" spans="1:15">
      <c r="A287" t="s">
        <v>393</v>
      </c>
      <c r="B287">
        <v>4502</v>
      </c>
      <c r="C287" t="s">
        <v>370</v>
      </c>
      <c r="D287" t="s">
        <v>194</v>
      </c>
      <c r="E287" s="16">
        <v>236</v>
      </c>
      <c r="F287" s="16">
        <v>2566.3049999999998</v>
      </c>
      <c r="G287" s="16">
        <v>3159.4589999999998</v>
      </c>
      <c r="H287" s="16">
        <v>5364.7460000000001</v>
      </c>
      <c r="I287" s="16">
        <v>8524.2049999999999</v>
      </c>
      <c r="J287" s="16">
        <f t="shared" si="18"/>
        <v>-5957.9</v>
      </c>
      <c r="K287" s="16">
        <f t="shared" si="17"/>
        <v>10874.173728813557</v>
      </c>
      <c r="L287" s="16">
        <f t="shared" si="17"/>
        <v>13387.538135593219</v>
      </c>
      <c r="M287" s="16">
        <f t="shared" si="17"/>
        <v>22731.97457627119</v>
      </c>
      <c r="N287" s="16">
        <f t="shared" si="17"/>
        <v>36119.512711864409</v>
      </c>
      <c r="O287" s="16">
        <f t="shared" si="17"/>
        <v>-25245.338983050846</v>
      </c>
    </row>
    <row r="288" spans="1:15">
      <c r="A288" s="13" t="s">
        <v>393</v>
      </c>
      <c r="B288" s="13">
        <v>5706</v>
      </c>
      <c r="C288" s="13" t="s">
        <v>371</v>
      </c>
      <c r="D288" s="13" t="s">
        <v>207</v>
      </c>
      <c r="E288" s="15">
        <v>210</v>
      </c>
      <c r="F288" s="15">
        <v>0</v>
      </c>
      <c r="G288" s="15">
        <v>1465</v>
      </c>
      <c r="H288" s="15">
        <v>20811</v>
      </c>
      <c r="I288" s="15">
        <v>22276</v>
      </c>
      <c r="J288" s="15">
        <f t="shared" si="18"/>
        <v>-22276</v>
      </c>
      <c r="K288" s="15">
        <f t="shared" si="17"/>
        <v>0</v>
      </c>
      <c r="L288" s="15">
        <f t="shared" si="17"/>
        <v>6976.1904761904761</v>
      </c>
      <c r="M288" s="15">
        <f t="shared" si="17"/>
        <v>99100</v>
      </c>
      <c r="N288" s="15">
        <f t="shared" si="17"/>
        <v>106076.19047619047</v>
      </c>
      <c r="O288" s="15">
        <f t="shared" si="17"/>
        <v>-106076.19047619047</v>
      </c>
    </row>
    <row r="289" spans="1:15">
      <c r="A289" t="s">
        <v>393</v>
      </c>
      <c r="B289">
        <v>4803</v>
      </c>
      <c r="C289" t="s">
        <v>372</v>
      </c>
      <c r="D289" t="s">
        <v>197</v>
      </c>
      <c r="E289" s="16">
        <v>201</v>
      </c>
      <c r="F289" s="16">
        <v>24.193999999999999</v>
      </c>
      <c r="G289" s="16">
        <v>0</v>
      </c>
      <c r="H289" s="16">
        <v>7179.3720000000003</v>
      </c>
      <c r="I289" s="16">
        <v>7179.3720000000003</v>
      </c>
      <c r="J289" s="16">
        <f t="shared" si="18"/>
        <v>-7155.1779999999999</v>
      </c>
      <c r="K289" s="16">
        <f t="shared" si="17"/>
        <v>120.3681592039801</v>
      </c>
      <c r="L289" s="16">
        <f t="shared" si="17"/>
        <v>0</v>
      </c>
      <c r="M289" s="16">
        <f t="shared" si="17"/>
        <v>35718.26865671642</v>
      </c>
      <c r="N289" s="16">
        <f t="shared" si="17"/>
        <v>35718.26865671642</v>
      </c>
      <c r="O289" s="16">
        <f t="shared" si="17"/>
        <v>-35597.900497512434</v>
      </c>
    </row>
    <row r="290" spans="1:15">
      <c r="A290" s="13" t="s">
        <v>393</v>
      </c>
      <c r="B290" s="13">
        <v>3713</v>
      </c>
      <c r="C290" s="13" t="s">
        <v>373</v>
      </c>
      <c r="D290" s="13" t="s">
        <v>189</v>
      </c>
      <c r="E290" s="15">
        <v>119</v>
      </c>
      <c r="F290" s="15">
        <v>804</v>
      </c>
      <c r="G290" s="15">
        <v>0</v>
      </c>
      <c r="H290" s="15">
        <v>2757</v>
      </c>
      <c r="I290" s="15">
        <v>2757</v>
      </c>
      <c r="J290" s="15">
        <f t="shared" si="18"/>
        <v>-1953</v>
      </c>
      <c r="K290" s="15">
        <f t="shared" si="17"/>
        <v>6756.3025210084033</v>
      </c>
      <c r="L290" s="15">
        <f t="shared" si="17"/>
        <v>0</v>
      </c>
      <c r="M290" s="15">
        <f t="shared" si="17"/>
        <v>23168.067226890755</v>
      </c>
      <c r="N290" s="15">
        <f t="shared" si="17"/>
        <v>23168.067226890755</v>
      </c>
      <c r="O290" s="15">
        <f t="shared" si="17"/>
        <v>-16411.764705882353</v>
      </c>
    </row>
    <row r="291" spans="1:15">
      <c r="A291" t="s">
        <v>393</v>
      </c>
      <c r="B291">
        <v>4902</v>
      </c>
      <c r="C291" t="s">
        <v>374</v>
      </c>
      <c r="D291" t="s">
        <v>199</v>
      </c>
      <c r="E291" s="16">
        <v>110</v>
      </c>
      <c r="F291" s="16">
        <v>7</v>
      </c>
      <c r="G291" s="16">
        <v>0</v>
      </c>
      <c r="H291" s="16">
        <v>727.25900000000001</v>
      </c>
      <c r="I291" s="16">
        <v>727.25900000000001</v>
      </c>
      <c r="J291" s="16">
        <f t="shared" si="18"/>
        <v>-720.25900000000001</v>
      </c>
      <c r="K291" s="16">
        <f t="shared" si="17"/>
        <v>63.636363636363633</v>
      </c>
      <c r="L291" s="16">
        <f t="shared" si="17"/>
        <v>0</v>
      </c>
      <c r="M291" s="16">
        <f t="shared" si="17"/>
        <v>6611.4454545454546</v>
      </c>
      <c r="N291" s="16">
        <f t="shared" si="17"/>
        <v>6611.4454545454546</v>
      </c>
      <c r="O291" s="16">
        <f t="shared" si="17"/>
        <v>-6547.8090909090906</v>
      </c>
    </row>
    <row r="292" spans="1:15">
      <c r="A292" s="13" t="s">
        <v>393</v>
      </c>
      <c r="B292" s="13">
        <v>7505</v>
      </c>
      <c r="C292" s="13" t="s">
        <v>375</v>
      </c>
      <c r="D292" s="13" t="s">
        <v>224</v>
      </c>
      <c r="E292" s="15">
        <v>98</v>
      </c>
      <c r="F292" s="15">
        <v>67</v>
      </c>
      <c r="G292" s="15">
        <v>372</v>
      </c>
      <c r="H292" s="15">
        <v>15739</v>
      </c>
      <c r="I292" s="15">
        <v>16111</v>
      </c>
      <c r="J292" s="15">
        <f t="shared" si="18"/>
        <v>-16044</v>
      </c>
      <c r="K292" s="15">
        <f t="shared" si="17"/>
        <v>683.67346938775506</v>
      </c>
      <c r="L292" s="15">
        <f t="shared" si="17"/>
        <v>3795.9183673469388</v>
      </c>
      <c r="M292" s="15">
        <f t="shared" si="17"/>
        <v>160602.04081632654</v>
      </c>
      <c r="N292" s="15">
        <f t="shared" si="17"/>
        <v>164397.95918367346</v>
      </c>
      <c r="O292" s="15">
        <f t="shared" si="17"/>
        <v>-163714.28571428571</v>
      </c>
    </row>
    <row r="293" spans="1:15">
      <c r="A293" t="s">
        <v>393</v>
      </c>
      <c r="B293">
        <v>6706</v>
      </c>
      <c r="C293" t="s">
        <v>376</v>
      </c>
      <c r="D293" t="s">
        <v>219</v>
      </c>
      <c r="E293" s="16">
        <v>94</v>
      </c>
      <c r="F293" s="16">
        <v>0</v>
      </c>
      <c r="G293" s="16">
        <v>0</v>
      </c>
      <c r="H293" s="16">
        <v>1613</v>
      </c>
      <c r="I293" s="16">
        <v>1613</v>
      </c>
      <c r="J293" s="16">
        <f t="shared" si="18"/>
        <v>-1613</v>
      </c>
      <c r="K293" s="16">
        <f t="shared" si="17"/>
        <v>0</v>
      </c>
      <c r="L293" s="16">
        <f t="shared" si="17"/>
        <v>0</v>
      </c>
      <c r="M293" s="16">
        <f t="shared" si="17"/>
        <v>17159.574468085109</v>
      </c>
      <c r="N293" s="16">
        <f t="shared" si="17"/>
        <v>17159.574468085109</v>
      </c>
      <c r="O293" s="16">
        <f t="shared" si="17"/>
        <v>-17159.574468085109</v>
      </c>
    </row>
    <row r="294" spans="1:15">
      <c r="A294" s="13" t="s">
        <v>393</v>
      </c>
      <c r="B294" s="13">
        <v>5611</v>
      </c>
      <c r="C294" s="13" t="s">
        <v>377</v>
      </c>
      <c r="D294" s="13" t="s">
        <v>205</v>
      </c>
      <c r="E294" s="15">
        <v>92</v>
      </c>
      <c r="F294" s="15">
        <v>213</v>
      </c>
      <c r="G294" s="15">
        <v>366</v>
      </c>
      <c r="H294" s="15">
        <v>4186</v>
      </c>
      <c r="I294" s="15">
        <v>4552</v>
      </c>
      <c r="J294" s="15">
        <f t="shared" si="18"/>
        <v>-4339</v>
      </c>
      <c r="K294" s="15">
        <f t="shared" si="17"/>
        <v>2315.2173913043475</v>
      </c>
      <c r="L294" s="15">
        <f t="shared" si="17"/>
        <v>3978.2608695652175</v>
      </c>
      <c r="M294" s="15">
        <f t="shared" si="17"/>
        <v>45500</v>
      </c>
      <c r="N294" s="15">
        <f t="shared" si="17"/>
        <v>49478.260869565216</v>
      </c>
      <c r="O294" s="15">
        <f t="shared" si="17"/>
        <v>-47163.043478260865</v>
      </c>
    </row>
    <row r="295" spans="1:15">
      <c r="A295" t="s">
        <v>393</v>
      </c>
      <c r="B295">
        <v>3506</v>
      </c>
      <c r="C295" t="s">
        <v>378</v>
      </c>
      <c r="D295" t="s">
        <v>183</v>
      </c>
      <c r="E295" s="16">
        <v>66</v>
      </c>
      <c r="F295" s="16">
        <v>0</v>
      </c>
      <c r="G295" s="16">
        <v>0</v>
      </c>
      <c r="H295" s="16">
        <v>1754.7329999999999</v>
      </c>
      <c r="I295" s="16">
        <v>1754.7329999999999</v>
      </c>
      <c r="J295" s="16">
        <f t="shared" si="18"/>
        <v>-1754.7329999999999</v>
      </c>
      <c r="K295" s="16">
        <f t="shared" si="17"/>
        <v>0</v>
      </c>
      <c r="L295" s="16">
        <f t="shared" si="17"/>
        <v>0</v>
      </c>
      <c r="M295" s="16">
        <f t="shared" si="17"/>
        <v>26586.863636363636</v>
      </c>
      <c r="N295" s="16">
        <f t="shared" si="17"/>
        <v>26586.863636363636</v>
      </c>
      <c r="O295" s="16">
        <f t="shared" si="17"/>
        <v>-26586.863636363636</v>
      </c>
    </row>
    <row r="296" spans="1:15">
      <c r="A296" s="13" t="s">
        <v>393</v>
      </c>
      <c r="B296" s="13">
        <v>3710</v>
      </c>
      <c r="C296" s="13" t="s">
        <v>379</v>
      </c>
      <c r="D296" s="13" t="s">
        <v>187</v>
      </c>
      <c r="E296" s="15">
        <v>66</v>
      </c>
      <c r="F296" s="15">
        <v>0</v>
      </c>
      <c r="G296" s="15">
        <v>0</v>
      </c>
      <c r="H296" s="15">
        <v>548</v>
      </c>
      <c r="I296" s="15">
        <v>548</v>
      </c>
      <c r="J296" s="15">
        <f t="shared" si="18"/>
        <v>-548</v>
      </c>
      <c r="K296" s="15">
        <f t="shared" si="17"/>
        <v>0</v>
      </c>
      <c r="L296" s="15">
        <f t="shared" si="17"/>
        <v>0</v>
      </c>
      <c r="M296" s="15">
        <f t="shared" si="17"/>
        <v>8303.0303030303021</v>
      </c>
      <c r="N296" s="15">
        <f t="shared" si="17"/>
        <v>8303.0303030303021</v>
      </c>
      <c r="O296" s="15">
        <f t="shared" si="17"/>
        <v>-8303.0303030303021</v>
      </c>
    </row>
    <row r="297" spans="1:15">
      <c r="A297" t="s">
        <v>393</v>
      </c>
      <c r="B297">
        <v>6611</v>
      </c>
      <c r="C297" t="s">
        <v>380</v>
      </c>
      <c r="D297" t="s">
        <v>217</v>
      </c>
      <c r="E297" s="16">
        <v>56</v>
      </c>
      <c r="F297" s="16">
        <v>170.41200000000001</v>
      </c>
      <c r="G297" s="16">
        <v>518.03800000000001</v>
      </c>
      <c r="H297" s="16">
        <v>3432.7</v>
      </c>
      <c r="I297" s="16">
        <v>3950.7379999999998</v>
      </c>
      <c r="J297" s="16">
        <f t="shared" si="18"/>
        <v>-3780.326</v>
      </c>
      <c r="K297" s="16">
        <f t="shared" si="17"/>
        <v>3043.0714285714289</v>
      </c>
      <c r="L297" s="16">
        <f t="shared" si="17"/>
        <v>9250.6785714285706</v>
      </c>
      <c r="M297" s="16">
        <f t="shared" si="17"/>
        <v>61298.214285714283</v>
      </c>
      <c r="N297" s="16">
        <f t="shared" si="17"/>
        <v>70548.892857142855</v>
      </c>
      <c r="O297" s="16">
        <f t="shared" si="17"/>
        <v>-67505.82142857142</v>
      </c>
    </row>
    <row r="298" spans="1:15">
      <c r="A298" s="13" t="s">
        <v>393</v>
      </c>
      <c r="B298" s="13">
        <v>4901</v>
      </c>
      <c r="C298" s="13" t="s">
        <v>381</v>
      </c>
      <c r="D298" s="13" t="s">
        <v>198</v>
      </c>
      <c r="E298" s="15">
        <v>42</v>
      </c>
      <c r="F298" s="15">
        <v>247</v>
      </c>
      <c r="G298" s="15">
        <v>0</v>
      </c>
      <c r="H298" s="15">
        <v>2023</v>
      </c>
      <c r="I298" s="15">
        <v>2023</v>
      </c>
      <c r="J298" s="15">
        <f t="shared" si="18"/>
        <v>-1776</v>
      </c>
      <c r="K298" s="15">
        <f t="shared" si="17"/>
        <v>5880.9523809523816</v>
      </c>
      <c r="L298" s="15">
        <f t="shared" si="17"/>
        <v>0</v>
      </c>
      <c r="M298" s="15">
        <f t="shared" si="17"/>
        <v>48166.666666666664</v>
      </c>
      <c r="N298" s="15">
        <f t="shared" si="17"/>
        <v>48166.666666666664</v>
      </c>
      <c r="O298" s="15">
        <f t="shared" si="17"/>
        <v>-42285.714285714283</v>
      </c>
    </row>
    <row r="299" spans="1:15"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>
      <c r="E300" s="21">
        <f>SUM(E230:E298)</f>
        <v>368792</v>
      </c>
      <c r="F300" s="21">
        <f t="shared" ref="F300:I300" si="19">SUM(F230:F298)</f>
        <v>1281644.5689999997</v>
      </c>
      <c r="G300" s="21">
        <f t="shared" si="19"/>
        <v>4055590.6430000011</v>
      </c>
      <c r="H300" s="21">
        <f t="shared" si="19"/>
        <v>9555355.5570000019</v>
      </c>
      <c r="I300" s="21">
        <f t="shared" si="19"/>
        <v>13610946.200000001</v>
      </c>
      <c r="J300" s="21">
        <f t="shared" si="18"/>
        <v>-12329301.631000001</v>
      </c>
      <c r="K300" s="21">
        <f t="shared" ref="K300:O300" si="20">(F300/$E300)*1000</f>
        <v>3475.2504636760004</v>
      </c>
      <c r="L300" s="21">
        <f t="shared" si="20"/>
        <v>10996.95937818608</v>
      </c>
      <c r="M300" s="21">
        <f t="shared" si="20"/>
        <v>25909.877538016015</v>
      </c>
      <c r="N300" s="21">
        <f t="shared" si="20"/>
        <v>36906.83691620209</v>
      </c>
      <c r="O300" s="21">
        <f t="shared" si="20"/>
        <v>-33431.586452526091</v>
      </c>
    </row>
    <row r="301" spans="1:15"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>
      <c r="D302" s="104" t="s">
        <v>394</v>
      </c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>
      <c r="D303" s="118" t="s">
        <v>301</v>
      </c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>
      <c r="A304" s="13" t="s">
        <v>395</v>
      </c>
      <c r="B304" s="13">
        <v>0</v>
      </c>
      <c r="C304" s="13" t="s">
        <v>313</v>
      </c>
      <c r="D304" s="13" t="s">
        <v>19</v>
      </c>
      <c r="E304" s="15">
        <v>133262</v>
      </c>
      <c r="F304" s="15">
        <v>1531954.4369999999</v>
      </c>
      <c r="G304" s="15">
        <v>4742951.1940000001</v>
      </c>
      <c r="H304" s="15">
        <v>8291596.7419999996</v>
      </c>
      <c r="I304" s="15">
        <v>13034547.936000001</v>
      </c>
      <c r="J304" s="15">
        <f t="shared" si="18"/>
        <v>-11502593.499000002</v>
      </c>
      <c r="K304" s="15">
        <f t="shared" ref="K304:O335" si="21">(F304/$E304)*1000</f>
        <v>11495.80853506626</v>
      </c>
      <c r="L304" s="15">
        <f t="shared" si="21"/>
        <v>35591.175233750058</v>
      </c>
      <c r="M304" s="15">
        <f t="shared" si="21"/>
        <v>62220.263405922167</v>
      </c>
      <c r="N304" s="15">
        <f t="shared" si="21"/>
        <v>97811.438639672226</v>
      </c>
      <c r="O304" s="15">
        <f t="shared" si="21"/>
        <v>-86315.630104605967</v>
      </c>
    </row>
    <row r="305" spans="1:15">
      <c r="A305" t="s">
        <v>395</v>
      </c>
      <c r="B305">
        <v>1000</v>
      </c>
      <c r="C305" t="s">
        <v>314</v>
      </c>
      <c r="D305" t="s">
        <v>172</v>
      </c>
      <c r="E305" s="16">
        <v>38332</v>
      </c>
      <c r="F305" s="16">
        <v>2093755.41</v>
      </c>
      <c r="G305" s="16">
        <v>1441336.7320000001</v>
      </c>
      <c r="H305" s="16">
        <v>3903335.3960000002</v>
      </c>
      <c r="I305" s="16">
        <v>5344672.1279999996</v>
      </c>
      <c r="J305" s="16">
        <f t="shared" si="18"/>
        <v>-3250916.7179999994</v>
      </c>
      <c r="K305" s="16">
        <f t="shared" si="21"/>
        <v>54621.606229781901</v>
      </c>
      <c r="L305" s="16">
        <f t="shared" si="21"/>
        <v>37601.396535531669</v>
      </c>
      <c r="M305" s="16">
        <f t="shared" si="21"/>
        <v>101829.68266722321</v>
      </c>
      <c r="N305" s="16">
        <f t="shared" si="21"/>
        <v>139431.07920275486</v>
      </c>
      <c r="O305" s="16">
        <f t="shared" si="21"/>
        <v>-84809.472972972959</v>
      </c>
    </row>
    <row r="306" spans="1:15">
      <c r="A306" s="13" t="s">
        <v>395</v>
      </c>
      <c r="B306" s="13">
        <v>1400</v>
      </c>
      <c r="C306" s="13" t="s">
        <v>315</v>
      </c>
      <c r="D306" s="13" t="s">
        <v>175</v>
      </c>
      <c r="E306" s="15">
        <v>29687</v>
      </c>
      <c r="F306" s="15">
        <v>573532.05599999998</v>
      </c>
      <c r="G306" s="15">
        <v>940148.99899999995</v>
      </c>
      <c r="H306" s="15">
        <v>2227029.6970000002</v>
      </c>
      <c r="I306" s="15">
        <v>3167178.696</v>
      </c>
      <c r="J306" s="15">
        <f t="shared" si="18"/>
        <v>-2593646.64</v>
      </c>
      <c r="K306" s="15">
        <f t="shared" si="21"/>
        <v>19319.299895577187</v>
      </c>
      <c r="L306" s="15">
        <f t="shared" si="21"/>
        <v>31668.710176171389</v>
      </c>
      <c r="M306" s="15">
        <f t="shared" si="21"/>
        <v>75017.000606326008</v>
      </c>
      <c r="N306" s="15">
        <f t="shared" si="21"/>
        <v>106685.71078249739</v>
      </c>
      <c r="O306" s="15">
        <f t="shared" si="21"/>
        <v>-87366.410886920203</v>
      </c>
    </row>
    <row r="307" spans="1:15">
      <c r="A307" t="s">
        <v>395</v>
      </c>
      <c r="B307">
        <v>2000</v>
      </c>
      <c r="C307" t="s">
        <v>316</v>
      </c>
      <c r="D307" t="s">
        <v>178</v>
      </c>
      <c r="E307" s="16">
        <v>19676</v>
      </c>
      <c r="F307" s="16">
        <v>328163.82500000001</v>
      </c>
      <c r="G307" s="16">
        <v>409050.06599999999</v>
      </c>
      <c r="H307" s="16">
        <v>1000387.976</v>
      </c>
      <c r="I307" s="16">
        <v>1409438.0419999999</v>
      </c>
      <c r="J307" s="16">
        <f t="shared" si="18"/>
        <v>-1081274.2169999999</v>
      </c>
      <c r="K307" s="16">
        <f t="shared" si="21"/>
        <v>16678.381022565565</v>
      </c>
      <c r="L307" s="16">
        <f t="shared" si="21"/>
        <v>20789.289794673714</v>
      </c>
      <c r="M307" s="16">
        <f t="shared" si="21"/>
        <v>50843.056312258588</v>
      </c>
      <c r="N307" s="16">
        <f t="shared" si="21"/>
        <v>71632.346106932309</v>
      </c>
      <c r="O307" s="16">
        <f t="shared" si="21"/>
        <v>-54953.965084366733</v>
      </c>
    </row>
    <row r="308" spans="1:15">
      <c r="A308" s="13" t="s">
        <v>395</v>
      </c>
      <c r="B308" s="13">
        <v>6000</v>
      </c>
      <c r="C308" s="13" t="s">
        <v>317</v>
      </c>
      <c r="D308" s="13" t="s">
        <v>208</v>
      </c>
      <c r="E308" s="15">
        <v>19219</v>
      </c>
      <c r="F308" s="15">
        <v>1171737.227</v>
      </c>
      <c r="G308" s="15">
        <v>735484.37800000003</v>
      </c>
      <c r="H308" s="15">
        <v>2829165.5430000001</v>
      </c>
      <c r="I308" s="15">
        <v>3564649.9210000001</v>
      </c>
      <c r="J308" s="15">
        <f t="shared" si="18"/>
        <v>-2392912.6940000001</v>
      </c>
      <c r="K308" s="15">
        <f t="shared" si="21"/>
        <v>60967.648004578798</v>
      </c>
      <c r="L308" s="15">
        <f t="shared" si="21"/>
        <v>38268.608044123008</v>
      </c>
      <c r="M308" s="15">
        <f t="shared" si="21"/>
        <v>147206.69873562621</v>
      </c>
      <c r="N308" s="15">
        <f t="shared" si="21"/>
        <v>185475.30677974923</v>
      </c>
      <c r="O308" s="15">
        <f t="shared" si="21"/>
        <v>-124507.65877517041</v>
      </c>
    </row>
    <row r="309" spans="1:15">
      <c r="A309" t="s">
        <v>395</v>
      </c>
      <c r="B309">
        <v>1300</v>
      </c>
      <c r="C309" t="s">
        <v>318</v>
      </c>
      <c r="D309" t="s">
        <v>174</v>
      </c>
      <c r="E309" s="16">
        <v>17693</v>
      </c>
      <c r="F309" s="16">
        <v>280880.45799999998</v>
      </c>
      <c r="G309" s="16">
        <v>578602.80299999996</v>
      </c>
      <c r="H309" s="16">
        <v>1788730.5109999999</v>
      </c>
      <c r="I309" s="16">
        <v>2367333.3139999998</v>
      </c>
      <c r="J309" s="16">
        <f t="shared" si="18"/>
        <v>-2086452.8559999997</v>
      </c>
      <c r="K309" s="16">
        <f t="shared" si="21"/>
        <v>15875.230769230768</v>
      </c>
      <c r="L309" s="16">
        <f t="shared" si="21"/>
        <v>32702.357033855194</v>
      </c>
      <c r="M309" s="16">
        <f t="shared" si="21"/>
        <v>101098.20330074041</v>
      </c>
      <c r="N309" s="16">
        <f t="shared" si="21"/>
        <v>133800.56033459559</v>
      </c>
      <c r="O309" s="16">
        <f t="shared" si="21"/>
        <v>-117925.32956536482</v>
      </c>
    </row>
    <row r="310" spans="1:15">
      <c r="A310" s="13" t="s">
        <v>395</v>
      </c>
      <c r="B310" s="13">
        <v>1604</v>
      </c>
      <c r="C310" s="13" t="s">
        <v>319</v>
      </c>
      <c r="D310" s="13" t="s">
        <v>176</v>
      </c>
      <c r="E310" s="15">
        <v>12589</v>
      </c>
      <c r="F310" s="15">
        <v>566171.272</v>
      </c>
      <c r="G310" s="15">
        <v>526705.44099999999</v>
      </c>
      <c r="H310" s="15">
        <v>1267254.115</v>
      </c>
      <c r="I310" s="15">
        <v>1793959.5560000001</v>
      </c>
      <c r="J310" s="15">
        <f t="shared" si="18"/>
        <v>-1227788.284</v>
      </c>
      <c r="K310" s="15">
        <f t="shared" si="21"/>
        <v>44973.490507585986</v>
      </c>
      <c r="L310" s="15">
        <f t="shared" si="21"/>
        <v>41838.544840733972</v>
      </c>
      <c r="M310" s="15">
        <f t="shared" si="21"/>
        <v>100663.6043371197</v>
      </c>
      <c r="N310" s="15">
        <f t="shared" si="21"/>
        <v>142502.14917785369</v>
      </c>
      <c r="O310" s="15">
        <f t="shared" si="21"/>
        <v>-97528.658670267687</v>
      </c>
    </row>
    <row r="311" spans="1:15">
      <c r="A311" t="s">
        <v>395</v>
      </c>
      <c r="B311">
        <v>8200</v>
      </c>
      <c r="C311" t="s">
        <v>320</v>
      </c>
      <c r="D311" t="s">
        <v>226</v>
      </c>
      <c r="E311" s="16">
        <v>10452</v>
      </c>
      <c r="F311" s="16">
        <v>730031.80799999996</v>
      </c>
      <c r="G311" s="16">
        <v>449864.95299999998</v>
      </c>
      <c r="H311" s="16">
        <v>1162308.128</v>
      </c>
      <c r="I311" s="16">
        <v>1612173.081</v>
      </c>
      <c r="J311" s="16">
        <f t="shared" si="18"/>
        <v>-882141.27300000004</v>
      </c>
      <c r="K311" s="16">
        <f t="shared" si="21"/>
        <v>69846.135476463824</v>
      </c>
      <c r="L311" s="16">
        <f t="shared" si="21"/>
        <v>43041.04027937237</v>
      </c>
      <c r="M311" s="16">
        <f t="shared" si="21"/>
        <v>111204.37504783775</v>
      </c>
      <c r="N311" s="16">
        <f t="shared" si="21"/>
        <v>154245.41532721012</v>
      </c>
      <c r="O311" s="16">
        <f t="shared" si="21"/>
        <v>-84399.279850746272</v>
      </c>
    </row>
    <row r="312" spans="1:15">
      <c r="A312" s="13" t="s">
        <v>395</v>
      </c>
      <c r="B312" s="13">
        <v>3000</v>
      </c>
      <c r="C312" s="13" t="s">
        <v>321</v>
      </c>
      <c r="D312" s="13" t="s">
        <v>182</v>
      </c>
      <c r="E312" s="15">
        <v>7697</v>
      </c>
      <c r="F312" s="15">
        <v>328935.54700000002</v>
      </c>
      <c r="G312" s="15">
        <v>413160.97399999999</v>
      </c>
      <c r="H312" s="15">
        <v>657214.94799999997</v>
      </c>
      <c r="I312" s="15">
        <v>1070375.922</v>
      </c>
      <c r="J312" s="15">
        <f t="shared" si="18"/>
        <v>-741440.375</v>
      </c>
      <c r="K312" s="15">
        <f t="shared" si="21"/>
        <v>42735.55242302196</v>
      </c>
      <c r="L312" s="15">
        <f t="shared" si="21"/>
        <v>53678.182928413669</v>
      </c>
      <c r="M312" s="15">
        <f t="shared" si="21"/>
        <v>85385.857866701321</v>
      </c>
      <c r="N312" s="15">
        <f t="shared" si="21"/>
        <v>139064.04079511497</v>
      </c>
      <c r="O312" s="15">
        <f t="shared" si="21"/>
        <v>-96328.488372093023</v>
      </c>
    </row>
    <row r="313" spans="1:15">
      <c r="A313" t="s">
        <v>395</v>
      </c>
      <c r="B313">
        <v>7300</v>
      </c>
      <c r="C313" t="s">
        <v>322</v>
      </c>
      <c r="D313" t="s">
        <v>221</v>
      </c>
      <c r="E313" s="16">
        <v>5079</v>
      </c>
      <c r="F313" s="16">
        <v>97379.156000000003</v>
      </c>
      <c r="G313" s="16">
        <v>300341.13799999998</v>
      </c>
      <c r="H313" s="16">
        <v>673009.174</v>
      </c>
      <c r="I313" s="16">
        <v>973350.31200000003</v>
      </c>
      <c r="J313" s="16">
        <f t="shared" si="18"/>
        <v>-875971.15600000008</v>
      </c>
      <c r="K313" s="16">
        <f t="shared" si="21"/>
        <v>19172.899389643633</v>
      </c>
      <c r="L313" s="16">
        <f t="shared" si="21"/>
        <v>59133.911793660169</v>
      </c>
      <c r="M313" s="16">
        <f t="shared" si="21"/>
        <v>132508.20515849578</v>
      </c>
      <c r="N313" s="16">
        <f t="shared" si="21"/>
        <v>191642.11695215592</v>
      </c>
      <c r="O313" s="16">
        <f t="shared" si="21"/>
        <v>-172469.21756251232</v>
      </c>
    </row>
    <row r="314" spans="1:15">
      <c r="A314" s="13" t="s">
        <v>395</v>
      </c>
      <c r="B314" s="13">
        <v>7400</v>
      </c>
      <c r="C314" s="13" t="s">
        <v>323</v>
      </c>
      <c r="D314" s="13" t="s">
        <v>222</v>
      </c>
      <c r="E314" s="15">
        <v>5020</v>
      </c>
      <c r="F314" s="15">
        <v>173384.95999999999</v>
      </c>
      <c r="G314" s="15">
        <v>301991.63199999998</v>
      </c>
      <c r="H314" s="15">
        <v>449527.533</v>
      </c>
      <c r="I314" s="15">
        <v>751519.16500000004</v>
      </c>
      <c r="J314" s="15">
        <f t="shared" si="18"/>
        <v>-578134.20500000007</v>
      </c>
      <c r="K314" s="15">
        <v>34538.836653386454</v>
      </c>
      <c r="L314" s="15">
        <v>60157.695617529876</v>
      </c>
      <c r="M314" s="15">
        <v>89547.317330677295</v>
      </c>
      <c r="N314" s="15">
        <v>149705.01294820718</v>
      </c>
      <c r="O314" s="15">
        <v>115166.17629482073</v>
      </c>
    </row>
    <row r="315" spans="1:15">
      <c r="A315" t="s">
        <v>395</v>
      </c>
      <c r="B315">
        <v>1100</v>
      </c>
      <c r="C315" t="s">
        <v>324</v>
      </c>
      <c r="D315" t="s">
        <v>273</v>
      </c>
      <c r="E315" s="16">
        <v>4715</v>
      </c>
      <c r="F315" s="16">
        <v>125650.07799999999</v>
      </c>
      <c r="G315" s="16">
        <v>184879.652</v>
      </c>
      <c r="H315" s="16">
        <v>497257.44900000002</v>
      </c>
      <c r="I315" s="16">
        <v>682137.10100000002</v>
      </c>
      <c r="J315" s="16">
        <f t="shared" si="18"/>
        <v>-556487.02300000004</v>
      </c>
      <c r="K315" s="16">
        <f t="shared" si="21"/>
        <v>26649.009119830327</v>
      </c>
      <c r="L315" s="16">
        <f t="shared" si="21"/>
        <v>39210.954825026514</v>
      </c>
      <c r="M315" s="16">
        <f t="shared" si="21"/>
        <v>105462.87359490986</v>
      </c>
      <c r="N315" s="16">
        <f t="shared" si="21"/>
        <v>144673.82841993638</v>
      </c>
      <c r="O315" s="16">
        <f t="shared" si="21"/>
        <v>-118024.81930010606</v>
      </c>
    </row>
    <row r="316" spans="1:15">
      <c r="A316" s="13" t="s">
        <v>395</v>
      </c>
      <c r="B316" s="13">
        <v>8000</v>
      </c>
      <c r="C316" s="13" t="s">
        <v>325</v>
      </c>
      <c r="D316" s="13" t="s">
        <v>225</v>
      </c>
      <c r="E316" s="15">
        <v>4347</v>
      </c>
      <c r="F316" s="15">
        <v>180328.98800000001</v>
      </c>
      <c r="G316" s="15">
        <v>173308.967</v>
      </c>
      <c r="H316" s="15">
        <v>559956.09400000004</v>
      </c>
      <c r="I316" s="15">
        <v>733265.06099999999</v>
      </c>
      <c r="J316" s="15">
        <f t="shared" si="18"/>
        <v>-552936.07299999997</v>
      </c>
      <c r="K316" s="15">
        <f t="shared" si="21"/>
        <v>41483.549114331719</v>
      </c>
      <c r="L316" s="15">
        <f t="shared" si="21"/>
        <v>39868.637451115712</v>
      </c>
      <c r="M316" s="15">
        <f t="shared" si="21"/>
        <v>128814.37635150681</v>
      </c>
      <c r="N316" s="15">
        <f t="shared" si="21"/>
        <v>168683.0138026225</v>
      </c>
      <c r="O316" s="15">
        <f t="shared" si="21"/>
        <v>-127199.46468829077</v>
      </c>
    </row>
    <row r="317" spans="1:15">
      <c r="A317" t="s">
        <v>395</v>
      </c>
      <c r="B317">
        <v>5200</v>
      </c>
      <c r="C317" t="s">
        <v>326</v>
      </c>
      <c r="D317" t="s">
        <v>201</v>
      </c>
      <c r="E317" s="16">
        <v>4084</v>
      </c>
      <c r="F317" s="16">
        <v>126319.78599999999</v>
      </c>
      <c r="G317" s="16">
        <v>239402.41699999999</v>
      </c>
      <c r="H317" s="16">
        <v>386936.74</v>
      </c>
      <c r="I317" s="16">
        <v>626339.15700000001</v>
      </c>
      <c r="J317" s="16">
        <f t="shared" si="18"/>
        <v>-500019.37100000004</v>
      </c>
      <c r="K317" s="16">
        <f t="shared" si="21"/>
        <v>30930.407933398626</v>
      </c>
      <c r="L317" s="16">
        <f t="shared" si="21"/>
        <v>58619.592801175313</v>
      </c>
      <c r="M317" s="16">
        <f t="shared" si="21"/>
        <v>94744.549461312432</v>
      </c>
      <c r="N317" s="16">
        <f t="shared" si="21"/>
        <v>153364.14226248776</v>
      </c>
      <c r="O317" s="16">
        <f t="shared" si="21"/>
        <v>-122433.73432908913</v>
      </c>
    </row>
    <row r="318" spans="1:15">
      <c r="A318" s="13" t="s">
        <v>395</v>
      </c>
      <c r="B318" s="13">
        <v>4200</v>
      </c>
      <c r="C318" s="13" t="s">
        <v>327</v>
      </c>
      <c r="D318" s="13" t="s">
        <v>193</v>
      </c>
      <c r="E318" s="15">
        <v>3794</v>
      </c>
      <c r="F318" s="15">
        <v>113150.372</v>
      </c>
      <c r="G318" s="15">
        <v>199522.55499999999</v>
      </c>
      <c r="H318" s="15">
        <v>433938.08500000002</v>
      </c>
      <c r="I318" s="15">
        <v>633460.64</v>
      </c>
      <c r="J318" s="15">
        <f t="shared" si="18"/>
        <v>-520310.26800000004</v>
      </c>
      <c r="K318" s="15">
        <f t="shared" si="21"/>
        <v>29823.503426462834</v>
      </c>
      <c r="L318" s="15">
        <f t="shared" si="21"/>
        <v>52588.970743278856</v>
      </c>
      <c r="M318" s="15">
        <f t="shared" si="21"/>
        <v>114374.82472324725</v>
      </c>
      <c r="N318" s="15">
        <f t="shared" si="21"/>
        <v>166963.79546652612</v>
      </c>
      <c r="O318" s="15">
        <f t="shared" si="21"/>
        <v>-137140.29204006327</v>
      </c>
    </row>
    <row r="319" spans="1:15">
      <c r="A319" t="s">
        <v>395</v>
      </c>
      <c r="B319">
        <v>3609</v>
      </c>
      <c r="C319" t="s">
        <v>328</v>
      </c>
      <c r="D319" t="s">
        <v>185</v>
      </c>
      <c r="E319" s="16">
        <v>3758</v>
      </c>
      <c r="F319" s="16">
        <v>85043.782999999996</v>
      </c>
      <c r="G319" s="16">
        <v>179465.11199999999</v>
      </c>
      <c r="H319" s="16">
        <v>270472.95199999999</v>
      </c>
      <c r="I319" s="16">
        <v>449938.06400000001</v>
      </c>
      <c r="J319" s="16">
        <f t="shared" si="18"/>
        <v>-364894.28100000002</v>
      </c>
      <c r="K319" s="16">
        <f t="shared" si="21"/>
        <v>22630.064662054283</v>
      </c>
      <c r="L319" s="16">
        <f t="shared" si="21"/>
        <v>47755.484832357637</v>
      </c>
      <c r="M319" s="16">
        <f t="shared" si="21"/>
        <v>71972.579031399669</v>
      </c>
      <c r="N319" s="16">
        <f t="shared" si="21"/>
        <v>119728.06386375733</v>
      </c>
      <c r="O319" s="16">
        <f t="shared" si="21"/>
        <v>-97097.999201703031</v>
      </c>
    </row>
    <row r="320" spans="1:15">
      <c r="A320" s="13" t="s">
        <v>395</v>
      </c>
      <c r="B320" s="13">
        <v>2510</v>
      </c>
      <c r="C320" s="13" t="s">
        <v>329</v>
      </c>
      <c r="D320" s="13" t="s">
        <v>181</v>
      </c>
      <c r="E320" s="15">
        <v>3649</v>
      </c>
      <c r="F320" s="15">
        <v>56866.213000000003</v>
      </c>
      <c r="G320" s="15">
        <v>256903.34299999999</v>
      </c>
      <c r="H320" s="15">
        <v>253502.954</v>
      </c>
      <c r="I320" s="15">
        <v>510406.29700000002</v>
      </c>
      <c r="J320" s="15">
        <f t="shared" si="18"/>
        <v>-453540.08400000003</v>
      </c>
      <c r="K320" s="15">
        <f t="shared" si="21"/>
        <v>15584.053987393807</v>
      </c>
      <c r="L320" s="15">
        <f t="shared" si="21"/>
        <v>70403.766237325282</v>
      </c>
      <c r="M320" s="15">
        <f t="shared" si="21"/>
        <v>69471.897506166075</v>
      </c>
      <c r="N320" s="15">
        <f t="shared" si="21"/>
        <v>139875.66374349137</v>
      </c>
      <c r="O320" s="15">
        <f t="shared" si="21"/>
        <v>-124291.60975609758</v>
      </c>
    </row>
    <row r="321" spans="1:15">
      <c r="A321" t="s">
        <v>395</v>
      </c>
      <c r="B321">
        <v>2300</v>
      </c>
      <c r="C321" t="s">
        <v>330</v>
      </c>
      <c r="D321" t="s">
        <v>179</v>
      </c>
      <c r="E321" s="16">
        <v>3539</v>
      </c>
      <c r="F321" s="16">
        <v>122941.85799999999</v>
      </c>
      <c r="G321" s="16">
        <v>220329.59099999999</v>
      </c>
      <c r="H321" s="16">
        <v>515917.40899999999</v>
      </c>
      <c r="I321" s="16">
        <v>736247</v>
      </c>
      <c r="J321" s="16">
        <f t="shared" si="18"/>
        <v>-613305.14199999999</v>
      </c>
      <c r="K321" s="16">
        <f t="shared" si="21"/>
        <v>34739.15173777903</v>
      </c>
      <c r="L321" s="16">
        <f t="shared" si="21"/>
        <v>62257.584345860407</v>
      </c>
      <c r="M321" s="16">
        <f t="shared" si="21"/>
        <v>145780.56202317038</v>
      </c>
      <c r="N321" s="16">
        <f t="shared" si="21"/>
        <v>208038.14636903082</v>
      </c>
      <c r="O321" s="16">
        <f t="shared" si="21"/>
        <v>-173298.99463125176</v>
      </c>
    </row>
    <row r="322" spans="1:15">
      <c r="A322" s="13" t="s">
        <v>395</v>
      </c>
      <c r="B322" s="13">
        <v>6100</v>
      </c>
      <c r="C322" s="13" t="s">
        <v>331</v>
      </c>
      <c r="D322" s="13" t="s">
        <v>209</v>
      </c>
      <c r="E322" s="15">
        <v>3030</v>
      </c>
      <c r="F322" s="15">
        <v>53174.080999999998</v>
      </c>
      <c r="G322" s="15">
        <v>149441.06899999999</v>
      </c>
      <c r="H322" s="15">
        <v>225766.943</v>
      </c>
      <c r="I322" s="15">
        <v>375208.01199999999</v>
      </c>
      <c r="J322" s="15">
        <f t="shared" si="18"/>
        <v>-322033.93099999998</v>
      </c>
      <c r="K322" s="15">
        <f t="shared" si="21"/>
        <v>17549.201650165018</v>
      </c>
      <c r="L322" s="15">
        <f t="shared" si="21"/>
        <v>49320.484818481847</v>
      </c>
      <c r="M322" s="15">
        <f t="shared" si="21"/>
        <v>74510.542244224431</v>
      </c>
      <c r="N322" s="15">
        <f t="shared" si="21"/>
        <v>123831.02706270627</v>
      </c>
      <c r="O322" s="15">
        <f t="shared" si="21"/>
        <v>-106281.82541254125</v>
      </c>
    </row>
    <row r="323" spans="1:15">
      <c r="A323" t="s">
        <v>395</v>
      </c>
      <c r="B323">
        <v>8716</v>
      </c>
      <c r="C323" t="s">
        <v>332</v>
      </c>
      <c r="D323" t="s">
        <v>234</v>
      </c>
      <c r="E323" s="16">
        <v>2778</v>
      </c>
      <c r="F323" s="16">
        <v>134246.42600000001</v>
      </c>
      <c r="G323" s="16">
        <v>152411.117</v>
      </c>
      <c r="H323" s="16">
        <v>235679.28400000001</v>
      </c>
      <c r="I323" s="16">
        <v>388090.40100000001</v>
      </c>
      <c r="J323" s="16">
        <f t="shared" si="18"/>
        <v>-253843.97500000001</v>
      </c>
      <c r="K323" s="16">
        <f t="shared" si="21"/>
        <v>48324.847372210228</v>
      </c>
      <c r="L323" s="16">
        <f t="shared" si="21"/>
        <v>54863.613030957524</v>
      </c>
      <c r="M323" s="16">
        <f t="shared" si="21"/>
        <v>84837.755219582439</v>
      </c>
      <c r="N323" s="16">
        <f t="shared" si="21"/>
        <v>139701.36825053996</v>
      </c>
      <c r="O323" s="16">
        <f t="shared" si="21"/>
        <v>-91376.520878329742</v>
      </c>
    </row>
    <row r="324" spans="1:15">
      <c r="A324" s="13" t="s">
        <v>395</v>
      </c>
      <c r="B324" s="13">
        <v>8401</v>
      </c>
      <c r="C324" s="13" t="s">
        <v>333</v>
      </c>
      <c r="D324" s="13" t="s">
        <v>227</v>
      </c>
      <c r="E324" s="15">
        <v>2387</v>
      </c>
      <c r="F324" s="15">
        <v>35430.614999999998</v>
      </c>
      <c r="G324" s="15">
        <v>121423.948</v>
      </c>
      <c r="H324" s="15">
        <v>166270.65</v>
      </c>
      <c r="I324" s="15">
        <v>287694.598</v>
      </c>
      <c r="J324" s="15">
        <f t="shared" si="18"/>
        <v>-252263.98300000001</v>
      </c>
      <c r="K324" s="15">
        <f t="shared" si="21"/>
        <v>14843.156682027649</v>
      </c>
      <c r="L324" s="15">
        <f t="shared" si="21"/>
        <v>50868.851277754511</v>
      </c>
      <c r="M324" s="15">
        <f t="shared" si="21"/>
        <v>69656.744868035195</v>
      </c>
      <c r="N324" s="15">
        <f t="shared" si="21"/>
        <v>120525.59614578969</v>
      </c>
      <c r="O324" s="15">
        <f t="shared" si="21"/>
        <v>-105682.43946376206</v>
      </c>
    </row>
    <row r="325" spans="1:15">
      <c r="A325" t="s">
        <v>395</v>
      </c>
      <c r="B325">
        <v>8717</v>
      </c>
      <c r="C325" t="s">
        <v>334</v>
      </c>
      <c r="D325" t="s">
        <v>235</v>
      </c>
      <c r="E325" s="16">
        <v>2369</v>
      </c>
      <c r="F325" s="16">
        <v>41564.868999999999</v>
      </c>
      <c r="G325" s="16">
        <v>111094.88</v>
      </c>
      <c r="H325" s="16">
        <v>212298.538</v>
      </c>
      <c r="I325" s="16">
        <v>323393.41800000001</v>
      </c>
      <c r="J325" s="16">
        <f t="shared" si="18"/>
        <v>-281828.549</v>
      </c>
      <c r="K325" s="16">
        <f t="shared" si="21"/>
        <v>17545.322498944704</v>
      </c>
      <c r="L325" s="16">
        <f t="shared" si="21"/>
        <v>46895.263824398484</v>
      </c>
      <c r="M325" s="16">
        <f t="shared" si="21"/>
        <v>89615.254537779649</v>
      </c>
      <c r="N325" s="16">
        <f t="shared" si="21"/>
        <v>136510.51836217815</v>
      </c>
      <c r="O325" s="16">
        <f t="shared" si="21"/>
        <v>-118965.19586323343</v>
      </c>
    </row>
    <row r="326" spans="1:15">
      <c r="A326" s="13" t="s">
        <v>395</v>
      </c>
      <c r="B326" s="13">
        <v>6250</v>
      </c>
      <c r="C326" s="13" t="s">
        <v>335</v>
      </c>
      <c r="D326" s="13" t="s">
        <v>210</v>
      </c>
      <c r="E326" s="15">
        <v>1970</v>
      </c>
      <c r="F326" s="15">
        <v>60805.959000000003</v>
      </c>
      <c r="G326" s="15">
        <v>119754.96</v>
      </c>
      <c r="H326" s="15">
        <v>246136.80499999999</v>
      </c>
      <c r="I326" s="15">
        <v>365891.76500000001</v>
      </c>
      <c r="J326" s="15">
        <f t="shared" si="18"/>
        <v>-305085.80599999998</v>
      </c>
      <c r="K326" s="15">
        <f t="shared" si="21"/>
        <v>30865.969035532995</v>
      </c>
      <c r="L326" s="15">
        <f t="shared" si="21"/>
        <v>60789.319796954318</v>
      </c>
      <c r="M326" s="15">
        <f t="shared" si="21"/>
        <v>124942.54060913705</v>
      </c>
      <c r="N326" s="15">
        <f t="shared" si="21"/>
        <v>185731.86040609138</v>
      </c>
      <c r="O326" s="15">
        <f t="shared" si="21"/>
        <v>-154865.89137055835</v>
      </c>
    </row>
    <row r="327" spans="1:15">
      <c r="A327" t="s">
        <v>395</v>
      </c>
      <c r="B327">
        <v>8613</v>
      </c>
      <c r="C327" t="s">
        <v>336</v>
      </c>
      <c r="D327" t="s">
        <v>231</v>
      </c>
      <c r="E327" s="16">
        <v>1924</v>
      </c>
      <c r="F327" s="16">
        <v>52072.856</v>
      </c>
      <c r="G327" s="16">
        <v>96554.057000000001</v>
      </c>
      <c r="H327" s="16">
        <v>140739.864</v>
      </c>
      <c r="I327" s="16">
        <v>237293.921</v>
      </c>
      <c r="J327" s="16">
        <f t="shared" si="18"/>
        <v>-185221.065</v>
      </c>
      <c r="K327" s="16">
        <f t="shared" si="21"/>
        <v>27064.893970893969</v>
      </c>
      <c r="L327" s="16">
        <f t="shared" si="21"/>
        <v>50184.021309771313</v>
      </c>
      <c r="M327" s="16">
        <f t="shared" si="21"/>
        <v>73149.617463617455</v>
      </c>
      <c r="N327" s="16">
        <f t="shared" si="21"/>
        <v>123333.63877338877</v>
      </c>
      <c r="O327" s="16">
        <f t="shared" si="21"/>
        <v>-96268.74480249481</v>
      </c>
    </row>
    <row r="328" spans="1:15">
      <c r="A328" s="13" t="s">
        <v>395</v>
      </c>
      <c r="B328" s="13">
        <v>6400</v>
      </c>
      <c r="C328" s="13" t="s">
        <v>337</v>
      </c>
      <c r="D328" s="13" t="s">
        <v>211</v>
      </c>
      <c r="E328" s="15">
        <v>1855</v>
      </c>
      <c r="F328" s="15">
        <v>35312.517</v>
      </c>
      <c r="G328" s="15">
        <v>101385.774</v>
      </c>
      <c r="H328" s="15">
        <v>282609.28600000002</v>
      </c>
      <c r="I328" s="15">
        <v>383995.06</v>
      </c>
      <c r="J328" s="15">
        <f t="shared" si="18"/>
        <v>-348682.54300000001</v>
      </c>
      <c r="K328" s="15">
        <f t="shared" si="21"/>
        <v>19036.397304582209</v>
      </c>
      <c r="L328" s="15">
        <f t="shared" si="21"/>
        <v>54655.403773584905</v>
      </c>
      <c r="M328" s="15">
        <f t="shared" si="21"/>
        <v>152350.01940700811</v>
      </c>
      <c r="N328" s="15">
        <f t="shared" si="21"/>
        <v>207005.423180593</v>
      </c>
      <c r="O328" s="15">
        <f t="shared" si="21"/>
        <v>-187969.0258760108</v>
      </c>
    </row>
    <row r="329" spans="1:15">
      <c r="A329" t="s">
        <v>395</v>
      </c>
      <c r="B329">
        <v>8614</v>
      </c>
      <c r="C329" t="s">
        <v>338</v>
      </c>
      <c r="D329" t="s">
        <v>232</v>
      </c>
      <c r="E329" s="16">
        <v>1740</v>
      </c>
      <c r="F329" s="16">
        <v>108740.45699999999</v>
      </c>
      <c r="G329" s="16">
        <v>90333.081999999995</v>
      </c>
      <c r="H329" s="16">
        <v>219519.50399999999</v>
      </c>
      <c r="I329" s="16">
        <v>309852.58600000001</v>
      </c>
      <c r="J329" s="16">
        <f t="shared" ref="J329:J392" si="22">F329-I329</f>
        <v>-201112.12900000002</v>
      </c>
      <c r="K329" s="16">
        <f t="shared" si="21"/>
        <v>62494.515517241372</v>
      </c>
      <c r="L329" s="16">
        <f t="shared" si="21"/>
        <v>51915.564367816085</v>
      </c>
      <c r="M329" s="16">
        <f t="shared" si="21"/>
        <v>126160.63448275861</v>
      </c>
      <c r="N329" s="16">
        <f t="shared" si="21"/>
        <v>178076.1988505747</v>
      </c>
      <c r="O329" s="16">
        <f t="shared" si="21"/>
        <v>-115581.68333333335</v>
      </c>
    </row>
    <row r="330" spans="1:15">
      <c r="A330" s="13" t="s">
        <v>395</v>
      </c>
      <c r="B330" s="13">
        <v>3714</v>
      </c>
      <c r="C330" s="13" t="s">
        <v>339</v>
      </c>
      <c r="D330" s="13" t="s">
        <v>190</v>
      </c>
      <c r="E330" s="15">
        <v>1679</v>
      </c>
      <c r="F330" s="15">
        <v>27245.298999999999</v>
      </c>
      <c r="G330" s="15">
        <v>123782.118</v>
      </c>
      <c r="H330" s="15">
        <v>122266.22500000001</v>
      </c>
      <c r="I330" s="15">
        <v>246048.34299999999</v>
      </c>
      <c r="J330" s="15">
        <f t="shared" si="22"/>
        <v>-218803.04399999999</v>
      </c>
      <c r="K330" s="15">
        <f t="shared" si="21"/>
        <v>16227.098868374032</v>
      </c>
      <c r="L330" s="15">
        <f t="shared" si="21"/>
        <v>73723.715306730199</v>
      </c>
      <c r="M330" s="15">
        <f t="shared" si="21"/>
        <v>72820.860631328178</v>
      </c>
      <c r="N330" s="15">
        <f t="shared" si="21"/>
        <v>146544.57593805835</v>
      </c>
      <c r="O330" s="15">
        <f t="shared" si="21"/>
        <v>-130317.47706968435</v>
      </c>
    </row>
    <row r="331" spans="1:15">
      <c r="A331" t="s">
        <v>395</v>
      </c>
      <c r="B331">
        <v>2506</v>
      </c>
      <c r="C331" t="s">
        <v>340</v>
      </c>
      <c r="D331" t="s">
        <v>180</v>
      </c>
      <c r="E331" s="16">
        <v>1331</v>
      </c>
      <c r="F331" s="16">
        <v>27695.646000000001</v>
      </c>
      <c r="G331" s="16">
        <v>91247.986000000004</v>
      </c>
      <c r="H331" s="16">
        <v>93591.403999999995</v>
      </c>
      <c r="I331" s="16">
        <v>184839.39</v>
      </c>
      <c r="J331" s="16">
        <f t="shared" si="22"/>
        <v>-157143.74400000001</v>
      </c>
      <c r="K331" s="16">
        <f t="shared" si="21"/>
        <v>20808.14876033058</v>
      </c>
      <c r="L331" s="16">
        <f t="shared" si="21"/>
        <v>68555.962434259956</v>
      </c>
      <c r="M331" s="16">
        <f t="shared" si="21"/>
        <v>70316.607062359122</v>
      </c>
      <c r="N331" s="16">
        <f t="shared" si="21"/>
        <v>138872.56949661908</v>
      </c>
      <c r="O331" s="16">
        <f t="shared" si="21"/>
        <v>-118064.42073628851</v>
      </c>
    </row>
    <row r="332" spans="1:15">
      <c r="A332" s="13" t="s">
        <v>395</v>
      </c>
      <c r="B332" s="13">
        <v>5508</v>
      </c>
      <c r="C332" s="13" t="s">
        <v>341</v>
      </c>
      <c r="D332" s="13" t="s">
        <v>202</v>
      </c>
      <c r="E332" s="15">
        <v>1222</v>
      </c>
      <c r="F332" s="15">
        <v>34589.480000000003</v>
      </c>
      <c r="G332" s="15">
        <v>67793.031000000003</v>
      </c>
      <c r="H332" s="15">
        <v>79844.884000000005</v>
      </c>
      <c r="I332" s="15">
        <v>147637.91500000001</v>
      </c>
      <c r="J332" s="15">
        <f t="shared" si="22"/>
        <v>-113048.435</v>
      </c>
      <c r="K332" s="15">
        <f t="shared" si="21"/>
        <v>28305.630114566287</v>
      </c>
      <c r="L332" s="15">
        <f t="shared" si="21"/>
        <v>55477.112111292969</v>
      </c>
      <c r="M332" s="15">
        <f t="shared" si="21"/>
        <v>65339.512274959088</v>
      </c>
      <c r="N332" s="15">
        <f t="shared" si="21"/>
        <v>120816.62438625206</v>
      </c>
      <c r="O332" s="15">
        <f t="shared" si="21"/>
        <v>-92510.994271685762</v>
      </c>
    </row>
    <row r="333" spans="1:15">
      <c r="A333" t="s">
        <v>395</v>
      </c>
      <c r="B333">
        <v>3711</v>
      </c>
      <c r="C333" t="s">
        <v>342</v>
      </c>
      <c r="D333" t="s">
        <v>188</v>
      </c>
      <c r="E333" s="16">
        <v>1196</v>
      </c>
      <c r="F333" s="16">
        <v>53407.771999999997</v>
      </c>
      <c r="G333" s="16">
        <v>114643.774</v>
      </c>
      <c r="H333" s="16">
        <v>128116.773</v>
      </c>
      <c r="I333" s="16">
        <v>242760.54699999999</v>
      </c>
      <c r="J333" s="16">
        <f t="shared" si="22"/>
        <v>-189352.77499999999</v>
      </c>
      <c r="K333" s="16">
        <f t="shared" si="21"/>
        <v>44655.327759197316</v>
      </c>
      <c r="L333" s="16">
        <f t="shared" si="21"/>
        <v>95855.998327759196</v>
      </c>
      <c r="M333" s="16">
        <f t="shared" si="21"/>
        <v>107121.04765886288</v>
      </c>
      <c r="N333" s="16">
        <f t="shared" si="21"/>
        <v>202977.04598662208</v>
      </c>
      <c r="O333" s="16">
        <f t="shared" si="21"/>
        <v>-158321.71822742475</v>
      </c>
    </row>
    <row r="334" spans="1:15">
      <c r="A334" s="13" t="s">
        <v>395</v>
      </c>
      <c r="B334" s="13">
        <v>8721</v>
      </c>
      <c r="C334" s="13" t="s">
        <v>343</v>
      </c>
      <c r="D334" s="13" t="s">
        <v>238</v>
      </c>
      <c r="E334" s="15">
        <v>1144</v>
      </c>
      <c r="F334" s="15">
        <v>40080.283000000003</v>
      </c>
      <c r="G334" s="15">
        <v>73076.388999999996</v>
      </c>
      <c r="H334" s="15">
        <v>70816.725999999995</v>
      </c>
      <c r="I334" s="15">
        <v>143893.11499999999</v>
      </c>
      <c r="J334" s="15">
        <f t="shared" si="22"/>
        <v>-103812.83199999999</v>
      </c>
      <c r="K334" s="15">
        <f t="shared" si="21"/>
        <v>35035.212412587411</v>
      </c>
      <c r="L334" s="15">
        <f t="shared" si="21"/>
        <v>63877.962412587411</v>
      </c>
      <c r="M334" s="15">
        <f t="shared" si="21"/>
        <v>61902.732517482509</v>
      </c>
      <c r="N334" s="15">
        <f t="shared" si="21"/>
        <v>125780.69493006993</v>
      </c>
      <c r="O334" s="15">
        <f t="shared" si="21"/>
        <v>-90745.482517482509</v>
      </c>
    </row>
    <row r="335" spans="1:15">
      <c r="A335" t="s">
        <v>395</v>
      </c>
      <c r="B335">
        <v>6513</v>
      </c>
      <c r="C335" t="s">
        <v>344</v>
      </c>
      <c r="D335" t="s">
        <v>212</v>
      </c>
      <c r="E335" s="16">
        <v>1097</v>
      </c>
      <c r="F335" s="16">
        <v>26005.217000000001</v>
      </c>
      <c r="G335" s="16">
        <v>69933.641000000003</v>
      </c>
      <c r="H335" s="16">
        <v>77374.667000000001</v>
      </c>
      <c r="I335" s="16">
        <v>147308.30799999999</v>
      </c>
      <c r="J335" s="16">
        <f t="shared" si="22"/>
        <v>-121303.09099999999</v>
      </c>
      <c r="K335" s="16">
        <f t="shared" si="21"/>
        <v>23705.758432087514</v>
      </c>
      <c r="L335" s="16">
        <f t="shared" si="21"/>
        <v>63749.900638103922</v>
      </c>
      <c r="M335" s="16">
        <f t="shared" si="21"/>
        <v>70532.969006381041</v>
      </c>
      <c r="N335" s="16">
        <f t="shared" si="21"/>
        <v>134282.86964448495</v>
      </c>
      <c r="O335" s="16">
        <f t="shared" si="21"/>
        <v>-110577.11121239745</v>
      </c>
    </row>
    <row r="336" spans="1:15">
      <c r="A336" s="13" t="s">
        <v>395</v>
      </c>
      <c r="B336" s="13">
        <v>4607</v>
      </c>
      <c r="C336" s="13" t="s">
        <v>345</v>
      </c>
      <c r="D336" s="13" t="s">
        <v>196</v>
      </c>
      <c r="E336" s="15">
        <v>1064</v>
      </c>
      <c r="F336" s="15">
        <v>30703.716</v>
      </c>
      <c r="G336" s="15">
        <v>95621.577000000005</v>
      </c>
      <c r="H336" s="15">
        <v>78685.491999999998</v>
      </c>
      <c r="I336" s="15">
        <v>174307.06899999999</v>
      </c>
      <c r="J336" s="15">
        <f t="shared" si="22"/>
        <v>-143603.353</v>
      </c>
      <c r="K336" s="15">
        <f t="shared" ref="K336:O372" si="23">(F336/$E336)*1000</f>
        <v>28856.875939849622</v>
      </c>
      <c r="L336" s="15">
        <f t="shared" si="23"/>
        <v>89869.903195488732</v>
      </c>
      <c r="M336" s="15">
        <f t="shared" si="23"/>
        <v>73952.530075187969</v>
      </c>
      <c r="N336" s="15">
        <f t="shared" si="23"/>
        <v>163822.43327067667</v>
      </c>
      <c r="O336" s="15">
        <f t="shared" si="23"/>
        <v>-134965.55733082705</v>
      </c>
    </row>
    <row r="337" spans="1:15">
      <c r="A337" t="s">
        <v>395</v>
      </c>
      <c r="B337">
        <v>4100</v>
      </c>
      <c r="C337" t="s">
        <v>346</v>
      </c>
      <c r="D337" t="s">
        <v>192</v>
      </c>
      <c r="E337" s="16">
        <v>958</v>
      </c>
      <c r="F337" s="16">
        <v>45863.391000000003</v>
      </c>
      <c r="G337" s="16">
        <v>62264.050999999999</v>
      </c>
      <c r="H337" s="16">
        <v>70072.111999999994</v>
      </c>
      <c r="I337" s="16">
        <v>132336.163</v>
      </c>
      <c r="J337" s="16">
        <f t="shared" si="22"/>
        <v>-86472.771999999997</v>
      </c>
      <c r="K337" s="16">
        <f t="shared" si="23"/>
        <v>47874.103340292277</v>
      </c>
      <c r="L337" s="16">
        <f t="shared" si="23"/>
        <v>64993.790187891434</v>
      </c>
      <c r="M337" s="16">
        <f t="shared" si="23"/>
        <v>73144.167014613777</v>
      </c>
      <c r="N337" s="16">
        <f t="shared" si="23"/>
        <v>138137.95720250523</v>
      </c>
      <c r="O337" s="16">
        <f t="shared" si="23"/>
        <v>-90263.853862212942</v>
      </c>
    </row>
    <row r="338" spans="1:15">
      <c r="A338" s="13" t="s">
        <v>395</v>
      </c>
      <c r="B338" s="13">
        <v>5604</v>
      </c>
      <c r="C338" s="13" t="s">
        <v>347</v>
      </c>
      <c r="D338" s="13" t="s">
        <v>203</v>
      </c>
      <c r="E338" s="15">
        <v>950</v>
      </c>
      <c r="F338" s="15">
        <v>36174.266000000003</v>
      </c>
      <c r="G338" s="15">
        <v>83957.054999999993</v>
      </c>
      <c r="H338" s="15">
        <v>157154.38699999999</v>
      </c>
      <c r="I338" s="15">
        <v>241111.44200000001</v>
      </c>
      <c r="J338" s="15">
        <f t="shared" si="22"/>
        <v>-204937.17600000001</v>
      </c>
      <c r="K338" s="15">
        <f t="shared" si="23"/>
        <v>38078.174736842106</v>
      </c>
      <c r="L338" s="15">
        <f t="shared" si="23"/>
        <v>88375.847368421048</v>
      </c>
      <c r="M338" s="15">
        <f t="shared" si="23"/>
        <v>165425.67052631578</v>
      </c>
      <c r="N338" s="15">
        <f t="shared" si="23"/>
        <v>253801.51789473687</v>
      </c>
      <c r="O338" s="15">
        <f t="shared" si="23"/>
        <v>-215723.34315789473</v>
      </c>
    </row>
    <row r="339" spans="1:15">
      <c r="A339" t="s">
        <v>395</v>
      </c>
      <c r="B339">
        <v>3709</v>
      </c>
      <c r="C339" t="s">
        <v>348</v>
      </c>
      <c r="D339" t="s">
        <v>186</v>
      </c>
      <c r="E339" s="16">
        <v>862</v>
      </c>
      <c r="F339" s="16">
        <v>16845.891</v>
      </c>
      <c r="G339" s="16">
        <v>31372.715</v>
      </c>
      <c r="H339" s="16">
        <v>48387.207999999999</v>
      </c>
      <c r="I339" s="16">
        <v>79759.922999999995</v>
      </c>
      <c r="J339" s="16">
        <f t="shared" si="22"/>
        <v>-62914.031999999992</v>
      </c>
      <c r="K339" s="16">
        <f t="shared" si="23"/>
        <v>19542.796983758697</v>
      </c>
      <c r="L339" s="16">
        <f t="shared" si="23"/>
        <v>36395.26102088167</v>
      </c>
      <c r="M339" s="16">
        <f t="shared" si="23"/>
        <v>56133.651972157772</v>
      </c>
      <c r="N339" s="16">
        <f t="shared" si="23"/>
        <v>92528.912993039441</v>
      </c>
      <c r="O339" s="16">
        <f t="shared" si="23"/>
        <v>-72986.11600928074</v>
      </c>
    </row>
    <row r="340" spans="1:15">
      <c r="A340" s="13" t="s">
        <v>395</v>
      </c>
      <c r="B340" s="13">
        <v>6612</v>
      </c>
      <c r="C340" s="13" t="s">
        <v>349</v>
      </c>
      <c r="D340" s="13" t="s">
        <v>218</v>
      </c>
      <c r="E340" s="15">
        <v>852</v>
      </c>
      <c r="F340" s="15">
        <v>13394.027</v>
      </c>
      <c r="G340" s="15">
        <v>39819.593000000001</v>
      </c>
      <c r="H340" s="15">
        <v>21911.666000000001</v>
      </c>
      <c r="I340" s="15">
        <v>61731.258999999998</v>
      </c>
      <c r="J340" s="15">
        <f t="shared" si="22"/>
        <v>-48337.231999999996</v>
      </c>
      <c r="K340" s="15">
        <f t="shared" si="23"/>
        <v>15720.68896713615</v>
      </c>
      <c r="L340" s="15">
        <f t="shared" si="23"/>
        <v>46736.611502347419</v>
      </c>
      <c r="M340" s="15">
        <f t="shared" si="23"/>
        <v>25717.917840375587</v>
      </c>
      <c r="N340" s="15">
        <f t="shared" si="23"/>
        <v>72454.529342723006</v>
      </c>
      <c r="O340" s="15">
        <f t="shared" si="23"/>
        <v>-56733.840375586849</v>
      </c>
    </row>
    <row r="341" spans="1:15">
      <c r="A341" t="s">
        <v>395</v>
      </c>
      <c r="B341">
        <v>8710</v>
      </c>
      <c r="C341" t="s">
        <v>350</v>
      </c>
      <c r="D341" t="s">
        <v>233</v>
      </c>
      <c r="E341" s="16">
        <v>822</v>
      </c>
      <c r="F341" s="16">
        <v>47686.648000000001</v>
      </c>
      <c r="G341" s="16">
        <v>38433.815999999999</v>
      </c>
      <c r="H341" s="16">
        <v>78580.45</v>
      </c>
      <c r="I341" s="16">
        <v>117014.266</v>
      </c>
      <c r="J341" s="16">
        <f t="shared" si="22"/>
        <v>-69327.618000000002</v>
      </c>
      <c r="K341" s="16">
        <f t="shared" si="23"/>
        <v>58012.95377128954</v>
      </c>
      <c r="L341" s="16">
        <f t="shared" si="23"/>
        <v>46756.46715328467</v>
      </c>
      <c r="M341" s="16">
        <f t="shared" si="23"/>
        <v>95596.654501216544</v>
      </c>
      <c r="N341" s="16">
        <f t="shared" si="23"/>
        <v>142353.12165450121</v>
      </c>
      <c r="O341" s="16">
        <f t="shared" si="23"/>
        <v>-84340.167883211674</v>
      </c>
    </row>
    <row r="342" spans="1:15">
      <c r="A342" s="13" t="s">
        <v>395</v>
      </c>
      <c r="B342" s="13">
        <v>8508</v>
      </c>
      <c r="C342" s="13" t="s">
        <v>351</v>
      </c>
      <c r="D342" s="13" t="s">
        <v>228</v>
      </c>
      <c r="E342" s="15">
        <v>758</v>
      </c>
      <c r="F342" s="15">
        <v>19196.269</v>
      </c>
      <c r="G342" s="15">
        <v>45201.158000000003</v>
      </c>
      <c r="H342" s="15">
        <v>46428.741999999998</v>
      </c>
      <c r="I342" s="15">
        <v>91629.9</v>
      </c>
      <c r="J342" s="15">
        <f t="shared" si="22"/>
        <v>-72433.630999999994</v>
      </c>
      <c r="K342" s="15">
        <f t="shared" si="23"/>
        <v>25324.893139841686</v>
      </c>
      <c r="L342" s="15">
        <f t="shared" si="23"/>
        <v>59632.134564643806</v>
      </c>
      <c r="M342" s="15">
        <f t="shared" si="23"/>
        <v>61251.638522427442</v>
      </c>
      <c r="N342" s="15">
        <f t="shared" si="23"/>
        <v>120883.77308707124</v>
      </c>
      <c r="O342" s="15">
        <f t="shared" si="23"/>
        <v>-95558.879947229536</v>
      </c>
    </row>
    <row r="343" spans="1:15">
      <c r="A343" t="s">
        <v>395</v>
      </c>
      <c r="B343">
        <v>8722</v>
      </c>
      <c r="C343" t="s">
        <v>352</v>
      </c>
      <c r="D343" t="s">
        <v>239</v>
      </c>
      <c r="E343" s="16">
        <v>690</v>
      </c>
      <c r="F343" s="16">
        <v>1719</v>
      </c>
      <c r="G343" s="16">
        <v>8322.1209999999992</v>
      </c>
      <c r="H343" s="16">
        <v>6080.4260000000004</v>
      </c>
      <c r="I343" s="16">
        <v>14402.547</v>
      </c>
      <c r="J343" s="16">
        <f t="shared" si="22"/>
        <v>-12683.547</v>
      </c>
      <c r="K343" s="16">
        <f t="shared" si="23"/>
        <v>2491.304347826087</v>
      </c>
      <c r="L343" s="16">
        <f t="shared" si="23"/>
        <v>12061.04492753623</v>
      </c>
      <c r="M343" s="16">
        <f t="shared" si="23"/>
        <v>8812.2115942028995</v>
      </c>
      <c r="N343" s="16">
        <f t="shared" si="23"/>
        <v>20873.256521739131</v>
      </c>
      <c r="O343" s="16">
        <f t="shared" si="23"/>
        <v>-18381.952173913047</v>
      </c>
    </row>
    <row r="344" spans="1:15">
      <c r="A344" s="13" t="s">
        <v>395</v>
      </c>
      <c r="B344" s="13">
        <v>6515</v>
      </c>
      <c r="C344" s="13" t="s">
        <v>353</v>
      </c>
      <c r="D344" s="13" t="s">
        <v>213</v>
      </c>
      <c r="E344" s="15">
        <v>653</v>
      </c>
      <c r="F344" s="15">
        <v>26698.355</v>
      </c>
      <c r="G344" s="15">
        <v>43042.311000000002</v>
      </c>
      <c r="H344" s="15">
        <v>55388.224999999999</v>
      </c>
      <c r="I344" s="15">
        <v>98430.535999999993</v>
      </c>
      <c r="J344" s="15">
        <f t="shared" si="22"/>
        <v>-71732.180999999997</v>
      </c>
      <c r="K344" s="15">
        <f t="shared" si="23"/>
        <v>40885.689127105667</v>
      </c>
      <c r="L344" s="15">
        <f t="shared" si="23"/>
        <v>65914.718223583463</v>
      </c>
      <c r="M344" s="15">
        <f t="shared" si="23"/>
        <v>84821.17151607963</v>
      </c>
      <c r="N344" s="15">
        <f t="shared" si="23"/>
        <v>150735.88973966311</v>
      </c>
      <c r="O344" s="15">
        <f t="shared" si="23"/>
        <v>-109850.20061255741</v>
      </c>
    </row>
    <row r="345" spans="1:15">
      <c r="A345" t="s">
        <v>395</v>
      </c>
      <c r="B345">
        <v>7502</v>
      </c>
      <c r="C345" t="s">
        <v>354</v>
      </c>
      <c r="D345" t="s">
        <v>223</v>
      </c>
      <c r="E345" s="16">
        <v>653</v>
      </c>
      <c r="F345" s="16">
        <v>8499.3950000000004</v>
      </c>
      <c r="G345" s="16">
        <v>45157.824999999997</v>
      </c>
      <c r="H345" s="16">
        <v>47973.623</v>
      </c>
      <c r="I345" s="16">
        <v>93131.448000000004</v>
      </c>
      <c r="J345" s="16">
        <f t="shared" si="22"/>
        <v>-84632.053</v>
      </c>
      <c r="K345" s="16">
        <f t="shared" si="23"/>
        <v>13015.918836140889</v>
      </c>
      <c r="L345" s="16">
        <f t="shared" si="23"/>
        <v>69154.402756508411</v>
      </c>
      <c r="M345" s="16">
        <f t="shared" si="23"/>
        <v>73466.497702909648</v>
      </c>
      <c r="N345" s="16">
        <f t="shared" si="23"/>
        <v>142620.90045941807</v>
      </c>
      <c r="O345" s="16">
        <f t="shared" si="23"/>
        <v>-129604.98162327718</v>
      </c>
    </row>
    <row r="346" spans="1:15">
      <c r="A346" s="13" t="s">
        <v>395</v>
      </c>
      <c r="B346" s="13">
        <v>3511</v>
      </c>
      <c r="C346" s="13" t="s">
        <v>355</v>
      </c>
      <c r="D346" s="13" t="s">
        <v>184</v>
      </c>
      <c r="E346" s="15">
        <v>647</v>
      </c>
      <c r="F346" s="15">
        <v>5632.0150000000003</v>
      </c>
      <c r="G346" s="15">
        <v>30565.75</v>
      </c>
      <c r="H346" s="15">
        <v>35603.410000000003</v>
      </c>
      <c r="I346" s="15">
        <v>66169.16</v>
      </c>
      <c r="J346" s="15">
        <f t="shared" si="22"/>
        <v>-60537.145000000004</v>
      </c>
      <c r="K346" s="15">
        <f t="shared" si="23"/>
        <v>8704.8145285935097</v>
      </c>
      <c r="L346" s="15">
        <f t="shared" si="23"/>
        <v>47242.272024729522</v>
      </c>
      <c r="M346" s="15">
        <f t="shared" si="23"/>
        <v>55028.454404945915</v>
      </c>
      <c r="N346" s="15">
        <f t="shared" si="23"/>
        <v>102270.72642967543</v>
      </c>
      <c r="O346" s="15">
        <f t="shared" si="23"/>
        <v>-93565.911901081912</v>
      </c>
    </row>
    <row r="347" spans="1:15">
      <c r="A347" t="s">
        <v>395</v>
      </c>
      <c r="B347">
        <v>8509</v>
      </c>
      <c r="C347" t="s">
        <v>356</v>
      </c>
      <c r="D347" t="s">
        <v>229</v>
      </c>
      <c r="E347" s="16">
        <v>624</v>
      </c>
      <c r="F347" s="16">
        <v>16543.764999999999</v>
      </c>
      <c r="G347" s="16">
        <v>44657.949000000001</v>
      </c>
      <c r="H347" s="16">
        <v>54771.053999999996</v>
      </c>
      <c r="I347" s="16">
        <v>99429.002999999997</v>
      </c>
      <c r="J347" s="16">
        <f t="shared" si="22"/>
        <v>-82885.237999999998</v>
      </c>
      <c r="K347" s="16">
        <f t="shared" si="23"/>
        <v>26512.443910256407</v>
      </c>
      <c r="L347" s="16">
        <f t="shared" si="23"/>
        <v>71567.225961538468</v>
      </c>
      <c r="M347" s="16">
        <f t="shared" si="23"/>
        <v>87774.125</v>
      </c>
      <c r="N347" s="16">
        <f t="shared" si="23"/>
        <v>159341.35096153847</v>
      </c>
      <c r="O347" s="16">
        <f t="shared" si="23"/>
        <v>-132828.90705128203</v>
      </c>
    </row>
    <row r="348" spans="1:15">
      <c r="A348" s="13" t="s">
        <v>395</v>
      </c>
      <c r="B348" s="13">
        <v>3811</v>
      </c>
      <c r="C348" s="13" t="s">
        <v>357</v>
      </c>
      <c r="D348" s="13" t="s">
        <v>191</v>
      </c>
      <c r="E348" s="15">
        <v>620</v>
      </c>
      <c r="F348" s="15">
        <v>13747.099</v>
      </c>
      <c r="G348" s="15">
        <v>24141.878000000001</v>
      </c>
      <c r="H348" s="15">
        <v>38753.966999999997</v>
      </c>
      <c r="I348" s="15">
        <v>62895.845000000001</v>
      </c>
      <c r="J348" s="15">
        <f t="shared" si="22"/>
        <v>-49148.745999999999</v>
      </c>
      <c r="K348" s="15">
        <f t="shared" si="23"/>
        <v>22172.740322580645</v>
      </c>
      <c r="L348" s="15">
        <f t="shared" si="23"/>
        <v>38938.512903225805</v>
      </c>
      <c r="M348" s="15">
        <f t="shared" si="23"/>
        <v>62506.398387096764</v>
      </c>
      <c r="N348" s="15">
        <f t="shared" si="23"/>
        <v>101444.91129032258</v>
      </c>
      <c r="O348" s="15">
        <f t="shared" si="23"/>
        <v>-79272.170967741928</v>
      </c>
    </row>
    <row r="349" spans="1:15">
      <c r="A349" t="s">
        <v>395</v>
      </c>
      <c r="B349">
        <v>8720</v>
      </c>
      <c r="C349" t="s">
        <v>358</v>
      </c>
      <c r="D349" t="s">
        <v>237</v>
      </c>
      <c r="E349" s="16">
        <v>590</v>
      </c>
      <c r="F349" s="16">
        <v>590.18200000000002</v>
      </c>
      <c r="G349" s="16">
        <v>5912.5290000000005</v>
      </c>
      <c r="H349" s="16">
        <v>35176.25</v>
      </c>
      <c r="I349" s="16">
        <v>41088.779000000002</v>
      </c>
      <c r="J349" s="16">
        <f t="shared" si="22"/>
        <v>-40498.597000000002</v>
      </c>
      <c r="K349" s="16">
        <f t="shared" si="23"/>
        <v>1000.3084745762711</v>
      </c>
      <c r="L349" s="16">
        <f t="shared" si="23"/>
        <v>10021.235593220339</v>
      </c>
      <c r="M349" s="16">
        <f t="shared" si="23"/>
        <v>59620.762711864409</v>
      </c>
      <c r="N349" s="16">
        <f t="shared" si="23"/>
        <v>69641.998305084751</v>
      </c>
      <c r="O349" s="16">
        <f t="shared" si="23"/>
        <v>-68641.689830508476</v>
      </c>
    </row>
    <row r="350" spans="1:15">
      <c r="A350" s="13" t="s">
        <v>395</v>
      </c>
      <c r="B350" s="13">
        <v>6709</v>
      </c>
      <c r="C350" s="13" t="s">
        <v>359</v>
      </c>
      <c r="D350" s="13" t="s">
        <v>220</v>
      </c>
      <c r="E350" s="15">
        <v>504</v>
      </c>
      <c r="F350" s="15">
        <v>22555.655999999999</v>
      </c>
      <c r="G350" s="15">
        <v>21762.219000000001</v>
      </c>
      <c r="H350" s="15">
        <v>52185.500999999997</v>
      </c>
      <c r="I350" s="15">
        <v>73947.72</v>
      </c>
      <c r="J350" s="15">
        <f t="shared" si="22"/>
        <v>-51392.063999999998</v>
      </c>
      <c r="K350" s="15">
        <f t="shared" si="23"/>
        <v>44753.28571428571</v>
      </c>
      <c r="L350" s="15">
        <f t="shared" si="23"/>
        <v>43179.005952380954</v>
      </c>
      <c r="M350" s="15">
        <f t="shared" si="23"/>
        <v>103542.6607142857</v>
      </c>
      <c r="N350" s="15">
        <f t="shared" si="23"/>
        <v>146721.66666666666</v>
      </c>
      <c r="O350" s="15">
        <f t="shared" si="23"/>
        <v>-101968.38095238096</v>
      </c>
    </row>
    <row r="351" spans="1:15">
      <c r="A351" t="s">
        <v>395</v>
      </c>
      <c r="B351">
        <v>8719</v>
      </c>
      <c r="C351" t="s">
        <v>360</v>
      </c>
      <c r="D351" t="s">
        <v>236</v>
      </c>
      <c r="E351" s="16">
        <v>492</v>
      </c>
      <c r="F351" s="16">
        <v>18664.848000000002</v>
      </c>
      <c r="G351" s="16">
        <v>48745.917000000001</v>
      </c>
      <c r="H351" s="16">
        <v>74468.573999999993</v>
      </c>
      <c r="I351" s="16">
        <v>123214.49099999999</v>
      </c>
      <c r="J351" s="16">
        <f t="shared" si="22"/>
        <v>-104549.643</v>
      </c>
      <c r="K351" s="16">
        <f t="shared" si="23"/>
        <v>37936.682926829271</v>
      </c>
      <c r="L351" s="16">
        <f t="shared" si="23"/>
        <v>99077.067073170736</v>
      </c>
      <c r="M351" s="16">
        <f t="shared" si="23"/>
        <v>151358.89024390242</v>
      </c>
      <c r="N351" s="16">
        <f t="shared" si="23"/>
        <v>250435.95731707316</v>
      </c>
      <c r="O351" s="16">
        <f t="shared" si="23"/>
        <v>-212499.2743902439</v>
      </c>
    </row>
    <row r="352" spans="1:15">
      <c r="A352" s="13" t="s">
        <v>395</v>
      </c>
      <c r="B352" s="13">
        <v>6607</v>
      </c>
      <c r="C352" s="13" t="s">
        <v>361</v>
      </c>
      <c r="D352" s="13" t="s">
        <v>216</v>
      </c>
      <c r="E352" s="15">
        <v>471</v>
      </c>
      <c r="F352" s="15">
        <v>7341.38</v>
      </c>
      <c r="G352" s="15">
        <v>20966.512999999999</v>
      </c>
      <c r="H352" s="15">
        <v>29283.921999999999</v>
      </c>
      <c r="I352" s="15">
        <v>50250.434999999998</v>
      </c>
      <c r="J352" s="15">
        <f t="shared" si="22"/>
        <v>-42909.055</v>
      </c>
      <c r="K352" s="15">
        <f t="shared" si="23"/>
        <v>15586.794055201699</v>
      </c>
      <c r="L352" s="15">
        <f t="shared" si="23"/>
        <v>44514.889596602967</v>
      </c>
      <c r="M352" s="15">
        <f t="shared" si="23"/>
        <v>62173.93205944798</v>
      </c>
      <c r="N352" s="15">
        <f t="shared" si="23"/>
        <v>106688.82165605095</v>
      </c>
      <c r="O352" s="15">
        <f t="shared" si="23"/>
        <v>-91102.027600849251</v>
      </c>
    </row>
    <row r="353" spans="1:15">
      <c r="A353" t="s">
        <v>395</v>
      </c>
      <c r="B353">
        <v>5609</v>
      </c>
      <c r="C353" t="s">
        <v>362</v>
      </c>
      <c r="D353" t="s">
        <v>204</v>
      </c>
      <c r="E353" s="16">
        <v>470</v>
      </c>
      <c r="F353" s="16">
        <v>7100.3739999999998</v>
      </c>
      <c r="G353" s="16">
        <v>42643.084000000003</v>
      </c>
      <c r="H353" s="16">
        <v>26359.027999999998</v>
      </c>
      <c r="I353" s="16">
        <v>69002.111999999994</v>
      </c>
      <c r="J353" s="16">
        <f t="shared" si="22"/>
        <v>-61901.737999999998</v>
      </c>
      <c r="K353" s="16">
        <f t="shared" si="23"/>
        <v>15107.178723404255</v>
      </c>
      <c r="L353" s="16">
        <f t="shared" si="23"/>
        <v>90729.96595744681</v>
      </c>
      <c r="M353" s="16">
        <f t="shared" si="23"/>
        <v>56083.038297872336</v>
      </c>
      <c r="N353" s="16">
        <f t="shared" si="23"/>
        <v>146813.00425531913</v>
      </c>
      <c r="O353" s="16">
        <f t="shared" si="23"/>
        <v>-131705.82553191489</v>
      </c>
    </row>
    <row r="354" spans="1:15">
      <c r="A354" s="13" t="s">
        <v>395</v>
      </c>
      <c r="B354" s="13">
        <v>6601</v>
      </c>
      <c r="C354" s="13" t="s">
        <v>363</v>
      </c>
      <c r="D354" s="13" t="s">
        <v>214</v>
      </c>
      <c r="E354" s="15">
        <v>441</v>
      </c>
      <c r="F354" s="15">
        <v>1334.2159999999999</v>
      </c>
      <c r="G354" s="15">
        <v>22948.216</v>
      </c>
      <c r="H354" s="15">
        <v>9021.4670000000006</v>
      </c>
      <c r="I354" s="15">
        <v>31969.683000000001</v>
      </c>
      <c r="J354" s="15">
        <f t="shared" si="22"/>
        <v>-30635.467000000001</v>
      </c>
      <c r="K354" s="15">
        <f t="shared" si="23"/>
        <v>3025.4331065759638</v>
      </c>
      <c r="L354" s="15">
        <f t="shared" si="23"/>
        <v>52036.770975056694</v>
      </c>
      <c r="M354" s="15">
        <f t="shared" si="23"/>
        <v>20456.841269841269</v>
      </c>
      <c r="N354" s="15">
        <f t="shared" si="23"/>
        <v>72493.612244897959</v>
      </c>
      <c r="O354" s="15">
        <f t="shared" si="23"/>
        <v>-69468.179138321997</v>
      </c>
    </row>
    <row r="355" spans="1:15">
      <c r="A355" t="s">
        <v>395</v>
      </c>
      <c r="B355">
        <v>4911</v>
      </c>
      <c r="C355" t="s">
        <v>364</v>
      </c>
      <c r="D355" t="s">
        <v>200</v>
      </c>
      <c r="E355" s="16">
        <v>435</v>
      </c>
      <c r="F355" s="16">
        <v>18200.381000000001</v>
      </c>
      <c r="G355" s="16">
        <v>44447.334999999999</v>
      </c>
      <c r="H355" s="16">
        <v>46441.599000000002</v>
      </c>
      <c r="I355" s="16">
        <v>90888.933999999994</v>
      </c>
      <c r="J355" s="16">
        <f t="shared" si="22"/>
        <v>-72688.552999999985</v>
      </c>
      <c r="K355" s="16">
        <f t="shared" si="23"/>
        <v>41839.956321839083</v>
      </c>
      <c r="L355" s="16">
        <f t="shared" si="23"/>
        <v>102177.7816091954</v>
      </c>
      <c r="M355" s="16">
        <f t="shared" si="23"/>
        <v>106762.29655172415</v>
      </c>
      <c r="N355" s="16">
        <f t="shared" si="23"/>
        <v>208940.07816091951</v>
      </c>
      <c r="O355" s="16">
        <f t="shared" si="23"/>
        <v>-167100.12183908044</v>
      </c>
    </row>
    <row r="356" spans="1:15">
      <c r="A356" s="13" t="s">
        <v>395</v>
      </c>
      <c r="B356" s="13">
        <v>5612</v>
      </c>
      <c r="C356" s="13" t="s">
        <v>365</v>
      </c>
      <c r="D356" s="13" t="s">
        <v>206</v>
      </c>
      <c r="E356" s="15">
        <v>372</v>
      </c>
      <c r="F356" s="15">
        <v>1635.6079999999999</v>
      </c>
      <c r="G356" s="15">
        <v>4961.4440000000004</v>
      </c>
      <c r="H356" s="15">
        <v>3345.6619999999998</v>
      </c>
      <c r="I356" s="15">
        <v>8307.1059999999998</v>
      </c>
      <c r="J356" s="15">
        <f t="shared" si="22"/>
        <v>-6671.4979999999996</v>
      </c>
      <c r="K356" s="15">
        <f t="shared" si="23"/>
        <v>4396.7956989247314</v>
      </c>
      <c r="L356" s="15">
        <f t="shared" si="23"/>
        <v>13337.215053763442</v>
      </c>
      <c r="M356" s="15">
        <f t="shared" si="23"/>
        <v>8993.7150537634407</v>
      </c>
      <c r="N356" s="15">
        <f t="shared" si="23"/>
        <v>22330.930107526881</v>
      </c>
      <c r="O356" s="15">
        <f t="shared" si="23"/>
        <v>-17934.134408602149</v>
      </c>
    </row>
    <row r="357" spans="1:15">
      <c r="A357" t="s">
        <v>395</v>
      </c>
      <c r="B357">
        <v>6602</v>
      </c>
      <c r="C357" t="s">
        <v>366</v>
      </c>
      <c r="D357" t="s">
        <v>215</v>
      </c>
      <c r="E357" s="16">
        <v>371</v>
      </c>
      <c r="F357" s="16">
        <v>13541.945</v>
      </c>
      <c r="G357" s="16">
        <v>23503.305</v>
      </c>
      <c r="H357" s="16">
        <v>41019.29</v>
      </c>
      <c r="I357" s="16">
        <v>64522.595000000001</v>
      </c>
      <c r="J357" s="16">
        <f t="shared" si="22"/>
        <v>-50980.65</v>
      </c>
      <c r="K357" s="16">
        <f t="shared" si="23"/>
        <v>36501.199460916439</v>
      </c>
      <c r="L357" s="16">
        <f t="shared" si="23"/>
        <v>63351.226415094337</v>
      </c>
      <c r="M357" s="16">
        <f t="shared" si="23"/>
        <v>110564.12398921834</v>
      </c>
      <c r="N357" s="16">
        <f t="shared" si="23"/>
        <v>173915.35040431269</v>
      </c>
      <c r="O357" s="16">
        <f t="shared" si="23"/>
        <v>-137414.15094339623</v>
      </c>
    </row>
    <row r="358" spans="1:15">
      <c r="A358" s="13" t="s">
        <v>395</v>
      </c>
      <c r="B358" s="13">
        <v>8610</v>
      </c>
      <c r="C358" s="13" t="s">
        <v>367</v>
      </c>
      <c r="D358" s="13" t="s">
        <v>230</v>
      </c>
      <c r="E358" s="15">
        <v>271</v>
      </c>
      <c r="F358" s="15">
        <v>765</v>
      </c>
      <c r="G358" s="15">
        <v>0</v>
      </c>
      <c r="H358" s="15">
        <v>29636.567999999999</v>
      </c>
      <c r="I358" s="15">
        <v>29636.567999999999</v>
      </c>
      <c r="J358" s="15">
        <f t="shared" si="22"/>
        <v>-28871.567999999999</v>
      </c>
      <c r="K358" s="15">
        <f t="shared" si="23"/>
        <v>2822.8782287822878</v>
      </c>
      <c r="L358" s="15">
        <f t="shared" si="23"/>
        <v>0</v>
      </c>
      <c r="M358" s="15">
        <f t="shared" si="23"/>
        <v>109360.0295202952</v>
      </c>
      <c r="N358" s="15">
        <f t="shared" si="23"/>
        <v>109360.0295202952</v>
      </c>
      <c r="O358" s="15">
        <f t="shared" si="23"/>
        <v>-106537.15129151291</v>
      </c>
    </row>
    <row r="359" spans="1:15">
      <c r="A359" t="s">
        <v>395</v>
      </c>
      <c r="B359">
        <v>4604</v>
      </c>
      <c r="C359" t="s">
        <v>368</v>
      </c>
      <c r="D359" t="s">
        <v>195</v>
      </c>
      <c r="E359" s="16">
        <v>268</v>
      </c>
      <c r="F359" s="16">
        <v>17492.077000000001</v>
      </c>
      <c r="G359" s="16">
        <v>34580.483</v>
      </c>
      <c r="H359" s="16">
        <v>58371.400999999998</v>
      </c>
      <c r="I359" s="16">
        <v>92951.884000000005</v>
      </c>
      <c r="J359" s="16">
        <f t="shared" si="22"/>
        <v>-75459.807000000001</v>
      </c>
      <c r="K359" s="16">
        <f t="shared" si="23"/>
        <v>65268.944029850747</v>
      </c>
      <c r="L359" s="16">
        <f t="shared" si="23"/>
        <v>129031.65298507463</v>
      </c>
      <c r="M359" s="16">
        <f t="shared" si="23"/>
        <v>217803.73507462686</v>
      </c>
      <c r="N359" s="16">
        <f t="shared" si="23"/>
        <v>346835.38805970154</v>
      </c>
      <c r="O359" s="16">
        <f t="shared" si="23"/>
        <v>-281566.44402985077</v>
      </c>
    </row>
    <row r="360" spans="1:15">
      <c r="A360" s="13" t="s">
        <v>395</v>
      </c>
      <c r="B360" s="13">
        <v>1606</v>
      </c>
      <c r="C360" s="13" t="s">
        <v>369</v>
      </c>
      <c r="D360" s="13" t="s">
        <v>177</v>
      </c>
      <c r="E360" s="15">
        <v>250</v>
      </c>
      <c r="F360" s="15">
        <v>645.60799999999995</v>
      </c>
      <c r="G360" s="15">
        <v>4126.3220000000001</v>
      </c>
      <c r="H360" s="15">
        <v>617.24300000000005</v>
      </c>
      <c r="I360" s="15">
        <v>4743.5649999999996</v>
      </c>
      <c r="J360" s="15">
        <f t="shared" si="22"/>
        <v>-4097.9569999999994</v>
      </c>
      <c r="K360" s="15">
        <f t="shared" si="23"/>
        <v>2582.4319999999998</v>
      </c>
      <c r="L360" s="15">
        <f t="shared" si="23"/>
        <v>16505.288</v>
      </c>
      <c r="M360" s="15">
        <f t="shared" si="23"/>
        <v>2468.9720000000002</v>
      </c>
      <c r="N360" s="15">
        <f t="shared" si="23"/>
        <v>18974.259999999998</v>
      </c>
      <c r="O360" s="15">
        <f t="shared" si="23"/>
        <v>-16391.827999999998</v>
      </c>
    </row>
    <row r="361" spans="1:15">
      <c r="A361" t="s">
        <v>395</v>
      </c>
      <c r="B361">
        <v>4502</v>
      </c>
      <c r="C361" t="s">
        <v>370</v>
      </c>
      <c r="D361" t="s">
        <v>194</v>
      </c>
      <c r="E361" s="16">
        <v>236</v>
      </c>
      <c r="F361" s="16">
        <v>12284.691000000001</v>
      </c>
      <c r="G361" s="16">
        <v>27075.165000000001</v>
      </c>
      <c r="H361" s="16">
        <v>17916.569</v>
      </c>
      <c r="I361" s="16">
        <v>44991.733999999997</v>
      </c>
      <c r="J361" s="16">
        <f t="shared" si="22"/>
        <v>-32707.042999999998</v>
      </c>
      <c r="K361" s="16">
        <f t="shared" si="23"/>
        <v>52053.775423728817</v>
      </c>
      <c r="L361" s="16">
        <f t="shared" si="23"/>
        <v>114725.27542372882</v>
      </c>
      <c r="M361" s="16">
        <f t="shared" si="23"/>
        <v>75917.66525423729</v>
      </c>
      <c r="N361" s="16">
        <f t="shared" si="23"/>
        <v>190642.94067796611</v>
      </c>
      <c r="O361" s="16">
        <f t="shared" si="23"/>
        <v>-138589.16525423728</v>
      </c>
    </row>
    <row r="362" spans="1:15">
      <c r="A362" s="13" t="s">
        <v>395</v>
      </c>
      <c r="B362" s="13">
        <v>5706</v>
      </c>
      <c r="C362" s="13" t="s">
        <v>371</v>
      </c>
      <c r="D362" s="13" t="s">
        <v>207</v>
      </c>
      <c r="E362" s="15">
        <v>210</v>
      </c>
      <c r="F362" s="15">
        <v>315</v>
      </c>
      <c r="G362" s="15">
        <v>0</v>
      </c>
      <c r="H362" s="15">
        <v>16595</v>
      </c>
      <c r="I362" s="15">
        <v>16595</v>
      </c>
      <c r="J362" s="15">
        <f t="shared" si="22"/>
        <v>-16280</v>
      </c>
      <c r="K362" s="15">
        <f t="shared" si="23"/>
        <v>1500</v>
      </c>
      <c r="L362" s="15">
        <f t="shared" si="23"/>
        <v>0</v>
      </c>
      <c r="M362" s="15">
        <f t="shared" si="23"/>
        <v>79023.809523809512</v>
      </c>
      <c r="N362" s="15">
        <f t="shared" si="23"/>
        <v>79023.809523809512</v>
      </c>
      <c r="O362" s="15">
        <f t="shared" si="23"/>
        <v>-77523.809523809512</v>
      </c>
    </row>
    <row r="363" spans="1:15">
      <c r="A363" t="s">
        <v>395</v>
      </c>
      <c r="B363">
        <v>4803</v>
      </c>
      <c r="C363" t="s">
        <v>372</v>
      </c>
      <c r="D363" t="s">
        <v>197</v>
      </c>
      <c r="E363" s="16">
        <v>201</v>
      </c>
      <c r="F363" s="16">
        <v>391.31700000000001</v>
      </c>
      <c r="G363" s="16">
        <v>6099.2460000000001</v>
      </c>
      <c r="H363" s="16">
        <v>4394.74</v>
      </c>
      <c r="I363" s="16">
        <v>10493.986000000001</v>
      </c>
      <c r="J363" s="16">
        <f t="shared" si="22"/>
        <v>-10102.669000000002</v>
      </c>
      <c r="K363" s="16">
        <f t="shared" si="23"/>
        <v>1946.8507462686568</v>
      </c>
      <c r="L363" s="16">
        <f t="shared" si="23"/>
        <v>30344.507462686568</v>
      </c>
      <c r="M363" s="16">
        <f t="shared" si="23"/>
        <v>21864.378109452737</v>
      </c>
      <c r="N363" s="16">
        <f t="shared" si="23"/>
        <v>52208.885572139312</v>
      </c>
      <c r="O363" s="16">
        <f t="shared" si="23"/>
        <v>-50262.034825870658</v>
      </c>
    </row>
    <row r="364" spans="1:15">
      <c r="A364" s="13" t="s">
        <v>395</v>
      </c>
      <c r="B364" s="13">
        <v>3713</v>
      </c>
      <c r="C364" s="13" t="s">
        <v>373</v>
      </c>
      <c r="D364" s="13" t="s">
        <v>189</v>
      </c>
      <c r="E364" s="15">
        <v>119</v>
      </c>
      <c r="F364" s="15">
        <v>315</v>
      </c>
      <c r="G364" s="15">
        <v>0</v>
      </c>
      <c r="H364" s="15">
        <v>600</v>
      </c>
      <c r="I364" s="15">
        <v>600</v>
      </c>
      <c r="J364" s="15">
        <f t="shared" si="22"/>
        <v>-285</v>
      </c>
      <c r="K364" s="15">
        <f t="shared" si="23"/>
        <v>2647.0588235294117</v>
      </c>
      <c r="L364" s="15">
        <f t="shared" si="23"/>
        <v>0</v>
      </c>
      <c r="M364" s="15">
        <f t="shared" si="23"/>
        <v>5042.0168067226887</v>
      </c>
      <c r="N364" s="15">
        <f t="shared" si="23"/>
        <v>5042.0168067226887</v>
      </c>
      <c r="O364" s="15">
        <f t="shared" si="23"/>
        <v>-2394.9579831932774</v>
      </c>
    </row>
    <row r="365" spans="1:15">
      <c r="A365" t="s">
        <v>395</v>
      </c>
      <c r="B365">
        <v>4902</v>
      </c>
      <c r="C365" t="s">
        <v>374</v>
      </c>
      <c r="D365" t="s">
        <v>199</v>
      </c>
      <c r="E365" s="16">
        <v>110</v>
      </c>
      <c r="F365" s="16">
        <v>1452.8779999999999</v>
      </c>
      <c r="G365" s="16">
        <v>12375.325000000001</v>
      </c>
      <c r="H365" s="16">
        <v>12453.688</v>
      </c>
      <c r="I365" s="16">
        <v>24829.012999999999</v>
      </c>
      <c r="J365" s="16">
        <f t="shared" si="22"/>
        <v>-23376.134999999998</v>
      </c>
      <c r="K365" s="16">
        <f t="shared" si="23"/>
        <v>13207.981818181817</v>
      </c>
      <c r="L365" s="16">
        <f t="shared" si="23"/>
        <v>112502.95454545456</v>
      </c>
      <c r="M365" s="16">
        <f t="shared" si="23"/>
        <v>113215.34545454546</v>
      </c>
      <c r="N365" s="16">
        <f t="shared" si="23"/>
        <v>225718.3</v>
      </c>
      <c r="O365" s="16">
        <f t="shared" si="23"/>
        <v>-212510.31818181818</v>
      </c>
    </row>
    <row r="366" spans="1:15">
      <c r="A366" s="13" t="s">
        <v>395</v>
      </c>
      <c r="B366" s="13">
        <v>7505</v>
      </c>
      <c r="C366" s="13" t="s">
        <v>375</v>
      </c>
      <c r="D366" s="13" t="s">
        <v>224</v>
      </c>
      <c r="E366" s="15">
        <v>98</v>
      </c>
      <c r="F366" s="15">
        <v>0</v>
      </c>
      <c r="G366" s="15">
        <v>0</v>
      </c>
      <c r="H366" s="15">
        <v>150</v>
      </c>
      <c r="I366" s="15">
        <v>150</v>
      </c>
      <c r="J366" s="15">
        <f t="shared" si="22"/>
        <v>-150</v>
      </c>
      <c r="K366" s="15">
        <f t="shared" si="23"/>
        <v>0</v>
      </c>
      <c r="L366" s="15">
        <f t="shared" si="23"/>
        <v>0</v>
      </c>
      <c r="M366" s="15">
        <f t="shared" si="23"/>
        <v>1530.612244897959</v>
      </c>
      <c r="N366" s="15">
        <f t="shared" si="23"/>
        <v>1530.612244897959</v>
      </c>
      <c r="O366" s="15">
        <f t="shared" si="23"/>
        <v>-1530.612244897959</v>
      </c>
    </row>
    <row r="367" spans="1:15">
      <c r="A367" t="s">
        <v>395</v>
      </c>
      <c r="B367">
        <v>6706</v>
      </c>
      <c r="C367" t="s">
        <v>376</v>
      </c>
      <c r="D367" t="s">
        <v>219</v>
      </c>
      <c r="E367" s="16">
        <v>94</v>
      </c>
      <c r="F367" s="16">
        <v>0</v>
      </c>
      <c r="G367" s="16">
        <v>0</v>
      </c>
      <c r="H367" s="16">
        <v>11899</v>
      </c>
      <c r="I367" s="16">
        <v>11899</v>
      </c>
      <c r="J367" s="16">
        <f t="shared" si="22"/>
        <v>-11899</v>
      </c>
      <c r="K367" s="16">
        <f t="shared" si="23"/>
        <v>0</v>
      </c>
      <c r="L367" s="16">
        <f t="shared" si="23"/>
        <v>0</v>
      </c>
      <c r="M367" s="16">
        <f t="shared" si="23"/>
        <v>126585.10638297872</v>
      </c>
      <c r="N367" s="16">
        <f t="shared" si="23"/>
        <v>126585.10638297872</v>
      </c>
      <c r="O367" s="16">
        <f t="shared" si="23"/>
        <v>-126585.10638297872</v>
      </c>
    </row>
    <row r="368" spans="1:15">
      <c r="A368" s="13" t="s">
        <v>395</v>
      </c>
      <c r="B368" s="13">
        <v>5611</v>
      </c>
      <c r="C368" s="13" t="s">
        <v>377</v>
      </c>
      <c r="D368" s="13" t="s">
        <v>205</v>
      </c>
      <c r="E368" s="15">
        <v>92</v>
      </c>
      <c r="F368" s="15">
        <v>270</v>
      </c>
      <c r="G368" s="15">
        <v>0</v>
      </c>
      <c r="H368" s="15">
        <v>911</v>
      </c>
      <c r="I368" s="15">
        <v>911</v>
      </c>
      <c r="J368" s="15">
        <f t="shared" si="22"/>
        <v>-641</v>
      </c>
      <c r="K368" s="15">
        <f t="shared" si="23"/>
        <v>2934.7826086956525</v>
      </c>
      <c r="L368" s="15">
        <f t="shared" si="23"/>
        <v>0</v>
      </c>
      <c r="M368" s="15">
        <f t="shared" si="23"/>
        <v>9902.173913043478</v>
      </c>
      <c r="N368" s="15">
        <f t="shared" si="23"/>
        <v>9902.173913043478</v>
      </c>
      <c r="O368" s="15">
        <f t="shared" si="23"/>
        <v>-6967.391304347826</v>
      </c>
    </row>
    <row r="369" spans="1:15">
      <c r="A369" t="s">
        <v>395</v>
      </c>
      <c r="B369">
        <v>3506</v>
      </c>
      <c r="C369" t="s">
        <v>378</v>
      </c>
      <c r="D369" t="s">
        <v>183</v>
      </c>
      <c r="E369" s="16">
        <v>66</v>
      </c>
      <c r="F369" s="16">
        <v>0</v>
      </c>
      <c r="G369" s="16">
        <v>0</v>
      </c>
      <c r="H369" s="16">
        <v>45410.601000000002</v>
      </c>
      <c r="I369" s="16">
        <v>45410.601000000002</v>
      </c>
      <c r="J369" s="16">
        <f t="shared" si="22"/>
        <v>-45410.601000000002</v>
      </c>
      <c r="K369" s="16">
        <f t="shared" si="23"/>
        <v>0</v>
      </c>
      <c r="L369" s="16">
        <f t="shared" si="23"/>
        <v>0</v>
      </c>
      <c r="M369" s="16">
        <f t="shared" si="23"/>
        <v>688039.40909090906</v>
      </c>
      <c r="N369" s="16">
        <f t="shared" si="23"/>
        <v>688039.40909090906</v>
      </c>
      <c r="O369" s="16">
        <f t="shared" si="23"/>
        <v>-688039.40909090906</v>
      </c>
    </row>
    <row r="370" spans="1:15">
      <c r="A370" s="13" t="s">
        <v>395</v>
      </c>
      <c r="B370" s="13">
        <v>3710</v>
      </c>
      <c r="C370" s="13" t="s">
        <v>379</v>
      </c>
      <c r="D370" s="13" t="s">
        <v>187</v>
      </c>
      <c r="E370" s="15">
        <v>66</v>
      </c>
      <c r="F370" s="15">
        <v>0</v>
      </c>
      <c r="G370" s="15">
        <v>0</v>
      </c>
      <c r="H370" s="15">
        <v>3748</v>
      </c>
      <c r="I370" s="15">
        <v>3748</v>
      </c>
      <c r="J370" s="15">
        <f t="shared" si="22"/>
        <v>-3748</v>
      </c>
      <c r="K370" s="15">
        <f t="shared" si="23"/>
        <v>0</v>
      </c>
      <c r="L370" s="15">
        <f t="shared" si="23"/>
        <v>0</v>
      </c>
      <c r="M370" s="15">
        <f t="shared" si="23"/>
        <v>56787.878787878792</v>
      </c>
      <c r="N370" s="15">
        <f t="shared" si="23"/>
        <v>56787.878787878792</v>
      </c>
      <c r="O370" s="15">
        <f t="shared" si="23"/>
        <v>-56787.878787878792</v>
      </c>
    </row>
    <row r="371" spans="1:15">
      <c r="A371" t="s">
        <v>395</v>
      </c>
      <c r="B371">
        <v>6611</v>
      </c>
      <c r="C371" t="s">
        <v>380</v>
      </c>
      <c r="D371" t="s">
        <v>217</v>
      </c>
      <c r="E371" s="16">
        <v>56</v>
      </c>
      <c r="F371" s="16">
        <v>0</v>
      </c>
      <c r="G371" s="16">
        <v>0</v>
      </c>
      <c r="H371" s="16">
        <v>457.03199999999998</v>
      </c>
      <c r="I371" s="16">
        <v>457.03199999999998</v>
      </c>
      <c r="J371" s="16">
        <f t="shared" si="22"/>
        <v>-457.03199999999998</v>
      </c>
      <c r="K371" s="16">
        <f t="shared" si="23"/>
        <v>0</v>
      </c>
      <c r="L371" s="16">
        <f t="shared" si="23"/>
        <v>0</v>
      </c>
      <c r="M371" s="16">
        <f t="shared" si="23"/>
        <v>8161.2857142857147</v>
      </c>
      <c r="N371" s="16">
        <f t="shared" si="23"/>
        <v>8161.2857142857147</v>
      </c>
      <c r="O371" s="16">
        <f t="shared" si="23"/>
        <v>-8161.2857142857147</v>
      </c>
    </row>
    <row r="372" spans="1:15">
      <c r="A372" s="13" t="s">
        <v>395</v>
      </c>
      <c r="B372" s="13">
        <v>4901</v>
      </c>
      <c r="C372" s="13" t="s">
        <v>381</v>
      </c>
      <c r="D372" s="13" t="s">
        <v>198</v>
      </c>
      <c r="E372" s="15">
        <v>42</v>
      </c>
      <c r="F372" s="15">
        <v>0</v>
      </c>
      <c r="G372" s="15">
        <v>16</v>
      </c>
      <c r="H372" s="15">
        <v>0</v>
      </c>
      <c r="I372" s="15">
        <v>16</v>
      </c>
      <c r="J372" s="15">
        <f t="shared" si="22"/>
        <v>-16</v>
      </c>
      <c r="K372" s="15">
        <f t="shared" si="23"/>
        <v>0</v>
      </c>
      <c r="L372" s="15">
        <f t="shared" si="23"/>
        <v>380.95238095238091</v>
      </c>
      <c r="M372" s="15">
        <f t="shared" si="23"/>
        <v>0</v>
      </c>
      <c r="N372" s="15">
        <f t="shared" si="23"/>
        <v>380.95238095238091</v>
      </c>
      <c r="O372" s="15">
        <f t="shared" si="23"/>
        <v>-380.95238095238091</v>
      </c>
    </row>
    <row r="373" spans="1:15"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</row>
    <row r="374" spans="1:15">
      <c r="E374" s="21">
        <f>SUM(E304:E372)</f>
        <v>368792</v>
      </c>
      <c r="F374" s="21">
        <f t="shared" ref="F374:I374" si="24">SUM(F304:F372)</f>
        <v>9824198.7090000045</v>
      </c>
      <c r="G374" s="21">
        <f t="shared" si="24"/>
        <v>14689046.674999999</v>
      </c>
      <c r="H374" s="21">
        <f t="shared" si="24"/>
        <v>30728825.895999987</v>
      </c>
      <c r="I374" s="21">
        <f t="shared" si="24"/>
        <v>45417872.570999995</v>
      </c>
      <c r="J374" s="21">
        <f t="shared" si="22"/>
        <v>-35593673.861999989</v>
      </c>
      <c r="K374" s="21">
        <f t="shared" ref="K374:O374" si="25">(F374/$E374)*1000</f>
        <v>26638.860682986629</v>
      </c>
      <c r="L374" s="21">
        <f t="shared" si="25"/>
        <v>39830.166259029473</v>
      </c>
      <c r="M374" s="21">
        <f t="shared" si="25"/>
        <v>83322.918870257447</v>
      </c>
      <c r="N374" s="21">
        <f t="shared" si="25"/>
        <v>123153.08512928695</v>
      </c>
      <c r="O374" s="21">
        <f t="shared" si="25"/>
        <v>-96514.224446300315</v>
      </c>
    </row>
    <row r="375" spans="1:15"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</row>
    <row r="376" spans="1:15">
      <c r="D376" s="104" t="s">
        <v>89</v>
      </c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</row>
    <row r="377" spans="1:15">
      <c r="D377" s="118" t="s">
        <v>301</v>
      </c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</row>
    <row r="378" spans="1:15">
      <c r="A378" s="13" t="s">
        <v>396</v>
      </c>
      <c r="B378" s="13">
        <v>0</v>
      </c>
      <c r="C378" s="13" t="s">
        <v>313</v>
      </c>
      <c r="D378" s="13" t="s">
        <v>19</v>
      </c>
      <c r="E378" s="15">
        <v>133262</v>
      </c>
      <c r="F378" s="15">
        <v>0</v>
      </c>
      <c r="G378" s="15">
        <v>0</v>
      </c>
      <c r="H378" s="15">
        <v>971451.63699999999</v>
      </c>
      <c r="I378" s="15">
        <v>971451.63699999999</v>
      </c>
      <c r="J378" s="15">
        <f t="shared" si="22"/>
        <v>-971451.63699999999</v>
      </c>
      <c r="K378" s="15">
        <f t="shared" ref="K378:O409" si="26">(F378/$E378)*1000</f>
        <v>0</v>
      </c>
      <c r="L378" s="15">
        <f t="shared" si="26"/>
        <v>0</v>
      </c>
      <c r="M378" s="15">
        <f t="shared" si="26"/>
        <v>7289.7873137128363</v>
      </c>
      <c r="N378" s="15">
        <f t="shared" si="26"/>
        <v>7289.7873137128363</v>
      </c>
      <c r="O378" s="15">
        <f t="shared" si="26"/>
        <v>-7289.7873137128363</v>
      </c>
    </row>
    <row r="379" spans="1:15">
      <c r="A379" t="s">
        <v>396</v>
      </c>
      <c r="B379">
        <v>1000</v>
      </c>
      <c r="C379" t="s">
        <v>314</v>
      </c>
      <c r="D379" t="s">
        <v>172</v>
      </c>
      <c r="E379" s="16">
        <v>38332</v>
      </c>
      <c r="F379" s="16">
        <v>0</v>
      </c>
      <c r="G379" s="16">
        <v>0</v>
      </c>
      <c r="H379" s="16">
        <v>304431.76400000002</v>
      </c>
      <c r="I379" s="16">
        <v>304431.76400000002</v>
      </c>
      <c r="J379" s="16">
        <f t="shared" si="22"/>
        <v>-304431.76400000002</v>
      </c>
      <c r="K379" s="16">
        <f t="shared" si="26"/>
        <v>0</v>
      </c>
      <c r="L379" s="16">
        <f t="shared" si="26"/>
        <v>0</v>
      </c>
      <c r="M379" s="16">
        <f t="shared" si="26"/>
        <v>7941.9744338933533</v>
      </c>
      <c r="N379" s="16">
        <f t="shared" si="26"/>
        <v>7941.9744338933533</v>
      </c>
      <c r="O379" s="16">
        <f t="shared" si="26"/>
        <v>-7941.9744338933533</v>
      </c>
    </row>
    <row r="380" spans="1:15">
      <c r="A380" s="13" t="s">
        <v>396</v>
      </c>
      <c r="B380" s="13">
        <v>1400</v>
      </c>
      <c r="C380" s="13" t="s">
        <v>315</v>
      </c>
      <c r="D380" s="13" t="s">
        <v>175</v>
      </c>
      <c r="E380" s="15">
        <v>29687</v>
      </c>
      <c r="F380" s="15">
        <v>0</v>
      </c>
      <c r="G380" s="15">
        <v>0</v>
      </c>
      <c r="H380" s="15">
        <v>246928.80100000001</v>
      </c>
      <c r="I380" s="15">
        <v>246928.80100000001</v>
      </c>
      <c r="J380" s="15">
        <f t="shared" si="22"/>
        <v>-246928.80100000001</v>
      </c>
      <c r="K380" s="15">
        <f t="shared" si="26"/>
        <v>0</v>
      </c>
      <c r="L380" s="15">
        <f t="shared" si="26"/>
        <v>0</v>
      </c>
      <c r="M380" s="15">
        <f t="shared" si="26"/>
        <v>8317.7418061777898</v>
      </c>
      <c r="N380" s="15">
        <f t="shared" si="26"/>
        <v>8317.7418061777898</v>
      </c>
      <c r="O380" s="15">
        <f t="shared" si="26"/>
        <v>-8317.7418061777898</v>
      </c>
    </row>
    <row r="381" spans="1:15">
      <c r="A381" t="s">
        <v>396</v>
      </c>
      <c r="B381">
        <v>2000</v>
      </c>
      <c r="C381" t="s">
        <v>316</v>
      </c>
      <c r="D381" t="s">
        <v>178</v>
      </c>
      <c r="E381" s="16">
        <v>19676</v>
      </c>
      <c r="F381" s="16">
        <v>0</v>
      </c>
      <c r="G381" s="16">
        <v>0</v>
      </c>
      <c r="H381" s="16">
        <v>306994.82299999997</v>
      </c>
      <c r="I381" s="16">
        <v>306994.82299999997</v>
      </c>
      <c r="J381" s="16">
        <f t="shared" si="22"/>
        <v>-306994.82299999997</v>
      </c>
      <c r="K381" s="16">
        <f t="shared" si="26"/>
        <v>0</v>
      </c>
      <c r="L381" s="16">
        <f t="shared" si="26"/>
        <v>0</v>
      </c>
      <c r="M381" s="16">
        <f t="shared" si="26"/>
        <v>15602.501677170154</v>
      </c>
      <c r="N381" s="16">
        <f t="shared" si="26"/>
        <v>15602.501677170154</v>
      </c>
      <c r="O381" s="16">
        <f t="shared" si="26"/>
        <v>-15602.501677170154</v>
      </c>
    </row>
    <row r="382" spans="1:15">
      <c r="A382" s="13" t="s">
        <v>396</v>
      </c>
      <c r="B382" s="13">
        <v>6000</v>
      </c>
      <c r="C382" s="13" t="s">
        <v>317</v>
      </c>
      <c r="D382" s="13" t="s">
        <v>208</v>
      </c>
      <c r="E382" s="15">
        <v>19219</v>
      </c>
      <c r="F382" s="15">
        <v>275890.00599999999</v>
      </c>
      <c r="G382" s="15">
        <v>455616.42700000003</v>
      </c>
      <c r="H382" s="15">
        <v>115809.61900000001</v>
      </c>
      <c r="I382" s="15">
        <v>571426.04599999997</v>
      </c>
      <c r="J382" s="15">
        <f t="shared" si="22"/>
        <v>-295536.03999999998</v>
      </c>
      <c r="K382" s="15">
        <f t="shared" si="26"/>
        <v>14355.065612154638</v>
      </c>
      <c r="L382" s="15">
        <f t="shared" si="26"/>
        <v>23706.562620323639</v>
      </c>
      <c r="M382" s="15">
        <f t="shared" si="26"/>
        <v>6025.7879702377859</v>
      </c>
      <c r="N382" s="15">
        <f t="shared" si="26"/>
        <v>29732.350590561422</v>
      </c>
      <c r="O382" s="15">
        <f t="shared" si="26"/>
        <v>-15377.284978406784</v>
      </c>
    </row>
    <row r="383" spans="1:15">
      <c r="A383" t="s">
        <v>396</v>
      </c>
      <c r="B383">
        <v>1300</v>
      </c>
      <c r="C383" t="s">
        <v>318</v>
      </c>
      <c r="D383" t="s">
        <v>174</v>
      </c>
      <c r="E383" s="16">
        <v>17693</v>
      </c>
      <c r="F383" s="16">
        <v>0</v>
      </c>
      <c r="G383" s="16">
        <v>0</v>
      </c>
      <c r="H383" s="16">
        <v>123467.73</v>
      </c>
      <c r="I383" s="16">
        <v>123467.73</v>
      </c>
      <c r="J383" s="16">
        <f t="shared" si="22"/>
        <v>-123467.73</v>
      </c>
      <c r="K383" s="16">
        <f t="shared" si="26"/>
        <v>0</v>
      </c>
      <c r="L383" s="16">
        <f t="shared" si="26"/>
        <v>0</v>
      </c>
      <c r="M383" s="16">
        <f t="shared" si="26"/>
        <v>6978.3377606963204</v>
      </c>
      <c r="N383" s="16">
        <f t="shared" si="26"/>
        <v>6978.3377606963204</v>
      </c>
      <c r="O383" s="16">
        <f t="shared" si="26"/>
        <v>-6978.3377606963204</v>
      </c>
    </row>
    <row r="384" spans="1:15">
      <c r="A384" s="13" t="s">
        <v>396</v>
      </c>
      <c r="B384" s="13">
        <v>1604</v>
      </c>
      <c r="C384" s="13" t="s">
        <v>319</v>
      </c>
      <c r="D384" s="13" t="s">
        <v>176</v>
      </c>
      <c r="E384" s="15">
        <v>12589</v>
      </c>
      <c r="F384" s="15">
        <v>0</v>
      </c>
      <c r="G384" s="15">
        <v>0</v>
      </c>
      <c r="H384" s="15">
        <v>92728.15</v>
      </c>
      <c r="I384" s="15">
        <v>92728.15</v>
      </c>
      <c r="J384" s="15">
        <f t="shared" si="22"/>
        <v>-92728.15</v>
      </c>
      <c r="K384" s="15">
        <f t="shared" si="26"/>
        <v>0</v>
      </c>
      <c r="L384" s="15">
        <f t="shared" si="26"/>
        <v>0</v>
      </c>
      <c r="M384" s="15">
        <f t="shared" si="26"/>
        <v>7365.8074509492408</v>
      </c>
      <c r="N384" s="15">
        <f t="shared" si="26"/>
        <v>7365.8074509492408</v>
      </c>
      <c r="O384" s="15">
        <f t="shared" si="26"/>
        <v>-7365.8074509492408</v>
      </c>
    </row>
    <row r="385" spans="1:15">
      <c r="A385" t="s">
        <v>396</v>
      </c>
      <c r="B385">
        <v>8200</v>
      </c>
      <c r="C385" t="s">
        <v>320</v>
      </c>
      <c r="D385" t="s">
        <v>226</v>
      </c>
      <c r="E385" s="16">
        <v>10452</v>
      </c>
      <c r="F385" s="16">
        <v>0</v>
      </c>
      <c r="G385" s="16">
        <v>0</v>
      </c>
      <c r="H385" s="16">
        <v>135744.46900000001</v>
      </c>
      <c r="I385" s="16">
        <v>135744.46900000001</v>
      </c>
      <c r="J385" s="16">
        <f t="shared" si="22"/>
        <v>-135744.46900000001</v>
      </c>
      <c r="K385" s="16">
        <f t="shared" si="26"/>
        <v>0</v>
      </c>
      <c r="L385" s="16">
        <f t="shared" si="26"/>
        <v>0</v>
      </c>
      <c r="M385" s="16">
        <f t="shared" si="26"/>
        <v>12987.41570991198</v>
      </c>
      <c r="N385" s="16">
        <f t="shared" si="26"/>
        <v>12987.41570991198</v>
      </c>
      <c r="O385" s="16">
        <f t="shared" si="26"/>
        <v>-12987.41570991198</v>
      </c>
    </row>
    <row r="386" spans="1:15">
      <c r="A386" s="13" t="s">
        <v>396</v>
      </c>
      <c r="B386" s="13">
        <v>3000</v>
      </c>
      <c r="C386" s="13" t="s">
        <v>321</v>
      </c>
      <c r="D386" s="13" t="s">
        <v>182</v>
      </c>
      <c r="E386" s="15">
        <v>7697</v>
      </c>
      <c r="F386" s="15">
        <v>46617.082999999999</v>
      </c>
      <c r="G386" s="15">
        <v>79145.327000000005</v>
      </c>
      <c r="H386" s="15">
        <v>43421.93</v>
      </c>
      <c r="I386" s="15">
        <v>122567.257</v>
      </c>
      <c r="J386" s="15">
        <f t="shared" si="22"/>
        <v>-75950.173999999999</v>
      </c>
      <c r="K386" s="15">
        <f t="shared" si="26"/>
        <v>6056.5263089515402</v>
      </c>
      <c r="L386" s="15">
        <f t="shared" si="26"/>
        <v>10282.620111731845</v>
      </c>
      <c r="M386" s="15">
        <f t="shared" si="26"/>
        <v>5641.4096401195275</v>
      </c>
      <c r="N386" s="15">
        <f t="shared" si="26"/>
        <v>15924.029751851369</v>
      </c>
      <c r="O386" s="15">
        <f t="shared" si="26"/>
        <v>-9867.5034428998315</v>
      </c>
    </row>
    <row r="387" spans="1:15">
      <c r="A387" t="s">
        <v>396</v>
      </c>
      <c r="B387">
        <v>7300</v>
      </c>
      <c r="C387" t="s">
        <v>322</v>
      </c>
      <c r="D387" t="s">
        <v>221</v>
      </c>
      <c r="E387" s="16">
        <v>5079</v>
      </c>
      <c r="F387" s="16">
        <v>219976.67300000001</v>
      </c>
      <c r="G387" s="16">
        <v>328991.15100000001</v>
      </c>
      <c r="H387" s="16">
        <v>123846.93700000001</v>
      </c>
      <c r="I387" s="16">
        <v>452838.08799999999</v>
      </c>
      <c r="J387" s="16">
        <f t="shared" si="22"/>
        <v>-232861.41499999998</v>
      </c>
      <c r="K387" s="16">
        <f t="shared" si="26"/>
        <v>43311.020476471749</v>
      </c>
      <c r="L387" s="16">
        <f t="shared" si="26"/>
        <v>64774.788541051392</v>
      </c>
      <c r="M387" s="16">
        <f t="shared" si="26"/>
        <v>24384.118330379999</v>
      </c>
      <c r="N387" s="16">
        <f t="shared" si="26"/>
        <v>89158.906871431391</v>
      </c>
      <c r="O387" s="16">
        <f t="shared" si="26"/>
        <v>-45847.886394959627</v>
      </c>
    </row>
    <row r="388" spans="1:15">
      <c r="A388" s="13" t="s">
        <v>396</v>
      </c>
      <c r="B388" s="13">
        <v>7400</v>
      </c>
      <c r="C388" s="13" t="s">
        <v>323</v>
      </c>
      <c r="D388" s="13" t="s">
        <v>222</v>
      </c>
      <c r="E388" s="15">
        <v>5020</v>
      </c>
      <c r="F388" s="15">
        <v>31201.174999999999</v>
      </c>
      <c r="G388" s="15">
        <v>405.67599999999999</v>
      </c>
      <c r="H388" s="15">
        <v>125952.276</v>
      </c>
      <c r="I388" s="15">
        <v>126357.952</v>
      </c>
      <c r="J388" s="15">
        <f t="shared" si="22"/>
        <v>-95156.777000000002</v>
      </c>
      <c r="K388" s="15">
        <f t="shared" si="26"/>
        <v>6215.3735059760957</v>
      </c>
      <c r="L388" s="15">
        <f t="shared" si="26"/>
        <v>80.811952191235065</v>
      </c>
      <c r="M388" s="15">
        <f t="shared" si="26"/>
        <v>25090.094820717131</v>
      </c>
      <c r="N388" s="15">
        <f t="shared" si="26"/>
        <v>25170.906772908365</v>
      </c>
      <c r="O388" s="15">
        <f t="shared" si="26"/>
        <v>-18955.533266932271</v>
      </c>
    </row>
    <row r="389" spans="1:15">
      <c r="A389" t="s">
        <v>396</v>
      </c>
      <c r="B389">
        <v>1100</v>
      </c>
      <c r="C389" t="s">
        <v>324</v>
      </c>
      <c r="D389" t="s">
        <v>273</v>
      </c>
      <c r="E389" s="16">
        <v>4715</v>
      </c>
      <c r="F389" s="16">
        <v>0</v>
      </c>
      <c r="G389" s="16">
        <v>0</v>
      </c>
      <c r="H389" s="16">
        <v>36930.788999999997</v>
      </c>
      <c r="I389" s="16">
        <v>36930.788999999997</v>
      </c>
      <c r="J389" s="16">
        <f t="shared" si="22"/>
        <v>-36930.788999999997</v>
      </c>
      <c r="K389" s="16">
        <f t="shared" si="26"/>
        <v>0</v>
      </c>
      <c r="L389" s="16">
        <f t="shared" si="26"/>
        <v>0</v>
      </c>
      <c r="M389" s="16">
        <f t="shared" si="26"/>
        <v>7832.6169671261923</v>
      </c>
      <c r="N389" s="16">
        <f t="shared" si="26"/>
        <v>7832.6169671261923</v>
      </c>
      <c r="O389" s="16">
        <f t="shared" si="26"/>
        <v>-7832.6169671261923</v>
      </c>
    </row>
    <row r="390" spans="1:15">
      <c r="A390" s="13" t="s">
        <v>396</v>
      </c>
      <c r="B390" s="13">
        <v>8000</v>
      </c>
      <c r="C390" s="13" t="s">
        <v>325</v>
      </c>
      <c r="D390" s="13" t="s">
        <v>225</v>
      </c>
      <c r="E390" s="15">
        <v>4347</v>
      </c>
      <c r="F390" s="15">
        <v>2625.933</v>
      </c>
      <c r="G390" s="15">
        <v>35108.612999999998</v>
      </c>
      <c r="H390" s="15">
        <v>16922.419000000002</v>
      </c>
      <c r="I390" s="15">
        <v>52031.031999999999</v>
      </c>
      <c r="J390" s="15">
        <f t="shared" si="22"/>
        <v>-49405.099000000002</v>
      </c>
      <c r="K390" s="15">
        <f t="shared" si="26"/>
        <v>604.07936507936506</v>
      </c>
      <c r="L390" s="15">
        <f t="shared" si="26"/>
        <v>8076.5155279503097</v>
      </c>
      <c r="M390" s="15">
        <f t="shared" si="26"/>
        <v>3892.8960202438466</v>
      </c>
      <c r="N390" s="15">
        <f t="shared" si="26"/>
        <v>11969.411548194155</v>
      </c>
      <c r="O390" s="15">
        <f t="shared" si="26"/>
        <v>-11365.332183114793</v>
      </c>
    </row>
    <row r="391" spans="1:15">
      <c r="A391" t="s">
        <v>396</v>
      </c>
      <c r="B391">
        <v>5200</v>
      </c>
      <c r="C391" t="s">
        <v>326</v>
      </c>
      <c r="D391" t="s">
        <v>201</v>
      </c>
      <c r="E391" s="16">
        <v>4084</v>
      </c>
      <c r="F391" s="16">
        <v>52200.826999999997</v>
      </c>
      <c r="G391" s="16">
        <v>90024.106</v>
      </c>
      <c r="H391" s="16">
        <v>37623.487999999998</v>
      </c>
      <c r="I391" s="16">
        <v>127647.594</v>
      </c>
      <c r="J391" s="16">
        <f t="shared" si="22"/>
        <v>-75446.766999999993</v>
      </c>
      <c r="K391" s="16">
        <f t="shared" si="26"/>
        <v>12781.78917727718</v>
      </c>
      <c r="L391" s="16">
        <f t="shared" si="26"/>
        <v>22043.120959843291</v>
      </c>
      <c r="M391" s="16">
        <f t="shared" si="26"/>
        <v>9212.4113614103826</v>
      </c>
      <c r="N391" s="16">
        <f t="shared" si="26"/>
        <v>31255.532321253671</v>
      </c>
      <c r="O391" s="16">
        <f t="shared" si="26"/>
        <v>-18473.743143976491</v>
      </c>
    </row>
    <row r="392" spans="1:15">
      <c r="A392" s="13" t="s">
        <v>396</v>
      </c>
      <c r="B392" s="13">
        <v>4200</v>
      </c>
      <c r="C392" s="13" t="s">
        <v>327</v>
      </c>
      <c r="D392" s="13" t="s">
        <v>193</v>
      </c>
      <c r="E392" s="15">
        <v>3794</v>
      </c>
      <c r="F392" s="15">
        <v>57718.453999999998</v>
      </c>
      <c r="G392" s="15">
        <v>117497.42</v>
      </c>
      <c r="H392" s="15">
        <v>72804.616999999998</v>
      </c>
      <c r="I392" s="15">
        <v>190302.03700000001</v>
      </c>
      <c r="J392" s="15">
        <f t="shared" si="22"/>
        <v>-132583.58300000001</v>
      </c>
      <c r="K392" s="15">
        <f t="shared" si="26"/>
        <v>15213.087506589352</v>
      </c>
      <c r="L392" s="15">
        <f t="shared" si="26"/>
        <v>30969.272535582499</v>
      </c>
      <c r="M392" s="15">
        <f t="shared" si="26"/>
        <v>19189.40880337375</v>
      </c>
      <c r="N392" s="15">
        <f t="shared" si="26"/>
        <v>50158.681338956252</v>
      </c>
      <c r="O392" s="15">
        <f t="shared" si="26"/>
        <v>-34945.593832366896</v>
      </c>
    </row>
    <row r="393" spans="1:15">
      <c r="A393" t="s">
        <v>396</v>
      </c>
      <c r="B393">
        <v>3609</v>
      </c>
      <c r="C393" t="s">
        <v>328</v>
      </c>
      <c r="D393" t="s">
        <v>185</v>
      </c>
      <c r="E393" s="16">
        <v>3758</v>
      </c>
      <c r="F393" s="16">
        <v>18024.543000000001</v>
      </c>
      <c r="G393" s="16">
        <v>55350.061000000002</v>
      </c>
      <c r="H393" s="16">
        <v>34327.500999999997</v>
      </c>
      <c r="I393" s="16">
        <v>89677.562000000005</v>
      </c>
      <c r="J393" s="16">
        <f t="shared" ref="J393:J456" si="27">F393-I393</f>
        <v>-71653.019</v>
      </c>
      <c r="K393" s="16">
        <f t="shared" si="26"/>
        <v>4796.3126663118683</v>
      </c>
      <c r="L393" s="16">
        <f t="shared" si="26"/>
        <v>14728.595263437999</v>
      </c>
      <c r="M393" s="16">
        <f t="shared" si="26"/>
        <v>9134.5133049494398</v>
      </c>
      <c r="N393" s="16">
        <f t="shared" si="26"/>
        <v>23863.108568387441</v>
      </c>
      <c r="O393" s="16">
        <f t="shared" si="26"/>
        <v>-19066.795902075573</v>
      </c>
    </row>
    <row r="394" spans="1:15">
      <c r="A394" s="13" t="s">
        <v>396</v>
      </c>
      <c r="B394" s="13">
        <v>2510</v>
      </c>
      <c r="C394" s="13" t="s">
        <v>329</v>
      </c>
      <c r="D394" s="13" t="s">
        <v>181</v>
      </c>
      <c r="E394" s="15">
        <v>3649</v>
      </c>
      <c r="F394" s="15">
        <v>0</v>
      </c>
      <c r="G394" s="15">
        <v>0</v>
      </c>
      <c r="H394" s="15">
        <v>69959.510999999999</v>
      </c>
      <c r="I394" s="15">
        <v>69959.510999999999</v>
      </c>
      <c r="J394" s="15">
        <f t="shared" si="27"/>
        <v>-69959.510999999999</v>
      </c>
      <c r="K394" s="15">
        <f t="shared" si="26"/>
        <v>0</v>
      </c>
      <c r="L394" s="15">
        <f t="shared" si="26"/>
        <v>0</v>
      </c>
      <c r="M394" s="15">
        <f t="shared" si="26"/>
        <v>19172.241984105236</v>
      </c>
      <c r="N394" s="15">
        <f t="shared" si="26"/>
        <v>19172.241984105236</v>
      </c>
      <c r="O394" s="15">
        <f t="shared" si="26"/>
        <v>-19172.241984105236</v>
      </c>
    </row>
    <row r="395" spans="1:15">
      <c r="A395" t="s">
        <v>396</v>
      </c>
      <c r="B395">
        <v>2300</v>
      </c>
      <c r="C395" t="s">
        <v>330</v>
      </c>
      <c r="D395" t="s">
        <v>179</v>
      </c>
      <c r="E395" s="16">
        <v>3539</v>
      </c>
      <c r="F395" s="16">
        <v>9636.0130000000008</v>
      </c>
      <c r="G395" s="16">
        <v>32289.673999999999</v>
      </c>
      <c r="H395" s="16">
        <v>58612.644999999997</v>
      </c>
      <c r="I395" s="16">
        <v>90902.319000000003</v>
      </c>
      <c r="J395" s="16">
        <f t="shared" si="27"/>
        <v>-81266.305999999997</v>
      </c>
      <c r="K395" s="16">
        <f t="shared" si="26"/>
        <v>2722.8067250635777</v>
      </c>
      <c r="L395" s="16">
        <f t="shared" si="26"/>
        <v>9123.9542243571632</v>
      </c>
      <c r="M395" s="16">
        <f t="shared" si="26"/>
        <v>16561.922859564849</v>
      </c>
      <c r="N395" s="16">
        <f t="shared" si="26"/>
        <v>25685.877083922012</v>
      </c>
      <c r="O395" s="16">
        <f t="shared" si="26"/>
        <v>-22963.070358858433</v>
      </c>
    </row>
    <row r="396" spans="1:15">
      <c r="A396" s="13" t="s">
        <v>396</v>
      </c>
      <c r="B396" s="13">
        <v>6100</v>
      </c>
      <c r="C396" s="13" t="s">
        <v>331</v>
      </c>
      <c r="D396" s="13" t="s">
        <v>209</v>
      </c>
      <c r="E396" s="15">
        <v>3030</v>
      </c>
      <c r="F396" s="15">
        <v>37246.699999999997</v>
      </c>
      <c r="G396" s="15">
        <v>79333.198000000004</v>
      </c>
      <c r="H396" s="15">
        <v>35132.247000000003</v>
      </c>
      <c r="I396" s="15">
        <v>114465.44500000001</v>
      </c>
      <c r="J396" s="15">
        <f t="shared" si="27"/>
        <v>-77218.74500000001</v>
      </c>
      <c r="K396" s="15">
        <f t="shared" si="26"/>
        <v>12292.6402640264</v>
      </c>
      <c r="L396" s="15">
        <f t="shared" si="26"/>
        <v>26182.573597359737</v>
      </c>
      <c r="M396" s="15">
        <f t="shared" si="26"/>
        <v>11594.800990099011</v>
      </c>
      <c r="N396" s="15">
        <f t="shared" si="26"/>
        <v>37777.374587458748</v>
      </c>
      <c r="O396" s="15">
        <f t="shared" si="26"/>
        <v>-25484.734323432345</v>
      </c>
    </row>
    <row r="397" spans="1:15">
      <c r="A397" t="s">
        <v>396</v>
      </c>
      <c r="B397">
        <v>8716</v>
      </c>
      <c r="C397" t="s">
        <v>332</v>
      </c>
      <c r="D397" t="s">
        <v>234</v>
      </c>
      <c r="E397" s="16">
        <v>2778</v>
      </c>
      <c r="F397" s="16">
        <v>0</v>
      </c>
      <c r="G397" s="16">
        <v>0</v>
      </c>
      <c r="H397" s="16">
        <v>45269.163999999997</v>
      </c>
      <c r="I397" s="16">
        <v>45269.163999999997</v>
      </c>
      <c r="J397" s="16">
        <f t="shared" si="27"/>
        <v>-45269.163999999997</v>
      </c>
      <c r="K397" s="16">
        <f t="shared" si="26"/>
        <v>0</v>
      </c>
      <c r="L397" s="16">
        <f t="shared" si="26"/>
        <v>0</v>
      </c>
      <c r="M397" s="16">
        <f t="shared" si="26"/>
        <v>16295.59539236861</v>
      </c>
      <c r="N397" s="16">
        <f t="shared" si="26"/>
        <v>16295.59539236861</v>
      </c>
      <c r="O397" s="16">
        <f t="shared" si="26"/>
        <v>-16295.59539236861</v>
      </c>
    </row>
    <row r="398" spans="1:15">
      <c r="A398" s="13" t="s">
        <v>396</v>
      </c>
      <c r="B398" s="13">
        <v>8401</v>
      </c>
      <c r="C398" s="13" t="s">
        <v>333</v>
      </c>
      <c r="D398" s="13" t="s">
        <v>227</v>
      </c>
      <c r="E398" s="15">
        <v>2387</v>
      </c>
      <c r="F398" s="15">
        <v>395.65800000000002</v>
      </c>
      <c r="G398" s="15">
        <v>15001.175999999999</v>
      </c>
      <c r="H398" s="15">
        <v>26596.562999999998</v>
      </c>
      <c r="I398" s="15">
        <v>41597.739000000001</v>
      </c>
      <c r="J398" s="15">
        <f t="shared" si="27"/>
        <v>-41202.080999999998</v>
      </c>
      <c r="K398" s="15">
        <f t="shared" si="26"/>
        <v>165.75534143276079</v>
      </c>
      <c r="L398" s="15">
        <f t="shared" si="26"/>
        <v>6284.5312107247591</v>
      </c>
      <c r="M398" s="15">
        <f t="shared" si="26"/>
        <v>11142.25513196481</v>
      </c>
      <c r="N398" s="15">
        <f t="shared" si="26"/>
        <v>17426.786342689571</v>
      </c>
      <c r="O398" s="15">
        <f t="shared" si="26"/>
        <v>-17261.031001256808</v>
      </c>
    </row>
    <row r="399" spans="1:15">
      <c r="A399" t="s">
        <v>396</v>
      </c>
      <c r="B399">
        <v>8717</v>
      </c>
      <c r="C399" t="s">
        <v>334</v>
      </c>
      <c r="D399" t="s">
        <v>235</v>
      </c>
      <c r="E399" s="16">
        <v>2369</v>
      </c>
      <c r="F399" s="16">
        <v>0</v>
      </c>
      <c r="G399" s="16">
        <v>0</v>
      </c>
      <c r="H399" s="16">
        <v>47128.925000000003</v>
      </c>
      <c r="I399" s="16">
        <v>47128.925000000003</v>
      </c>
      <c r="J399" s="16">
        <f t="shared" si="27"/>
        <v>-47128.925000000003</v>
      </c>
      <c r="K399" s="16">
        <f t="shared" si="26"/>
        <v>0</v>
      </c>
      <c r="L399" s="16">
        <f t="shared" si="26"/>
        <v>0</v>
      </c>
      <c r="M399" s="16">
        <f t="shared" si="26"/>
        <v>19894.016462642467</v>
      </c>
      <c r="N399" s="16">
        <f t="shared" si="26"/>
        <v>19894.016462642467</v>
      </c>
      <c r="O399" s="16">
        <f t="shared" si="26"/>
        <v>-19894.016462642467</v>
      </c>
    </row>
    <row r="400" spans="1:15">
      <c r="A400" s="13" t="s">
        <v>396</v>
      </c>
      <c r="B400" s="13">
        <v>6250</v>
      </c>
      <c r="C400" s="13" t="s">
        <v>335</v>
      </c>
      <c r="D400" s="13" t="s">
        <v>210</v>
      </c>
      <c r="E400" s="15">
        <v>1970</v>
      </c>
      <c r="F400" s="15">
        <v>8691.1959999999999</v>
      </c>
      <c r="G400" s="15">
        <v>21980.412</v>
      </c>
      <c r="H400" s="15">
        <v>33143.798000000003</v>
      </c>
      <c r="I400" s="15">
        <v>55124.21</v>
      </c>
      <c r="J400" s="15">
        <f t="shared" si="27"/>
        <v>-46433.013999999996</v>
      </c>
      <c r="K400" s="15">
        <f t="shared" si="26"/>
        <v>4411.7746192893401</v>
      </c>
      <c r="L400" s="15">
        <f t="shared" si="26"/>
        <v>11157.569543147209</v>
      </c>
      <c r="M400" s="15">
        <f t="shared" si="26"/>
        <v>16824.262944162438</v>
      </c>
      <c r="N400" s="15">
        <f t="shared" si="26"/>
        <v>27981.832487309646</v>
      </c>
      <c r="O400" s="15">
        <f t="shared" si="26"/>
        <v>-23570.057868020303</v>
      </c>
    </row>
    <row r="401" spans="1:15">
      <c r="A401" t="s">
        <v>396</v>
      </c>
      <c r="B401">
        <v>8613</v>
      </c>
      <c r="C401" t="s">
        <v>336</v>
      </c>
      <c r="D401" t="s">
        <v>231</v>
      </c>
      <c r="E401" s="16">
        <v>1924</v>
      </c>
      <c r="F401" s="16">
        <v>155.4</v>
      </c>
      <c r="G401" s="16">
        <v>0</v>
      </c>
      <c r="H401" s="16">
        <v>29165.272000000001</v>
      </c>
      <c r="I401" s="16">
        <v>29165.272000000001</v>
      </c>
      <c r="J401" s="16">
        <f t="shared" si="27"/>
        <v>-29009.871999999999</v>
      </c>
      <c r="K401" s="16">
        <f t="shared" si="26"/>
        <v>80.769230769230774</v>
      </c>
      <c r="L401" s="16">
        <f t="shared" si="26"/>
        <v>0</v>
      </c>
      <c r="M401" s="16">
        <f t="shared" si="26"/>
        <v>15158.66528066528</v>
      </c>
      <c r="N401" s="16">
        <f t="shared" si="26"/>
        <v>15158.66528066528</v>
      </c>
      <c r="O401" s="16">
        <f t="shared" si="26"/>
        <v>-15077.89604989605</v>
      </c>
    </row>
    <row r="402" spans="1:15">
      <c r="A402" s="13" t="s">
        <v>396</v>
      </c>
      <c r="B402" s="13">
        <v>6400</v>
      </c>
      <c r="C402" s="13" t="s">
        <v>337</v>
      </c>
      <c r="D402" s="13" t="s">
        <v>211</v>
      </c>
      <c r="E402" s="15">
        <v>1855</v>
      </c>
      <c r="F402" s="15">
        <v>132.57</v>
      </c>
      <c r="G402" s="15">
        <v>20149.116000000002</v>
      </c>
      <c r="H402" s="15">
        <v>16622.883999999998</v>
      </c>
      <c r="I402" s="15">
        <v>36772</v>
      </c>
      <c r="J402" s="15">
        <f t="shared" si="27"/>
        <v>-36639.43</v>
      </c>
      <c r="K402" s="15">
        <f t="shared" si="26"/>
        <v>71.466307277628019</v>
      </c>
      <c r="L402" s="15">
        <f t="shared" si="26"/>
        <v>10862.057142857144</v>
      </c>
      <c r="M402" s="15">
        <f t="shared" si="26"/>
        <v>8961.1234501347699</v>
      </c>
      <c r="N402" s="15">
        <f t="shared" si="26"/>
        <v>19823.180592991914</v>
      </c>
      <c r="O402" s="15">
        <f t="shared" si="26"/>
        <v>-19751.714285714286</v>
      </c>
    </row>
    <row r="403" spans="1:15">
      <c r="A403" t="s">
        <v>396</v>
      </c>
      <c r="B403">
        <v>8614</v>
      </c>
      <c r="C403" t="s">
        <v>338</v>
      </c>
      <c r="D403" t="s">
        <v>232</v>
      </c>
      <c r="E403" s="16">
        <v>1740</v>
      </c>
      <c r="F403" s="16">
        <v>695.8</v>
      </c>
      <c r="G403" s="16">
        <v>0</v>
      </c>
      <c r="H403" s="16">
        <v>32685.65</v>
      </c>
      <c r="I403" s="16">
        <v>32685.65</v>
      </c>
      <c r="J403" s="16">
        <f t="shared" si="27"/>
        <v>-31989.850000000002</v>
      </c>
      <c r="K403" s="16">
        <f t="shared" si="26"/>
        <v>399.88505747126436</v>
      </c>
      <c r="L403" s="16">
        <f t="shared" si="26"/>
        <v>0</v>
      </c>
      <c r="M403" s="16">
        <f t="shared" si="26"/>
        <v>18784.856321839085</v>
      </c>
      <c r="N403" s="16">
        <f t="shared" si="26"/>
        <v>18784.856321839085</v>
      </c>
      <c r="O403" s="16">
        <f t="shared" si="26"/>
        <v>-18384.971264367818</v>
      </c>
    </row>
    <row r="404" spans="1:15">
      <c r="A404" s="13" t="s">
        <v>396</v>
      </c>
      <c r="B404" s="13">
        <v>3714</v>
      </c>
      <c r="C404" s="13" t="s">
        <v>339</v>
      </c>
      <c r="D404" s="13" t="s">
        <v>190</v>
      </c>
      <c r="E404" s="15">
        <v>1679</v>
      </c>
      <c r="F404" s="15">
        <v>4752.9759999999997</v>
      </c>
      <c r="G404" s="15">
        <v>11318.718000000001</v>
      </c>
      <c r="H404" s="15">
        <v>19118.044000000002</v>
      </c>
      <c r="I404" s="15">
        <v>30436.761999999999</v>
      </c>
      <c r="J404" s="15">
        <f t="shared" si="27"/>
        <v>-25683.786</v>
      </c>
      <c r="K404" s="15">
        <f t="shared" si="26"/>
        <v>2830.8374032161996</v>
      </c>
      <c r="L404" s="15">
        <f t="shared" si="26"/>
        <v>6741.3448481238838</v>
      </c>
      <c r="M404" s="15">
        <f t="shared" si="26"/>
        <v>11386.565812983919</v>
      </c>
      <c r="N404" s="15">
        <f t="shared" si="26"/>
        <v>18127.910661107802</v>
      </c>
      <c r="O404" s="15">
        <f t="shared" si="26"/>
        <v>-15297.073257891603</v>
      </c>
    </row>
    <row r="405" spans="1:15">
      <c r="A405" t="s">
        <v>396</v>
      </c>
      <c r="B405">
        <v>2506</v>
      </c>
      <c r="C405" t="s">
        <v>340</v>
      </c>
      <c r="D405" t="s">
        <v>180</v>
      </c>
      <c r="E405" s="16">
        <v>1331</v>
      </c>
      <c r="F405" s="16">
        <v>0</v>
      </c>
      <c r="G405" s="16">
        <v>0</v>
      </c>
      <c r="H405" s="16">
        <v>22483.223999999998</v>
      </c>
      <c r="I405" s="16">
        <v>22483.223999999998</v>
      </c>
      <c r="J405" s="16">
        <f t="shared" si="27"/>
        <v>-22483.223999999998</v>
      </c>
      <c r="K405" s="16">
        <f t="shared" si="26"/>
        <v>0</v>
      </c>
      <c r="L405" s="16">
        <f t="shared" si="26"/>
        <v>0</v>
      </c>
      <c r="M405" s="16">
        <f t="shared" si="26"/>
        <v>16891.978963185571</v>
      </c>
      <c r="N405" s="16">
        <f t="shared" si="26"/>
        <v>16891.978963185571</v>
      </c>
      <c r="O405" s="16">
        <f t="shared" si="26"/>
        <v>-16891.978963185571</v>
      </c>
    </row>
    <row r="406" spans="1:15">
      <c r="A406" s="13" t="s">
        <v>396</v>
      </c>
      <c r="B406" s="13">
        <v>5508</v>
      </c>
      <c r="C406" s="13" t="s">
        <v>341</v>
      </c>
      <c r="D406" s="13" t="s">
        <v>202</v>
      </c>
      <c r="E406" s="15">
        <v>1222</v>
      </c>
      <c r="F406" s="15">
        <v>4328.8860000000004</v>
      </c>
      <c r="G406" s="15">
        <v>20840.966</v>
      </c>
      <c r="H406" s="15">
        <v>15669.031999999999</v>
      </c>
      <c r="I406" s="15">
        <v>36509.998</v>
      </c>
      <c r="J406" s="15">
        <f t="shared" si="27"/>
        <v>-32181.112000000001</v>
      </c>
      <c r="K406" s="15">
        <f t="shared" si="26"/>
        <v>3542.4599018003278</v>
      </c>
      <c r="L406" s="15">
        <f t="shared" si="26"/>
        <v>17054.800327332243</v>
      </c>
      <c r="M406" s="15">
        <f t="shared" si="26"/>
        <v>12822.448445171849</v>
      </c>
      <c r="N406" s="15">
        <f t="shared" si="26"/>
        <v>29877.248772504092</v>
      </c>
      <c r="O406" s="15">
        <f t="shared" si="26"/>
        <v>-26334.788870703764</v>
      </c>
    </row>
    <row r="407" spans="1:15">
      <c r="A407" t="s">
        <v>396</v>
      </c>
      <c r="B407">
        <v>3711</v>
      </c>
      <c r="C407" t="s">
        <v>342</v>
      </c>
      <c r="D407" t="s">
        <v>188</v>
      </c>
      <c r="E407" s="16">
        <v>1196</v>
      </c>
      <c r="F407" s="16">
        <v>1063.0540000000001</v>
      </c>
      <c r="G407" s="16">
        <v>6773.759</v>
      </c>
      <c r="H407" s="16">
        <v>19619.707999999999</v>
      </c>
      <c r="I407" s="16">
        <v>26393.467000000001</v>
      </c>
      <c r="J407" s="16">
        <f t="shared" si="27"/>
        <v>-25330.413</v>
      </c>
      <c r="K407" s="16">
        <f t="shared" si="26"/>
        <v>888.84113712374585</v>
      </c>
      <c r="L407" s="16">
        <f t="shared" si="26"/>
        <v>5663.6780936454852</v>
      </c>
      <c r="M407" s="16">
        <f t="shared" si="26"/>
        <v>16404.438127090303</v>
      </c>
      <c r="N407" s="16">
        <f t="shared" si="26"/>
        <v>22068.116220735785</v>
      </c>
      <c r="O407" s="16">
        <f t="shared" si="26"/>
        <v>-21179.275083612039</v>
      </c>
    </row>
    <row r="408" spans="1:15">
      <c r="A408" s="13" t="s">
        <v>396</v>
      </c>
      <c r="B408" s="13">
        <v>8721</v>
      </c>
      <c r="C408" s="13" t="s">
        <v>343</v>
      </c>
      <c r="D408" s="13" t="s">
        <v>238</v>
      </c>
      <c r="E408" s="15">
        <v>1144</v>
      </c>
      <c r="F408" s="15">
        <v>1678.4880000000001</v>
      </c>
      <c r="G408" s="15">
        <v>0</v>
      </c>
      <c r="H408" s="15">
        <v>49552.080999999998</v>
      </c>
      <c r="I408" s="15">
        <v>49552.080999999998</v>
      </c>
      <c r="J408" s="15">
        <f t="shared" si="27"/>
        <v>-47873.593000000001</v>
      </c>
      <c r="K408" s="15">
        <f t="shared" si="26"/>
        <v>1467.2097902097903</v>
      </c>
      <c r="L408" s="15">
        <f t="shared" si="26"/>
        <v>0</v>
      </c>
      <c r="M408" s="15">
        <f t="shared" si="26"/>
        <v>43314.756118881116</v>
      </c>
      <c r="N408" s="15">
        <f t="shared" si="26"/>
        <v>43314.756118881116</v>
      </c>
      <c r="O408" s="15">
        <f t="shared" si="26"/>
        <v>-41847.546328671328</v>
      </c>
    </row>
    <row r="409" spans="1:15">
      <c r="A409" t="s">
        <v>396</v>
      </c>
      <c r="B409">
        <v>6513</v>
      </c>
      <c r="C409" t="s">
        <v>344</v>
      </c>
      <c r="D409" t="s">
        <v>212</v>
      </c>
      <c r="E409" s="16">
        <v>1097</v>
      </c>
      <c r="F409" s="16">
        <v>0</v>
      </c>
      <c r="G409" s="16">
        <v>0</v>
      </c>
      <c r="H409" s="16">
        <v>16859.248</v>
      </c>
      <c r="I409" s="16">
        <v>16859.248</v>
      </c>
      <c r="J409" s="16">
        <f t="shared" si="27"/>
        <v>-16859.248</v>
      </c>
      <c r="K409" s="16">
        <f t="shared" si="26"/>
        <v>0</v>
      </c>
      <c r="L409" s="16">
        <f t="shared" si="26"/>
        <v>0</v>
      </c>
      <c r="M409" s="16">
        <f t="shared" si="26"/>
        <v>15368.503190519599</v>
      </c>
      <c r="N409" s="16">
        <f t="shared" si="26"/>
        <v>15368.503190519599</v>
      </c>
      <c r="O409" s="16">
        <f t="shared" si="26"/>
        <v>-15368.503190519599</v>
      </c>
    </row>
    <row r="410" spans="1:15">
      <c r="A410" s="13" t="s">
        <v>396</v>
      </c>
      <c r="B410" s="13">
        <v>4607</v>
      </c>
      <c r="C410" s="13" t="s">
        <v>345</v>
      </c>
      <c r="D410" s="13" t="s">
        <v>196</v>
      </c>
      <c r="E410" s="15">
        <v>1064</v>
      </c>
      <c r="F410" s="15">
        <v>5561.8739999999998</v>
      </c>
      <c r="G410" s="15">
        <v>16091.351000000001</v>
      </c>
      <c r="H410" s="15">
        <v>17844.121999999999</v>
      </c>
      <c r="I410" s="15">
        <v>33935.472999999998</v>
      </c>
      <c r="J410" s="15">
        <f t="shared" si="27"/>
        <v>-28373.598999999998</v>
      </c>
      <c r="K410" s="15">
        <f t="shared" ref="K410:O446" si="28">(F410/$E410)*1000</f>
        <v>5227.3251879699246</v>
      </c>
      <c r="L410" s="15">
        <f t="shared" si="28"/>
        <v>15123.450187969926</v>
      </c>
      <c r="M410" s="15">
        <f t="shared" si="28"/>
        <v>16770.791353383458</v>
      </c>
      <c r="N410" s="15">
        <f t="shared" si="28"/>
        <v>31894.241541353382</v>
      </c>
      <c r="O410" s="15">
        <f t="shared" si="28"/>
        <v>-26666.916353383458</v>
      </c>
    </row>
    <row r="411" spans="1:15">
      <c r="A411" t="s">
        <v>396</v>
      </c>
      <c r="B411">
        <v>4100</v>
      </c>
      <c r="C411" t="s">
        <v>346</v>
      </c>
      <c r="D411" t="s">
        <v>192</v>
      </c>
      <c r="E411" s="16">
        <v>958</v>
      </c>
      <c r="F411" s="16">
        <v>3991.32</v>
      </c>
      <c r="G411" s="16">
        <v>15522.714</v>
      </c>
      <c r="H411" s="16">
        <v>15814.591</v>
      </c>
      <c r="I411" s="16">
        <v>31337.305</v>
      </c>
      <c r="J411" s="16">
        <f t="shared" si="27"/>
        <v>-27345.985000000001</v>
      </c>
      <c r="K411" s="16">
        <f t="shared" si="28"/>
        <v>4166.3048016701468</v>
      </c>
      <c r="L411" s="16">
        <f t="shared" si="28"/>
        <v>16203.250521920669</v>
      </c>
      <c r="M411" s="16">
        <f t="shared" si="28"/>
        <v>16507.923799582462</v>
      </c>
      <c r="N411" s="16">
        <f t="shared" si="28"/>
        <v>32711.174321503131</v>
      </c>
      <c r="O411" s="16">
        <f t="shared" si="28"/>
        <v>-28544.869519832984</v>
      </c>
    </row>
    <row r="412" spans="1:15">
      <c r="A412" s="13" t="s">
        <v>396</v>
      </c>
      <c r="B412" s="13">
        <v>5604</v>
      </c>
      <c r="C412" s="13" t="s">
        <v>347</v>
      </c>
      <c r="D412" s="13" t="s">
        <v>203</v>
      </c>
      <c r="E412" s="15">
        <v>950</v>
      </c>
      <c r="F412" s="15">
        <v>0</v>
      </c>
      <c r="G412" s="15">
        <v>0</v>
      </c>
      <c r="H412" s="15">
        <v>36907.059000000001</v>
      </c>
      <c r="I412" s="15">
        <v>36907.059000000001</v>
      </c>
      <c r="J412" s="15">
        <f t="shared" si="27"/>
        <v>-36907.059000000001</v>
      </c>
      <c r="K412" s="15">
        <f t="shared" si="28"/>
        <v>0</v>
      </c>
      <c r="L412" s="15">
        <f t="shared" si="28"/>
        <v>0</v>
      </c>
      <c r="M412" s="15">
        <f t="shared" si="28"/>
        <v>38849.535789473681</v>
      </c>
      <c r="N412" s="15">
        <f t="shared" si="28"/>
        <v>38849.535789473681</v>
      </c>
      <c r="O412" s="15">
        <f t="shared" si="28"/>
        <v>-38849.535789473681</v>
      </c>
    </row>
    <row r="413" spans="1:15">
      <c r="A413" t="s">
        <v>396</v>
      </c>
      <c r="B413">
        <v>3709</v>
      </c>
      <c r="C413" t="s">
        <v>348</v>
      </c>
      <c r="D413" t="s">
        <v>186</v>
      </c>
      <c r="E413" s="16">
        <v>862</v>
      </c>
      <c r="F413" s="16">
        <v>417.15199999999999</v>
      </c>
      <c r="G413" s="16">
        <v>14892.91</v>
      </c>
      <c r="H413" s="16">
        <v>8764.5220000000008</v>
      </c>
      <c r="I413" s="16">
        <v>23657.432000000001</v>
      </c>
      <c r="J413" s="16">
        <f t="shared" si="27"/>
        <v>-23240.280000000002</v>
      </c>
      <c r="K413" s="16">
        <f t="shared" si="28"/>
        <v>483.93503480278423</v>
      </c>
      <c r="L413" s="16">
        <f t="shared" si="28"/>
        <v>17277.157772621809</v>
      </c>
      <c r="M413" s="16">
        <f t="shared" si="28"/>
        <v>10167.658932714618</v>
      </c>
      <c r="N413" s="16">
        <f t="shared" si="28"/>
        <v>27444.81670533643</v>
      </c>
      <c r="O413" s="16">
        <f t="shared" si="28"/>
        <v>-26960.881670533647</v>
      </c>
    </row>
    <row r="414" spans="1:15">
      <c r="A414" s="13" t="s">
        <v>396</v>
      </c>
      <c r="B414" s="13">
        <v>6612</v>
      </c>
      <c r="C414" s="13" t="s">
        <v>349</v>
      </c>
      <c r="D414" s="13" t="s">
        <v>218</v>
      </c>
      <c r="E414" s="15">
        <v>852</v>
      </c>
      <c r="F414" s="15">
        <v>18521.006000000001</v>
      </c>
      <c r="G414" s="15">
        <v>39975.936000000002</v>
      </c>
      <c r="H414" s="15">
        <v>18571.668000000001</v>
      </c>
      <c r="I414" s="15">
        <v>58547.603999999999</v>
      </c>
      <c r="J414" s="15">
        <f t="shared" si="27"/>
        <v>-40026.597999999998</v>
      </c>
      <c r="K414" s="15">
        <f t="shared" si="28"/>
        <v>21738.269953051644</v>
      </c>
      <c r="L414" s="15">
        <f t="shared" si="28"/>
        <v>46920.112676056342</v>
      </c>
      <c r="M414" s="15">
        <f t="shared" si="28"/>
        <v>21797.732394366201</v>
      </c>
      <c r="N414" s="15">
        <f t="shared" si="28"/>
        <v>68717.84507042254</v>
      </c>
      <c r="O414" s="15">
        <f t="shared" si="28"/>
        <v>-46979.575117370892</v>
      </c>
    </row>
    <row r="415" spans="1:15">
      <c r="A415" t="s">
        <v>396</v>
      </c>
      <c r="B415">
        <v>8710</v>
      </c>
      <c r="C415" t="s">
        <v>350</v>
      </c>
      <c r="D415" t="s">
        <v>233</v>
      </c>
      <c r="E415" s="16">
        <v>822</v>
      </c>
      <c r="F415" s="16">
        <v>434.7</v>
      </c>
      <c r="G415" s="16">
        <v>0</v>
      </c>
      <c r="H415" s="16">
        <v>20507.643</v>
      </c>
      <c r="I415" s="16">
        <v>20507.643</v>
      </c>
      <c r="J415" s="16">
        <f t="shared" si="27"/>
        <v>-20072.942999999999</v>
      </c>
      <c r="K415" s="16">
        <f t="shared" si="28"/>
        <v>528.83211678832117</v>
      </c>
      <c r="L415" s="16">
        <f t="shared" si="28"/>
        <v>0</v>
      </c>
      <c r="M415" s="16">
        <f t="shared" si="28"/>
        <v>24948.470802919706</v>
      </c>
      <c r="N415" s="16">
        <f t="shared" si="28"/>
        <v>24948.470802919706</v>
      </c>
      <c r="O415" s="16">
        <f t="shared" si="28"/>
        <v>-24419.638686131384</v>
      </c>
    </row>
    <row r="416" spans="1:15">
      <c r="A416" s="13" t="s">
        <v>396</v>
      </c>
      <c r="B416" s="13">
        <v>8508</v>
      </c>
      <c r="C416" s="13" t="s">
        <v>351</v>
      </c>
      <c r="D416" s="13" t="s">
        <v>228</v>
      </c>
      <c r="E416" s="15">
        <v>758</v>
      </c>
      <c r="F416" s="15">
        <v>704.23400000000004</v>
      </c>
      <c r="G416" s="15">
        <v>19943.433000000001</v>
      </c>
      <c r="H416" s="15">
        <v>16965.313999999998</v>
      </c>
      <c r="I416" s="15">
        <v>36908.747000000003</v>
      </c>
      <c r="J416" s="15">
        <f t="shared" si="27"/>
        <v>-36204.513000000006</v>
      </c>
      <c r="K416" s="15">
        <f t="shared" si="28"/>
        <v>929.0686015831136</v>
      </c>
      <c r="L416" s="15">
        <f t="shared" si="28"/>
        <v>26310.597625329818</v>
      </c>
      <c r="M416" s="15">
        <f t="shared" si="28"/>
        <v>22381.680738786275</v>
      </c>
      <c r="N416" s="15">
        <f t="shared" si="28"/>
        <v>48692.2783641161</v>
      </c>
      <c r="O416" s="15">
        <f t="shared" si="28"/>
        <v>-47763.209762532984</v>
      </c>
    </row>
    <row r="417" spans="1:15">
      <c r="A417" t="s">
        <v>396</v>
      </c>
      <c r="B417">
        <v>8722</v>
      </c>
      <c r="C417" t="s">
        <v>352</v>
      </c>
      <c r="D417" t="s">
        <v>239</v>
      </c>
      <c r="E417" s="16">
        <v>690</v>
      </c>
      <c r="F417" s="16">
        <v>0</v>
      </c>
      <c r="G417" s="16">
        <v>0</v>
      </c>
      <c r="H417" s="16">
        <v>12923.458000000001</v>
      </c>
      <c r="I417" s="16">
        <v>12923.458000000001</v>
      </c>
      <c r="J417" s="16">
        <f t="shared" si="27"/>
        <v>-12923.458000000001</v>
      </c>
      <c r="K417" s="16">
        <f t="shared" si="28"/>
        <v>0</v>
      </c>
      <c r="L417" s="16">
        <f t="shared" si="28"/>
        <v>0</v>
      </c>
      <c r="M417" s="16">
        <f t="shared" si="28"/>
        <v>18729.649275362321</v>
      </c>
      <c r="N417" s="16">
        <f t="shared" si="28"/>
        <v>18729.649275362321</v>
      </c>
      <c r="O417" s="16">
        <f t="shared" si="28"/>
        <v>-18729.649275362321</v>
      </c>
    </row>
    <row r="418" spans="1:15">
      <c r="A418" s="13" t="s">
        <v>396</v>
      </c>
      <c r="B418" s="13">
        <v>6515</v>
      </c>
      <c r="C418" s="13" t="s">
        <v>353</v>
      </c>
      <c r="D418" s="13" t="s">
        <v>213</v>
      </c>
      <c r="E418" s="15">
        <v>653</v>
      </c>
      <c r="F418" s="15">
        <v>0</v>
      </c>
      <c r="G418" s="15">
        <v>0</v>
      </c>
      <c r="H418" s="15">
        <v>8685.3709999999992</v>
      </c>
      <c r="I418" s="15">
        <v>8685.3709999999992</v>
      </c>
      <c r="J418" s="15">
        <f t="shared" si="27"/>
        <v>-8685.3709999999992</v>
      </c>
      <c r="K418" s="15">
        <f t="shared" si="28"/>
        <v>0</v>
      </c>
      <c r="L418" s="15">
        <f t="shared" si="28"/>
        <v>0</v>
      </c>
      <c r="M418" s="15">
        <f t="shared" si="28"/>
        <v>13300.721286370595</v>
      </c>
      <c r="N418" s="15">
        <f t="shared" si="28"/>
        <v>13300.721286370595</v>
      </c>
      <c r="O418" s="15">
        <f t="shared" si="28"/>
        <v>-13300.721286370595</v>
      </c>
    </row>
    <row r="419" spans="1:15">
      <c r="A419" t="s">
        <v>396</v>
      </c>
      <c r="B419">
        <v>7502</v>
      </c>
      <c r="C419" t="s">
        <v>354</v>
      </c>
      <c r="D419" t="s">
        <v>223</v>
      </c>
      <c r="E419" s="16">
        <v>653</v>
      </c>
      <c r="F419" s="16">
        <v>2292.69</v>
      </c>
      <c r="G419" s="16">
        <v>214.982</v>
      </c>
      <c r="H419" s="16">
        <v>32297.71</v>
      </c>
      <c r="I419" s="16">
        <v>32512.691999999999</v>
      </c>
      <c r="J419" s="16">
        <f t="shared" si="27"/>
        <v>-30220.002</v>
      </c>
      <c r="K419" s="16">
        <f t="shared" si="28"/>
        <v>3511.0107197549773</v>
      </c>
      <c r="L419" s="16">
        <f t="shared" si="28"/>
        <v>329.2220520673813</v>
      </c>
      <c r="M419" s="16">
        <f t="shared" si="28"/>
        <v>49460.50535987749</v>
      </c>
      <c r="N419" s="16">
        <f t="shared" si="28"/>
        <v>49789.72741194487</v>
      </c>
      <c r="O419" s="16">
        <f t="shared" si="28"/>
        <v>-46278.716692189897</v>
      </c>
    </row>
    <row r="420" spans="1:15">
      <c r="A420" s="13" t="s">
        <v>396</v>
      </c>
      <c r="B420" s="13">
        <v>3511</v>
      </c>
      <c r="C420" s="13" t="s">
        <v>355</v>
      </c>
      <c r="D420" s="13" t="s">
        <v>184</v>
      </c>
      <c r="E420" s="15">
        <v>647</v>
      </c>
      <c r="F420" s="15">
        <v>283.19900000000001</v>
      </c>
      <c r="G420" s="15">
        <v>0</v>
      </c>
      <c r="H420" s="15">
        <v>29020.512999999999</v>
      </c>
      <c r="I420" s="15">
        <v>29020.512999999999</v>
      </c>
      <c r="J420" s="15">
        <f t="shared" si="27"/>
        <v>-28737.313999999998</v>
      </c>
      <c r="K420" s="15">
        <f t="shared" si="28"/>
        <v>437.71097372488413</v>
      </c>
      <c r="L420" s="15">
        <f t="shared" si="28"/>
        <v>0</v>
      </c>
      <c r="M420" s="15">
        <f t="shared" si="28"/>
        <v>44853.961360123649</v>
      </c>
      <c r="N420" s="15">
        <f t="shared" si="28"/>
        <v>44853.961360123649</v>
      </c>
      <c r="O420" s="15">
        <f t="shared" si="28"/>
        <v>-44416.250386398759</v>
      </c>
    </row>
    <row r="421" spans="1:15">
      <c r="A421" t="s">
        <v>396</v>
      </c>
      <c r="B421">
        <v>8509</v>
      </c>
      <c r="C421" t="s">
        <v>356</v>
      </c>
      <c r="D421" t="s">
        <v>229</v>
      </c>
      <c r="E421" s="16">
        <v>624</v>
      </c>
      <c r="F421" s="16">
        <v>1662.65</v>
      </c>
      <c r="G421" s="16">
        <v>16150.373</v>
      </c>
      <c r="H421" s="16">
        <v>4956.4530000000004</v>
      </c>
      <c r="I421" s="16">
        <v>21106.826000000001</v>
      </c>
      <c r="J421" s="16">
        <f t="shared" si="27"/>
        <v>-19444.175999999999</v>
      </c>
      <c r="K421" s="16">
        <f t="shared" si="28"/>
        <v>2664.5032051282055</v>
      </c>
      <c r="L421" s="16">
        <f t="shared" si="28"/>
        <v>25882.008012820512</v>
      </c>
      <c r="M421" s="16">
        <f t="shared" si="28"/>
        <v>7943.0336538461552</v>
      </c>
      <c r="N421" s="16">
        <f t="shared" si="28"/>
        <v>33825.041666666672</v>
      </c>
      <c r="O421" s="16">
        <f t="shared" si="28"/>
        <v>-31160.538461538461</v>
      </c>
    </row>
    <row r="422" spans="1:15">
      <c r="A422" s="13" t="s">
        <v>396</v>
      </c>
      <c r="B422" s="13">
        <v>3811</v>
      </c>
      <c r="C422" s="13" t="s">
        <v>357</v>
      </c>
      <c r="D422" s="13" t="s">
        <v>191</v>
      </c>
      <c r="E422" s="15">
        <v>620</v>
      </c>
      <c r="F422" s="15">
        <v>93.25</v>
      </c>
      <c r="G422" s="15">
        <v>4427.098</v>
      </c>
      <c r="H422" s="15">
        <v>20417.016</v>
      </c>
      <c r="I422" s="15">
        <v>24844.114000000001</v>
      </c>
      <c r="J422" s="15">
        <f t="shared" si="27"/>
        <v>-24750.864000000001</v>
      </c>
      <c r="K422" s="15">
        <f t="shared" si="28"/>
        <v>150.40322580645159</v>
      </c>
      <c r="L422" s="15">
        <f t="shared" si="28"/>
        <v>7140.4806451612894</v>
      </c>
      <c r="M422" s="15">
        <f t="shared" si="28"/>
        <v>32930.670967741935</v>
      </c>
      <c r="N422" s="15">
        <f t="shared" si="28"/>
        <v>40071.151612903232</v>
      </c>
      <c r="O422" s="15">
        <f t="shared" si="28"/>
        <v>-39920.748387096777</v>
      </c>
    </row>
    <row r="423" spans="1:15">
      <c r="A423" t="s">
        <v>396</v>
      </c>
      <c r="B423">
        <v>8720</v>
      </c>
      <c r="C423" t="s">
        <v>358</v>
      </c>
      <c r="D423" t="s">
        <v>237</v>
      </c>
      <c r="E423" s="16">
        <v>590</v>
      </c>
      <c r="F423" s="16">
        <v>516.79999999999995</v>
      </c>
      <c r="G423" s="16">
        <v>0</v>
      </c>
      <c r="H423" s="16">
        <v>20025.567999999999</v>
      </c>
      <c r="I423" s="16">
        <v>20025.567999999999</v>
      </c>
      <c r="J423" s="16">
        <f t="shared" si="27"/>
        <v>-19508.768</v>
      </c>
      <c r="K423" s="16">
        <f t="shared" si="28"/>
        <v>875.93220338983042</v>
      </c>
      <c r="L423" s="16">
        <f t="shared" si="28"/>
        <v>0</v>
      </c>
      <c r="M423" s="16">
        <f t="shared" si="28"/>
        <v>33941.640677966097</v>
      </c>
      <c r="N423" s="16">
        <f t="shared" si="28"/>
        <v>33941.640677966097</v>
      </c>
      <c r="O423" s="16">
        <f t="shared" si="28"/>
        <v>-33065.70847457627</v>
      </c>
    </row>
    <row r="424" spans="1:15">
      <c r="A424" s="13" t="s">
        <v>396</v>
      </c>
      <c r="B424" s="13">
        <v>6709</v>
      </c>
      <c r="C424" s="13" t="s">
        <v>359</v>
      </c>
      <c r="D424" s="13" t="s">
        <v>220</v>
      </c>
      <c r="E424" s="15">
        <v>504</v>
      </c>
      <c r="F424" s="15">
        <v>13801.981</v>
      </c>
      <c r="G424" s="15">
        <v>20020.195</v>
      </c>
      <c r="H424" s="15">
        <v>12738.06</v>
      </c>
      <c r="I424" s="15">
        <v>32758.255000000001</v>
      </c>
      <c r="J424" s="15">
        <f t="shared" si="27"/>
        <v>-18956.274000000001</v>
      </c>
      <c r="K424" s="15">
        <f t="shared" si="28"/>
        <v>27384.882936507936</v>
      </c>
      <c r="L424" s="15">
        <f t="shared" si="28"/>
        <v>39722.609126984127</v>
      </c>
      <c r="M424" s="15">
        <f t="shared" si="28"/>
        <v>25273.928571428569</v>
      </c>
      <c r="N424" s="15">
        <f t="shared" si="28"/>
        <v>64996.537698412692</v>
      </c>
      <c r="O424" s="15">
        <f t="shared" si="28"/>
        <v>-37611.654761904763</v>
      </c>
    </row>
    <row r="425" spans="1:15">
      <c r="A425" t="s">
        <v>396</v>
      </c>
      <c r="B425">
        <v>8719</v>
      </c>
      <c r="C425" t="s">
        <v>360</v>
      </c>
      <c r="D425" t="s">
        <v>236</v>
      </c>
      <c r="E425" s="16">
        <v>492</v>
      </c>
      <c r="F425" s="16">
        <v>212.5</v>
      </c>
      <c r="G425" s="16">
        <v>0</v>
      </c>
      <c r="H425" s="16">
        <v>41309.097999999998</v>
      </c>
      <c r="I425" s="16">
        <v>41309.097999999998</v>
      </c>
      <c r="J425" s="16">
        <f t="shared" si="27"/>
        <v>-41096.597999999998</v>
      </c>
      <c r="K425" s="16">
        <f t="shared" si="28"/>
        <v>431.91056910569102</v>
      </c>
      <c r="L425" s="16">
        <f t="shared" si="28"/>
        <v>0</v>
      </c>
      <c r="M425" s="16">
        <f t="shared" si="28"/>
        <v>83961.581300813006</v>
      </c>
      <c r="N425" s="16">
        <f t="shared" si="28"/>
        <v>83961.581300813006</v>
      </c>
      <c r="O425" s="16">
        <f t="shared" si="28"/>
        <v>-83529.670731707316</v>
      </c>
    </row>
    <row r="426" spans="1:15">
      <c r="A426" s="13" t="s">
        <v>396</v>
      </c>
      <c r="B426" s="13">
        <v>6607</v>
      </c>
      <c r="C426" s="13" t="s">
        <v>361</v>
      </c>
      <c r="D426" s="13" t="s">
        <v>216</v>
      </c>
      <c r="E426" s="15">
        <v>471</v>
      </c>
      <c r="F426" s="15">
        <v>0</v>
      </c>
      <c r="G426" s="15">
        <v>0</v>
      </c>
      <c r="H426" s="15">
        <v>18643.46</v>
      </c>
      <c r="I426" s="15">
        <v>18643.46</v>
      </c>
      <c r="J426" s="15">
        <f t="shared" si="27"/>
        <v>-18643.46</v>
      </c>
      <c r="K426" s="15">
        <f t="shared" si="28"/>
        <v>0</v>
      </c>
      <c r="L426" s="15">
        <f t="shared" si="28"/>
        <v>0</v>
      </c>
      <c r="M426" s="15">
        <f t="shared" si="28"/>
        <v>39582.71762208068</v>
      </c>
      <c r="N426" s="15">
        <f t="shared" si="28"/>
        <v>39582.71762208068</v>
      </c>
      <c r="O426" s="15">
        <f t="shared" si="28"/>
        <v>-39582.71762208068</v>
      </c>
    </row>
    <row r="427" spans="1:15">
      <c r="A427" t="s">
        <v>396</v>
      </c>
      <c r="B427">
        <v>5609</v>
      </c>
      <c r="C427" t="s">
        <v>362</v>
      </c>
      <c r="D427" t="s">
        <v>204</v>
      </c>
      <c r="E427" s="16">
        <v>470</v>
      </c>
      <c r="F427" s="16">
        <v>1811.5340000000001</v>
      </c>
      <c r="G427" s="16">
        <v>4571.6350000000002</v>
      </c>
      <c r="H427" s="16">
        <v>3427.5030000000002</v>
      </c>
      <c r="I427" s="16">
        <v>7999.1379999999999</v>
      </c>
      <c r="J427" s="16">
        <f t="shared" si="27"/>
        <v>-6187.6039999999994</v>
      </c>
      <c r="K427" s="16">
        <f t="shared" si="28"/>
        <v>3854.3276595744683</v>
      </c>
      <c r="L427" s="16">
        <f t="shared" si="28"/>
        <v>9726.8829787234044</v>
      </c>
      <c r="M427" s="16">
        <f t="shared" si="28"/>
        <v>7292.559574468085</v>
      </c>
      <c r="N427" s="16">
        <f t="shared" si="28"/>
        <v>17019.442553191489</v>
      </c>
      <c r="O427" s="16">
        <f t="shared" si="28"/>
        <v>-13165.114893617019</v>
      </c>
    </row>
    <row r="428" spans="1:15">
      <c r="A428" s="13" t="s">
        <v>396</v>
      </c>
      <c r="B428" s="13">
        <v>6601</v>
      </c>
      <c r="C428" s="13" t="s">
        <v>363</v>
      </c>
      <c r="D428" s="13" t="s">
        <v>214</v>
      </c>
      <c r="E428" s="15">
        <v>441</v>
      </c>
      <c r="F428" s="15">
        <v>0</v>
      </c>
      <c r="G428" s="15">
        <v>0</v>
      </c>
      <c r="H428" s="15">
        <v>7139.1880000000001</v>
      </c>
      <c r="I428" s="15">
        <v>7139.1880000000001</v>
      </c>
      <c r="J428" s="15">
        <f t="shared" si="27"/>
        <v>-7139.1880000000001</v>
      </c>
      <c r="K428" s="15">
        <f t="shared" si="28"/>
        <v>0</v>
      </c>
      <c r="L428" s="15">
        <f t="shared" si="28"/>
        <v>0</v>
      </c>
      <c r="M428" s="15">
        <f t="shared" si="28"/>
        <v>16188.634920634922</v>
      </c>
      <c r="N428" s="15">
        <f t="shared" si="28"/>
        <v>16188.634920634922</v>
      </c>
      <c r="O428" s="15">
        <f t="shared" si="28"/>
        <v>-16188.634920634922</v>
      </c>
    </row>
    <row r="429" spans="1:15">
      <c r="A429" t="s">
        <v>396</v>
      </c>
      <c r="B429">
        <v>4911</v>
      </c>
      <c r="C429" t="s">
        <v>364</v>
      </c>
      <c r="D429" t="s">
        <v>200</v>
      </c>
      <c r="E429" s="16">
        <v>435</v>
      </c>
      <c r="F429" s="16">
        <v>0</v>
      </c>
      <c r="G429" s="16">
        <v>1060.6880000000001</v>
      </c>
      <c r="H429" s="16">
        <v>16479.402999999998</v>
      </c>
      <c r="I429" s="16">
        <v>17540.091</v>
      </c>
      <c r="J429" s="16">
        <f t="shared" si="27"/>
        <v>-17540.091</v>
      </c>
      <c r="K429" s="16">
        <f t="shared" si="28"/>
        <v>0</v>
      </c>
      <c r="L429" s="16">
        <f t="shared" si="28"/>
        <v>2438.3632183908048</v>
      </c>
      <c r="M429" s="16">
        <f t="shared" si="28"/>
        <v>37883.685057471259</v>
      </c>
      <c r="N429" s="16">
        <f t="shared" si="28"/>
        <v>40322.048275862071</v>
      </c>
      <c r="O429" s="16">
        <f t="shared" si="28"/>
        <v>-40322.048275862071</v>
      </c>
    </row>
    <row r="430" spans="1:15">
      <c r="A430" s="13" t="s">
        <v>396</v>
      </c>
      <c r="B430" s="13">
        <v>5612</v>
      </c>
      <c r="C430" s="13" t="s">
        <v>365</v>
      </c>
      <c r="D430" s="13" t="s">
        <v>206</v>
      </c>
      <c r="E430" s="15">
        <v>372</v>
      </c>
      <c r="F430" s="15">
        <v>0</v>
      </c>
      <c r="G430" s="15">
        <v>0</v>
      </c>
      <c r="H430" s="15">
        <v>15593.199000000001</v>
      </c>
      <c r="I430" s="15">
        <v>15593.199000000001</v>
      </c>
      <c r="J430" s="15">
        <f t="shared" si="27"/>
        <v>-15593.199000000001</v>
      </c>
      <c r="K430" s="15">
        <f t="shared" si="28"/>
        <v>0</v>
      </c>
      <c r="L430" s="15">
        <f t="shared" si="28"/>
        <v>0</v>
      </c>
      <c r="M430" s="15">
        <f t="shared" si="28"/>
        <v>41917.201612903227</v>
      </c>
      <c r="N430" s="15">
        <f t="shared" si="28"/>
        <v>41917.201612903227</v>
      </c>
      <c r="O430" s="15">
        <f t="shared" si="28"/>
        <v>-41917.201612903227</v>
      </c>
    </row>
    <row r="431" spans="1:15">
      <c r="A431" t="s">
        <v>396</v>
      </c>
      <c r="B431">
        <v>6602</v>
      </c>
      <c r="C431" t="s">
        <v>366</v>
      </c>
      <c r="D431" t="s">
        <v>215</v>
      </c>
      <c r="E431" s="16">
        <v>371</v>
      </c>
      <c r="F431" s="16">
        <v>754.4</v>
      </c>
      <c r="G431" s="16">
        <v>6509.2179999999998</v>
      </c>
      <c r="H431" s="16">
        <v>5720.1930000000002</v>
      </c>
      <c r="I431" s="16">
        <v>12229.411</v>
      </c>
      <c r="J431" s="16">
        <f t="shared" si="27"/>
        <v>-11475.011</v>
      </c>
      <c r="K431" s="16">
        <f t="shared" si="28"/>
        <v>2033.4231805929917</v>
      </c>
      <c r="L431" s="16">
        <f t="shared" si="28"/>
        <v>17545.061994609165</v>
      </c>
      <c r="M431" s="16">
        <f t="shared" si="28"/>
        <v>15418.309973045822</v>
      </c>
      <c r="N431" s="16">
        <f t="shared" si="28"/>
        <v>32963.371967654988</v>
      </c>
      <c r="O431" s="16">
        <f t="shared" si="28"/>
        <v>-30929.948787061996</v>
      </c>
    </row>
    <row r="432" spans="1:15">
      <c r="A432" s="13" t="s">
        <v>396</v>
      </c>
      <c r="B432" s="13">
        <v>8610</v>
      </c>
      <c r="C432" s="13" t="s">
        <v>367</v>
      </c>
      <c r="D432" s="13" t="s">
        <v>230</v>
      </c>
      <c r="E432" s="15">
        <v>271</v>
      </c>
      <c r="F432" s="15">
        <v>0</v>
      </c>
      <c r="G432" s="15">
        <v>0</v>
      </c>
      <c r="H432" s="15">
        <v>5617.2139999999999</v>
      </c>
      <c r="I432" s="15">
        <v>5617.2139999999999</v>
      </c>
      <c r="J432" s="15">
        <f t="shared" si="27"/>
        <v>-5617.2139999999999</v>
      </c>
      <c r="K432" s="15">
        <f t="shared" si="28"/>
        <v>0</v>
      </c>
      <c r="L432" s="15">
        <f t="shared" si="28"/>
        <v>0</v>
      </c>
      <c r="M432" s="15">
        <f t="shared" si="28"/>
        <v>20727.726937269374</v>
      </c>
      <c r="N432" s="15">
        <f t="shared" si="28"/>
        <v>20727.726937269374</v>
      </c>
      <c r="O432" s="15">
        <f t="shared" si="28"/>
        <v>-20727.726937269374</v>
      </c>
    </row>
    <row r="433" spans="1:15">
      <c r="A433" t="s">
        <v>396</v>
      </c>
      <c r="B433">
        <v>4604</v>
      </c>
      <c r="C433" t="s">
        <v>368</v>
      </c>
      <c r="D433" t="s">
        <v>195</v>
      </c>
      <c r="E433" s="16">
        <v>268</v>
      </c>
      <c r="F433" s="16">
        <v>260.39999999999998</v>
      </c>
      <c r="G433" s="16">
        <v>1548.029</v>
      </c>
      <c r="H433" s="16">
        <v>6036.5959999999995</v>
      </c>
      <c r="I433" s="16">
        <v>7584.625</v>
      </c>
      <c r="J433" s="16">
        <f t="shared" si="27"/>
        <v>-7324.2250000000004</v>
      </c>
      <c r="K433" s="16">
        <f t="shared" si="28"/>
        <v>971.64179104477603</v>
      </c>
      <c r="L433" s="16">
        <f t="shared" si="28"/>
        <v>5776.2276119402986</v>
      </c>
      <c r="M433" s="16">
        <f t="shared" si="28"/>
        <v>22524.611940298506</v>
      </c>
      <c r="N433" s="16">
        <f t="shared" si="28"/>
        <v>28300.839552238805</v>
      </c>
      <c r="O433" s="16">
        <f t="shared" si="28"/>
        <v>-27329.197761194031</v>
      </c>
    </row>
    <row r="434" spans="1:15">
      <c r="A434" s="13" t="s">
        <v>396</v>
      </c>
      <c r="B434" s="13">
        <v>1606</v>
      </c>
      <c r="C434" s="13" t="s">
        <v>369</v>
      </c>
      <c r="D434" s="13" t="s">
        <v>177</v>
      </c>
      <c r="E434" s="15">
        <v>250</v>
      </c>
      <c r="F434" s="15">
        <v>0</v>
      </c>
      <c r="G434" s="15">
        <v>0</v>
      </c>
      <c r="H434" s="15">
        <v>1437.1880000000001</v>
      </c>
      <c r="I434" s="15">
        <v>1437.1880000000001</v>
      </c>
      <c r="J434" s="15">
        <f t="shared" si="27"/>
        <v>-1437.1880000000001</v>
      </c>
      <c r="K434" s="15">
        <f t="shared" si="28"/>
        <v>0</v>
      </c>
      <c r="L434" s="15">
        <f t="shared" si="28"/>
        <v>0</v>
      </c>
      <c r="M434" s="15">
        <f t="shared" si="28"/>
        <v>5748.7520000000004</v>
      </c>
      <c r="N434" s="15">
        <f t="shared" si="28"/>
        <v>5748.7520000000004</v>
      </c>
      <c r="O434" s="15">
        <f t="shared" si="28"/>
        <v>-5748.7520000000004</v>
      </c>
    </row>
    <row r="435" spans="1:15">
      <c r="A435" t="s">
        <v>396</v>
      </c>
      <c r="B435">
        <v>4502</v>
      </c>
      <c r="C435" t="s">
        <v>370</v>
      </c>
      <c r="D435" t="s">
        <v>194</v>
      </c>
      <c r="E435" s="16">
        <v>236</v>
      </c>
      <c r="F435" s="16">
        <v>137</v>
      </c>
      <c r="G435" s="16">
        <v>2141.5129999999999</v>
      </c>
      <c r="H435" s="16">
        <v>10620.563</v>
      </c>
      <c r="I435" s="16">
        <v>12762.075999999999</v>
      </c>
      <c r="J435" s="16">
        <f t="shared" si="27"/>
        <v>-12625.075999999999</v>
      </c>
      <c r="K435" s="16">
        <f t="shared" si="28"/>
        <v>580.50847457627117</v>
      </c>
      <c r="L435" s="16">
        <f t="shared" si="28"/>
        <v>9074.2076271186452</v>
      </c>
      <c r="M435" s="16">
        <f t="shared" si="28"/>
        <v>45002.385593220337</v>
      </c>
      <c r="N435" s="16">
        <f t="shared" si="28"/>
        <v>54076.593220338975</v>
      </c>
      <c r="O435" s="16">
        <f t="shared" si="28"/>
        <v>-53496.08474576271</v>
      </c>
    </row>
    <row r="436" spans="1:15">
      <c r="A436" s="13" t="s">
        <v>396</v>
      </c>
      <c r="B436" s="13">
        <v>5706</v>
      </c>
      <c r="C436" s="13" t="s">
        <v>371</v>
      </c>
      <c r="D436" s="13" t="s">
        <v>207</v>
      </c>
      <c r="E436" s="15">
        <v>210</v>
      </c>
      <c r="F436" s="15">
        <v>0</v>
      </c>
      <c r="G436" s="15">
        <v>0</v>
      </c>
      <c r="H436" s="15">
        <v>3411</v>
      </c>
      <c r="I436" s="15">
        <v>3411</v>
      </c>
      <c r="J436" s="15">
        <f t="shared" si="27"/>
        <v>-3411</v>
      </c>
      <c r="K436" s="15">
        <f t="shared" si="28"/>
        <v>0</v>
      </c>
      <c r="L436" s="15">
        <f t="shared" si="28"/>
        <v>0</v>
      </c>
      <c r="M436" s="15">
        <f t="shared" si="28"/>
        <v>16242.857142857143</v>
      </c>
      <c r="N436" s="15">
        <f t="shared" si="28"/>
        <v>16242.857142857143</v>
      </c>
      <c r="O436" s="15">
        <f t="shared" si="28"/>
        <v>-16242.857142857143</v>
      </c>
    </row>
    <row r="437" spans="1:15">
      <c r="A437" t="s">
        <v>396</v>
      </c>
      <c r="B437">
        <v>4803</v>
      </c>
      <c r="C437" t="s">
        <v>372</v>
      </c>
      <c r="D437" t="s">
        <v>197</v>
      </c>
      <c r="E437" s="16">
        <v>201</v>
      </c>
      <c r="F437" s="16">
        <v>0</v>
      </c>
      <c r="G437" s="16">
        <v>1808.1559999999999</v>
      </c>
      <c r="H437" s="16">
        <v>5049.4639999999999</v>
      </c>
      <c r="I437" s="16">
        <v>6857.62</v>
      </c>
      <c r="J437" s="16">
        <f t="shared" si="27"/>
        <v>-6857.62</v>
      </c>
      <c r="K437" s="16">
        <f t="shared" si="28"/>
        <v>0</v>
      </c>
      <c r="L437" s="16">
        <f t="shared" si="28"/>
        <v>8995.8009950248761</v>
      </c>
      <c r="M437" s="16">
        <f t="shared" si="28"/>
        <v>25121.711442786069</v>
      </c>
      <c r="N437" s="16">
        <f t="shared" si="28"/>
        <v>34117.512437810947</v>
      </c>
      <c r="O437" s="16">
        <f t="shared" si="28"/>
        <v>-34117.512437810947</v>
      </c>
    </row>
    <row r="438" spans="1:15">
      <c r="A438" s="13" t="s">
        <v>396</v>
      </c>
      <c r="B438" s="13">
        <v>3713</v>
      </c>
      <c r="C438" s="13" t="s">
        <v>373</v>
      </c>
      <c r="D438" s="13" t="s">
        <v>189</v>
      </c>
      <c r="E438" s="15">
        <v>119</v>
      </c>
      <c r="F438" s="15">
        <v>0</v>
      </c>
      <c r="G438" s="15">
        <v>0</v>
      </c>
      <c r="H438" s="15">
        <v>2247</v>
      </c>
      <c r="I438" s="15">
        <v>2247</v>
      </c>
      <c r="J438" s="15">
        <f t="shared" si="27"/>
        <v>-2247</v>
      </c>
      <c r="K438" s="15">
        <f t="shared" si="28"/>
        <v>0</v>
      </c>
      <c r="L438" s="15">
        <f t="shared" si="28"/>
        <v>0</v>
      </c>
      <c r="M438" s="15">
        <f t="shared" si="28"/>
        <v>18882.352941176472</v>
      </c>
      <c r="N438" s="15">
        <f t="shared" si="28"/>
        <v>18882.352941176472</v>
      </c>
      <c r="O438" s="15">
        <f t="shared" si="28"/>
        <v>-18882.352941176472</v>
      </c>
    </row>
    <row r="439" spans="1:15">
      <c r="A439" t="s">
        <v>396</v>
      </c>
      <c r="B439">
        <v>4902</v>
      </c>
      <c r="C439" t="s">
        <v>374</v>
      </c>
      <c r="D439" t="s">
        <v>199</v>
      </c>
      <c r="E439" s="16">
        <v>110</v>
      </c>
      <c r="F439" s="16">
        <v>103.59099999999999</v>
      </c>
      <c r="G439" s="16">
        <v>834.15499999999997</v>
      </c>
      <c r="H439" s="16">
        <v>1072.8050000000001</v>
      </c>
      <c r="I439" s="16">
        <v>1906.96</v>
      </c>
      <c r="J439" s="16">
        <f t="shared" si="27"/>
        <v>-1803.3690000000001</v>
      </c>
      <c r="K439" s="16">
        <f t="shared" si="28"/>
        <v>941.73636363636365</v>
      </c>
      <c r="L439" s="16">
        <f t="shared" si="28"/>
        <v>7583.227272727273</v>
      </c>
      <c r="M439" s="16">
        <f t="shared" si="28"/>
        <v>9752.7727272727279</v>
      </c>
      <c r="N439" s="16">
        <f t="shared" si="28"/>
        <v>17336.000000000004</v>
      </c>
      <c r="O439" s="16">
        <f t="shared" si="28"/>
        <v>-16394.263636363637</v>
      </c>
    </row>
    <row r="440" spans="1:15">
      <c r="A440" s="13" t="s">
        <v>396</v>
      </c>
      <c r="B440" s="13">
        <v>7505</v>
      </c>
      <c r="C440" s="13" t="s">
        <v>375</v>
      </c>
      <c r="D440" s="13" t="s">
        <v>224</v>
      </c>
      <c r="E440" s="15">
        <v>98</v>
      </c>
      <c r="F440" s="15">
        <v>0</v>
      </c>
      <c r="G440" s="15">
        <v>27</v>
      </c>
      <c r="H440" s="15">
        <v>4042</v>
      </c>
      <c r="I440" s="15">
        <v>4069</v>
      </c>
      <c r="J440" s="15">
        <f t="shared" si="27"/>
        <v>-4069</v>
      </c>
      <c r="K440" s="15">
        <f t="shared" si="28"/>
        <v>0</v>
      </c>
      <c r="L440" s="15">
        <f t="shared" si="28"/>
        <v>275.51020408163265</v>
      </c>
      <c r="M440" s="15">
        <f t="shared" si="28"/>
        <v>41244.897959183676</v>
      </c>
      <c r="N440" s="15">
        <f t="shared" si="28"/>
        <v>41520.408163265311</v>
      </c>
      <c r="O440" s="15">
        <f t="shared" si="28"/>
        <v>-41520.408163265311</v>
      </c>
    </row>
    <row r="441" spans="1:15">
      <c r="A441" t="s">
        <v>396</v>
      </c>
      <c r="B441">
        <v>6706</v>
      </c>
      <c r="C441" t="s">
        <v>376</v>
      </c>
      <c r="D441" t="s">
        <v>219</v>
      </c>
      <c r="E441" s="16">
        <v>94</v>
      </c>
      <c r="F441" s="16">
        <v>0</v>
      </c>
      <c r="G441" s="16">
        <v>0</v>
      </c>
      <c r="H441" s="16">
        <v>3919</v>
      </c>
      <c r="I441" s="16">
        <v>3919</v>
      </c>
      <c r="J441" s="16">
        <f t="shared" si="27"/>
        <v>-3919</v>
      </c>
      <c r="K441" s="16">
        <f t="shared" si="28"/>
        <v>0</v>
      </c>
      <c r="L441" s="16">
        <f t="shared" si="28"/>
        <v>0</v>
      </c>
      <c r="M441" s="16">
        <f t="shared" si="28"/>
        <v>41691.489361702123</v>
      </c>
      <c r="N441" s="16">
        <f t="shared" si="28"/>
        <v>41691.489361702123</v>
      </c>
      <c r="O441" s="16">
        <f t="shared" si="28"/>
        <v>-41691.489361702123</v>
      </c>
    </row>
    <row r="442" spans="1:15">
      <c r="A442" s="13" t="s">
        <v>396</v>
      </c>
      <c r="B442" s="13">
        <v>5611</v>
      </c>
      <c r="C442" s="13" t="s">
        <v>377</v>
      </c>
      <c r="D442" s="13" t="s">
        <v>205</v>
      </c>
      <c r="E442" s="15">
        <v>92</v>
      </c>
      <c r="F442" s="15">
        <v>57</v>
      </c>
      <c r="G442" s="15">
        <v>0</v>
      </c>
      <c r="H442" s="15">
        <v>1462</v>
      </c>
      <c r="I442" s="15">
        <v>1462</v>
      </c>
      <c r="J442" s="15">
        <f t="shared" si="27"/>
        <v>-1405</v>
      </c>
      <c r="K442" s="15">
        <f t="shared" si="28"/>
        <v>619.56521739130437</v>
      </c>
      <c r="L442" s="15">
        <f t="shared" si="28"/>
        <v>0</v>
      </c>
      <c r="M442" s="15">
        <f t="shared" si="28"/>
        <v>15891.304347826088</v>
      </c>
      <c r="N442" s="15">
        <f t="shared" si="28"/>
        <v>15891.304347826088</v>
      </c>
      <c r="O442" s="15">
        <f t="shared" si="28"/>
        <v>-15271.739130434784</v>
      </c>
    </row>
    <row r="443" spans="1:15">
      <c r="A443" t="s">
        <v>396</v>
      </c>
      <c r="B443">
        <v>3506</v>
      </c>
      <c r="C443" t="s">
        <v>378</v>
      </c>
      <c r="D443" t="s">
        <v>183</v>
      </c>
      <c r="E443" s="16">
        <v>66</v>
      </c>
      <c r="F443" s="16">
        <v>0</v>
      </c>
      <c r="G443" s="16">
        <v>0</v>
      </c>
      <c r="H443" s="16">
        <v>13512.669</v>
      </c>
      <c r="I443" s="16">
        <v>13512.669</v>
      </c>
      <c r="J443" s="16">
        <f t="shared" si="27"/>
        <v>-13512.669</v>
      </c>
      <c r="K443" s="16">
        <f t="shared" si="28"/>
        <v>0</v>
      </c>
      <c r="L443" s="16">
        <f t="shared" si="28"/>
        <v>0</v>
      </c>
      <c r="M443" s="16">
        <f t="shared" si="28"/>
        <v>204737.40909090909</v>
      </c>
      <c r="N443" s="16">
        <f t="shared" si="28"/>
        <v>204737.40909090909</v>
      </c>
      <c r="O443" s="16">
        <f t="shared" si="28"/>
        <v>-204737.40909090909</v>
      </c>
    </row>
    <row r="444" spans="1:15">
      <c r="A444" s="13" t="s">
        <v>396</v>
      </c>
      <c r="B444" s="13">
        <v>3710</v>
      </c>
      <c r="C444" s="13" t="s">
        <v>379</v>
      </c>
      <c r="D444" s="13" t="s">
        <v>187</v>
      </c>
      <c r="E444" s="15">
        <v>66</v>
      </c>
      <c r="F444" s="15">
        <v>40</v>
      </c>
      <c r="G444" s="15">
        <v>0</v>
      </c>
      <c r="H444" s="15">
        <v>1120</v>
      </c>
      <c r="I444" s="15">
        <v>1120</v>
      </c>
      <c r="J444" s="15">
        <f t="shared" si="27"/>
        <v>-1080</v>
      </c>
      <c r="K444" s="15">
        <f t="shared" si="28"/>
        <v>606.06060606060612</v>
      </c>
      <c r="L444" s="15">
        <f t="shared" si="28"/>
        <v>0</v>
      </c>
      <c r="M444" s="15">
        <f t="shared" si="28"/>
        <v>16969.696969696968</v>
      </c>
      <c r="N444" s="15">
        <f t="shared" si="28"/>
        <v>16969.696969696968</v>
      </c>
      <c r="O444" s="15">
        <f t="shared" si="28"/>
        <v>-16363.636363636364</v>
      </c>
    </row>
    <row r="445" spans="1:15">
      <c r="A445" t="s">
        <v>396</v>
      </c>
      <c r="B445">
        <v>6611</v>
      </c>
      <c r="C445" t="s">
        <v>380</v>
      </c>
      <c r="D445" t="s">
        <v>217</v>
      </c>
      <c r="E445" s="16">
        <v>56</v>
      </c>
      <c r="F445" s="16">
        <v>0</v>
      </c>
      <c r="G445" s="16">
        <v>0</v>
      </c>
      <c r="H445" s="16">
        <v>2011.2570000000001</v>
      </c>
      <c r="I445" s="16">
        <v>2011.2570000000001</v>
      </c>
      <c r="J445" s="16">
        <f t="shared" si="27"/>
        <v>-2011.2570000000001</v>
      </c>
      <c r="K445" s="16">
        <f t="shared" si="28"/>
        <v>0</v>
      </c>
      <c r="L445" s="16">
        <f t="shared" si="28"/>
        <v>0</v>
      </c>
      <c r="M445" s="16">
        <f t="shared" si="28"/>
        <v>35915.303571428572</v>
      </c>
      <c r="N445" s="16">
        <f t="shared" si="28"/>
        <v>35915.303571428572</v>
      </c>
      <c r="O445" s="16">
        <f t="shared" si="28"/>
        <v>-35915.303571428572</v>
      </c>
    </row>
    <row r="446" spans="1:15">
      <c r="A446" s="13" t="s">
        <v>396</v>
      </c>
      <c r="B446" s="13">
        <v>4901</v>
      </c>
      <c r="C446" s="13" t="s">
        <v>381</v>
      </c>
      <c r="D446" s="13" t="s">
        <v>198</v>
      </c>
      <c r="E446" s="15">
        <v>42</v>
      </c>
      <c r="F446" s="15">
        <v>0</v>
      </c>
      <c r="G446" s="15">
        <v>0</v>
      </c>
      <c r="H446" s="15">
        <v>0</v>
      </c>
      <c r="I446" s="15">
        <v>0</v>
      </c>
      <c r="J446" s="15">
        <f t="shared" si="27"/>
        <v>0</v>
      </c>
      <c r="K446" s="15">
        <f t="shared" si="28"/>
        <v>0</v>
      </c>
      <c r="L446" s="15">
        <f t="shared" si="28"/>
        <v>0</v>
      </c>
      <c r="M446" s="15">
        <f t="shared" si="28"/>
        <v>0</v>
      </c>
      <c r="N446" s="15">
        <f t="shared" si="28"/>
        <v>0</v>
      </c>
      <c r="O446" s="15">
        <f t="shared" si="28"/>
        <v>0</v>
      </c>
    </row>
    <row r="447" spans="1:15"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</row>
    <row r="448" spans="1:15">
      <c r="E448" s="21">
        <f>SUM(E378:E446)</f>
        <v>368792</v>
      </c>
      <c r="F448" s="21">
        <f t="shared" ref="F448:I448" si="29">SUM(F378:F446)</f>
        <v>824688.71600000025</v>
      </c>
      <c r="G448" s="21">
        <f t="shared" si="29"/>
        <v>1535565.1860000005</v>
      </c>
      <c r="H448" s="21">
        <f t="shared" si="29"/>
        <v>3773314.8140000007</v>
      </c>
      <c r="I448" s="21">
        <f t="shared" si="29"/>
        <v>5308880.0000000028</v>
      </c>
      <c r="J448" s="21">
        <f t="shared" si="27"/>
        <v>-4484191.2840000028</v>
      </c>
      <c r="K448" s="21">
        <f t="shared" ref="K448:O448" si="30">(F448/$E448)*1000</f>
        <v>2236.1892774246735</v>
      </c>
      <c r="L448" s="21">
        <f t="shared" si="30"/>
        <v>4163.7703258205174</v>
      </c>
      <c r="M448" s="21">
        <f t="shared" si="30"/>
        <v>10231.552783140634</v>
      </c>
      <c r="N448" s="21">
        <f t="shared" si="30"/>
        <v>14395.323108961156</v>
      </c>
      <c r="O448" s="21">
        <f t="shared" si="30"/>
        <v>-12159.133831536483</v>
      </c>
    </row>
    <row r="449" spans="1:15"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</row>
    <row r="450" spans="1:15">
      <c r="D450" s="104" t="s">
        <v>90</v>
      </c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</row>
    <row r="451" spans="1:15">
      <c r="D451" s="118" t="s">
        <v>301</v>
      </c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</row>
    <row r="452" spans="1:15">
      <c r="A452" s="13" t="s">
        <v>397</v>
      </c>
      <c r="B452" s="13">
        <v>0</v>
      </c>
      <c r="C452" s="13" t="s">
        <v>313</v>
      </c>
      <c r="D452" s="13" t="s">
        <v>19</v>
      </c>
      <c r="E452" s="15">
        <v>133262</v>
      </c>
      <c r="F452" s="15">
        <v>1905925.709</v>
      </c>
      <c r="G452" s="15">
        <v>806309.15300000005</v>
      </c>
      <c r="H452" s="15">
        <v>1373741.8840000001</v>
      </c>
      <c r="I452" s="15">
        <v>2180051.037</v>
      </c>
      <c r="J452" s="15">
        <f t="shared" si="27"/>
        <v>-274125.32799999998</v>
      </c>
      <c r="K452" s="15">
        <f t="shared" ref="K452:O483" si="31">(F452/$E452)*1000</f>
        <v>14302.094438024342</v>
      </c>
      <c r="L452" s="15">
        <f t="shared" si="31"/>
        <v>6050.5556947967161</v>
      </c>
      <c r="M452" s="15">
        <f t="shared" si="31"/>
        <v>10308.579219882638</v>
      </c>
      <c r="N452" s="15">
        <f t="shared" si="31"/>
        <v>16359.134914679353</v>
      </c>
      <c r="O452" s="15">
        <f t="shared" si="31"/>
        <v>-2057.0404766550105</v>
      </c>
    </row>
    <row r="453" spans="1:15">
      <c r="A453" t="s">
        <v>397</v>
      </c>
      <c r="B453">
        <v>1000</v>
      </c>
      <c r="C453" t="s">
        <v>314</v>
      </c>
      <c r="D453" t="s">
        <v>172</v>
      </c>
      <c r="E453" s="16">
        <v>38332</v>
      </c>
      <c r="F453" s="16">
        <v>522116.52600000001</v>
      </c>
      <c r="G453" s="16">
        <v>0</v>
      </c>
      <c r="H453" s="16">
        <v>544209.24100000004</v>
      </c>
      <c r="I453" s="16">
        <v>544209.24100000004</v>
      </c>
      <c r="J453" s="16">
        <f t="shared" si="27"/>
        <v>-22092.715000000026</v>
      </c>
      <c r="K453" s="16">
        <f t="shared" si="31"/>
        <v>13620.904883648127</v>
      </c>
      <c r="L453" s="16">
        <f t="shared" si="31"/>
        <v>0</v>
      </c>
      <c r="M453" s="16">
        <f t="shared" si="31"/>
        <v>14197.256626317438</v>
      </c>
      <c r="N453" s="16">
        <f t="shared" si="31"/>
        <v>14197.256626317438</v>
      </c>
      <c r="O453" s="16">
        <f t="shared" si="31"/>
        <v>-576.35174266931085</v>
      </c>
    </row>
    <row r="454" spans="1:15">
      <c r="A454" s="13" t="s">
        <v>397</v>
      </c>
      <c r="B454" s="13">
        <v>1400</v>
      </c>
      <c r="C454" s="13" t="s">
        <v>315</v>
      </c>
      <c r="D454" s="13" t="s">
        <v>175</v>
      </c>
      <c r="E454" s="15">
        <v>29687</v>
      </c>
      <c r="F454" s="15">
        <v>440991.17800000001</v>
      </c>
      <c r="G454" s="15">
        <v>0</v>
      </c>
      <c r="H454" s="15">
        <v>427015.68900000001</v>
      </c>
      <c r="I454" s="15">
        <v>427015.68900000001</v>
      </c>
      <c r="J454" s="15">
        <f t="shared" si="27"/>
        <v>13975.489000000001</v>
      </c>
      <c r="K454" s="15">
        <f t="shared" si="31"/>
        <v>14854.689864250346</v>
      </c>
      <c r="L454" s="15">
        <f t="shared" si="31"/>
        <v>0</v>
      </c>
      <c r="M454" s="15">
        <f t="shared" si="31"/>
        <v>14383.92862195574</v>
      </c>
      <c r="N454" s="15">
        <f t="shared" si="31"/>
        <v>14383.92862195574</v>
      </c>
      <c r="O454" s="15">
        <f t="shared" si="31"/>
        <v>470.76124229460714</v>
      </c>
    </row>
    <row r="455" spans="1:15">
      <c r="A455" t="s">
        <v>397</v>
      </c>
      <c r="B455">
        <v>2000</v>
      </c>
      <c r="C455" t="s">
        <v>316</v>
      </c>
      <c r="D455" t="s">
        <v>178</v>
      </c>
      <c r="E455" s="16">
        <v>19676</v>
      </c>
      <c r="F455" s="16">
        <v>343905.22499999998</v>
      </c>
      <c r="G455" s="16">
        <v>0</v>
      </c>
      <c r="H455" s="16">
        <v>324461.527</v>
      </c>
      <c r="I455" s="16">
        <v>324461.527</v>
      </c>
      <c r="J455" s="16">
        <f t="shared" si="27"/>
        <v>19443.697999999975</v>
      </c>
      <c r="K455" s="16">
        <f t="shared" si="31"/>
        <v>17478.411516568409</v>
      </c>
      <c r="L455" s="16">
        <f t="shared" si="31"/>
        <v>0</v>
      </c>
      <c r="M455" s="16">
        <f t="shared" si="31"/>
        <v>16490.217879650336</v>
      </c>
      <c r="N455" s="16">
        <f t="shared" si="31"/>
        <v>16490.217879650336</v>
      </c>
      <c r="O455" s="16">
        <f t="shared" si="31"/>
        <v>988.19363691807155</v>
      </c>
    </row>
    <row r="456" spans="1:15">
      <c r="A456" s="13" t="s">
        <v>397</v>
      </c>
      <c r="B456" s="13">
        <v>6000</v>
      </c>
      <c r="C456" s="13" t="s">
        <v>317</v>
      </c>
      <c r="D456" s="13" t="s">
        <v>208</v>
      </c>
      <c r="E456" s="15">
        <v>19219</v>
      </c>
      <c r="F456" s="15">
        <v>375560.571</v>
      </c>
      <c r="G456" s="15">
        <v>10929.68</v>
      </c>
      <c r="H456" s="15">
        <v>403269.63099999999</v>
      </c>
      <c r="I456" s="15">
        <v>414199.31099999999</v>
      </c>
      <c r="J456" s="15">
        <f t="shared" si="27"/>
        <v>-38638.739999999991</v>
      </c>
      <c r="K456" s="15">
        <f t="shared" si="31"/>
        <v>19541.108850616576</v>
      </c>
      <c r="L456" s="15">
        <f t="shared" si="31"/>
        <v>568.69139913627146</v>
      </c>
      <c r="M456" s="15">
        <f t="shared" si="31"/>
        <v>20982.862323742131</v>
      </c>
      <c r="N456" s="15">
        <f t="shared" si="31"/>
        <v>21551.553722878401</v>
      </c>
      <c r="O456" s="15">
        <f t="shared" si="31"/>
        <v>-2010.4448722618238</v>
      </c>
    </row>
    <row r="457" spans="1:15">
      <c r="A457" t="s">
        <v>397</v>
      </c>
      <c r="B457">
        <v>1300</v>
      </c>
      <c r="C457" t="s">
        <v>318</v>
      </c>
      <c r="D457" t="s">
        <v>174</v>
      </c>
      <c r="E457" s="16">
        <v>17693</v>
      </c>
      <c r="F457" s="16">
        <v>184730.861</v>
      </c>
      <c r="G457" s="16">
        <v>0</v>
      </c>
      <c r="H457" s="16">
        <v>284812.35399999999</v>
      </c>
      <c r="I457" s="16">
        <v>284812.35399999999</v>
      </c>
      <c r="J457" s="16">
        <f t="shared" ref="J457:J520" si="32">F457-I457</f>
        <v>-100081.49299999999</v>
      </c>
      <c r="K457" s="16">
        <f t="shared" si="31"/>
        <v>10440.900977787827</v>
      </c>
      <c r="L457" s="16">
        <f t="shared" si="31"/>
        <v>0</v>
      </c>
      <c r="M457" s="16">
        <f t="shared" si="31"/>
        <v>16097.459673317129</v>
      </c>
      <c r="N457" s="16">
        <f t="shared" si="31"/>
        <v>16097.459673317129</v>
      </c>
      <c r="O457" s="16">
        <f t="shared" si="31"/>
        <v>-5656.5586955293047</v>
      </c>
    </row>
    <row r="458" spans="1:15">
      <c r="A458" s="13" t="s">
        <v>397</v>
      </c>
      <c r="B458" s="13">
        <v>1604</v>
      </c>
      <c r="C458" s="13" t="s">
        <v>319</v>
      </c>
      <c r="D458" s="13" t="s">
        <v>176</v>
      </c>
      <c r="E458" s="15">
        <v>12589</v>
      </c>
      <c r="F458" s="15">
        <v>131339.196</v>
      </c>
      <c r="G458" s="15">
        <v>0</v>
      </c>
      <c r="H458" s="15">
        <v>184584.15900000001</v>
      </c>
      <c r="I458" s="15">
        <v>184584.15900000001</v>
      </c>
      <c r="J458" s="15">
        <f t="shared" si="32"/>
        <v>-53244.963000000018</v>
      </c>
      <c r="K458" s="15">
        <f t="shared" si="31"/>
        <v>10432.853761220113</v>
      </c>
      <c r="L458" s="15">
        <f t="shared" si="31"/>
        <v>0</v>
      </c>
      <c r="M458" s="15">
        <f t="shared" si="31"/>
        <v>14662.336881404402</v>
      </c>
      <c r="N458" s="15">
        <f t="shared" si="31"/>
        <v>14662.336881404402</v>
      </c>
      <c r="O458" s="15">
        <f t="shared" si="31"/>
        <v>-4229.483120184289</v>
      </c>
    </row>
    <row r="459" spans="1:15">
      <c r="A459" t="s">
        <v>397</v>
      </c>
      <c r="B459">
        <v>8200</v>
      </c>
      <c r="C459" t="s">
        <v>320</v>
      </c>
      <c r="D459" t="s">
        <v>226</v>
      </c>
      <c r="E459" s="16">
        <v>10452</v>
      </c>
      <c r="F459" s="16">
        <v>280704.652</v>
      </c>
      <c r="G459" s="16">
        <v>31542.202000000001</v>
      </c>
      <c r="H459" s="16">
        <v>337928.57699999999</v>
      </c>
      <c r="I459" s="16">
        <v>369470.77899999998</v>
      </c>
      <c r="J459" s="16">
        <f t="shared" si="32"/>
        <v>-88766.126999999979</v>
      </c>
      <c r="K459" s="16">
        <f t="shared" si="31"/>
        <v>26856.549177190966</v>
      </c>
      <c r="L459" s="16">
        <f t="shared" si="31"/>
        <v>3017.8149636433222</v>
      </c>
      <c r="M459" s="16">
        <f t="shared" si="31"/>
        <v>32331.47502870264</v>
      </c>
      <c r="N459" s="16">
        <f t="shared" si="31"/>
        <v>35349.289992345955</v>
      </c>
      <c r="O459" s="16">
        <f t="shared" si="31"/>
        <v>-8492.7408151549917</v>
      </c>
    </row>
    <row r="460" spans="1:15">
      <c r="A460" s="13" t="s">
        <v>397</v>
      </c>
      <c r="B460" s="13">
        <v>3000</v>
      </c>
      <c r="C460" s="13" t="s">
        <v>321</v>
      </c>
      <c r="D460" s="13" t="s">
        <v>182</v>
      </c>
      <c r="E460" s="15">
        <v>7697</v>
      </c>
      <c r="F460" s="15">
        <v>104941.81600000001</v>
      </c>
      <c r="G460" s="15">
        <v>0</v>
      </c>
      <c r="H460" s="15">
        <v>108865.68799999999</v>
      </c>
      <c r="I460" s="15">
        <v>108865.68799999999</v>
      </c>
      <c r="J460" s="15">
        <f t="shared" si="32"/>
        <v>-3923.8719999999885</v>
      </c>
      <c r="K460" s="15">
        <f t="shared" si="31"/>
        <v>13634.119267246981</v>
      </c>
      <c r="L460" s="15">
        <f t="shared" si="31"/>
        <v>0</v>
      </c>
      <c r="M460" s="15">
        <f t="shared" si="31"/>
        <v>14143.911653891126</v>
      </c>
      <c r="N460" s="15">
        <f t="shared" si="31"/>
        <v>14143.911653891126</v>
      </c>
      <c r="O460" s="15">
        <f t="shared" si="31"/>
        <v>-509.79238664414561</v>
      </c>
    </row>
    <row r="461" spans="1:15">
      <c r="A461" t="s">
        <v>397</v>
      </c>
      <c r="B461">
        <v>7300</v>
      </c>
      <c r="C461" t="s">
        <v>322</v>
      </c>
      <c r="D461" t="s">
        <v>221</v>
      </c>
      <c r="E461" s="16">
        <v>5079</v>
      </c>
      <c r="F461" s="16">
        <v>5614.1670000000004</v>
      </c>
      <c r="G461" s="16">
        <v>0</v>
      </c>
      <c r="H461" s="16">
        <v>4692.0209999999997</v>
      </c>
      <c r="I461" s="16">
        <v>4692.0209999999997</v>
      </c>
      <c r="J461" s="16">
        <f t="shared" si="32"/>
        <v>922.14600000000064</v>
      </c>
      <c r="K461" s="16">
        <f t="shared" si="31"/>
        <v>1105.3685764914353</v>
      </c>
      <c r="L461" s="16">
        <f t="shared" si="31"/>
        <v>0</v>
      </c>
      <c r="M461" s="16">
        <f t="shared" si="31"/>
        <v>923.80803307737733</v>
      </c>
      <c r="N461" s="16">
        <f t="shared" si="31"/>
        <v>923.80803307737733</v>
      </c>
      <c r="O461" s="16">
        <f t="shared" si="31"/>
        <v>181.560543414058</v>
      </c>
    </row>
    <row r="462" spans="1:15">
      <c r="A462" s="13" t="s">
        <v>397</v>
      </c>
      <c r="B462" s="13">
        <v>7400</v>
      </c>
      <c r="C462" s="13" t="s">
        <v>323</v>
      </c>
      <c r="D462" s="13" t="s">
        <v>222</v>
      </c>
      <c r="E462" s="15">
        <v>5020</v>
      </c>
      <c r="F462" s="15">
        <v>142888.11799999999</v>
      </c>
      <c r="G462" s="15">
        <v>9954.9189999999999</v>
      </c>
      <c r="H462" s="15">
        <v>215000.37100000001</v>
      </c>
      <c r="I462" s="15">
        <v>224955.29</v>
      </c>
      <c r="J462" s="15">
        <f t="shared" si="32"/>
        <v>-82067.17200000002</v>
      </c>
      <c r="K462" s="15">
        <f t="shared" si="31"/>
        <v>28463.768525896412</v>
      </c>
      <c r="L462" s="15">
        <f t="shared" si="31"/>
        <v>1983.0515936254981</v>
      </c>
      <c r="M462" s="15">
        <f t="shared" si="31"/>
        <v>42828.759163346615</v>
      </c>
      <c r="N462" s="15">
        <f t="shared" si="31"/>
        <v>44811.810756972118</v>
      </c>
      <c r="O462" s="15">
        <f t="shared" si="31"/>
        <v>-16348.042231075702</v>
      </c>
    </row>
    <row r="463" spans="1:15">
      <c r="A463" t="s">
        <v>397</v>
      </c>
      <c r="B463">
        <v>1100</v>
      </c>
      <c r="C463" t="s">
        <v>324</v>
      </c>
      <c r="D463" t="s">
        <v>273</v>
      </c>
      <c r="E463" s="16">
        <v>4715</v>
      </c>
      <c r="F463" s="16">
        <v>76112.483999999997</v>
      </c>
      <c r="G463" s="16">
        <v>0</v>
      </c>
      <c r="H463" s="16">
        <v>78600.664999999994</v>
      </c>
      <c r="I463" s="16">
        <v>78600.664999999994</v>
      </c>
      <c r="J463" s="16">
        <f t="shared" si="32"/>
        <v>-2488.1809999999969</v>
      </c>
      <c r="K463" s="16">
        <f t="shared" si="31"/>
        <v>16142.626511134677</v>
      </c>
      <c r="L463" s="16">
        <f t="shared" si="31"/>
        <v>0</v>
      </c>
      <c r="M463" s="16">
        <f t="shared" si="31"/>
        <v>16670.342523860018</v>
      </c>
      <c r="N463" s="16">
        <f t="shared" si="31"/>
        <v>16670.342523860018</v>
      </c>
      <c r="O463" s="16">
        <f t="shared" si="31"/>
        <v>-527.71601272534394</v>
      </c>
    </row>
    <row r="464" spans="1:15">
      <c r="A464" s="13" t="s">
        <v>397</v>
      </c>
      <c r="B464" s="13">
        <v>8000</v>
      </c>
      <c r="C464" s="13" t="s">
        <v>325</v>
      </c>
      <c r="D464" s="13" t="s">
        <v>225</v>
      </c>
      <c r="E464" s="15">
        <v>4347</v>
      </c>
      <c r="F464" s="15">
        <v>103830.11599999999</v>
      </c>
      <c r="G464" s="15">
        <v>0</v>
      </c>
      <c r="H464" s="15">
        <v>160227.82199999999</v>
      </c>
      <c r="I464" s="15">
        <v>160227.82199999999</v>
      </c>
      <c r="J464" s="15">
        <f t="shared" si="32"/>
        <v>-56397.705999999991</v>
      </c>
      <c r="K464" s="15">
        <f t="shared" si="31"/>
        <v>23885.464918334481</v>
      </c>
      <c r="L464" s="15">
        <f t="shared" si="31"/>
        <v>0</v>
      </c>
      <c r="M464" s="15">
        <f t="shared" si="31"/>
        <v>36859.402346445822</v>
      </c>
      <c r="N464" s="15">
        <f t="shared" si="31"/>
        <v>36859.402346445822</v>
      </c>
      <c r="O464" s="15">
        <f t="shared" si="31"/>
        <v>-12973.93742811134</v>
      </c>
    </row>
    <row r="465" spans="1:15">
      <c r="A465" t="s">
        <v>397</v>
      </c>
      <c r="B465">
        <v>5200</v>
      </c>
      <c r="C465" t="s">
        <v>326</v>
      </c>
      <c r="D465" t="s">
        <v>201</v>
      </c>
      <c r="E465" s="16">
        <v>4084</v>
      </c>
      <c r="F465" s="16">
        <v>79763.72</v>
      </c>
      <c r="G465" s="16">
        <v>5.48</v>
      </c>
      <c r="H465" s="16">
        <v>141055.65299999999</v>
      </c>
      <c r="I465" s="16">
        <v>141061.133</v>
      </c>
      <c r="J465" s="16">
        <f t="shared" si="32"/>
        <v>-61297.413</v>
      </c>
      <c r="K465" s="16">
        <f t="shared" si="31"/>
        <v>19530.783545543585</v>
      </c>
      <c r="L465" s="16">
        <f t="shared" si="31"/>
        <v>1.3418217433888346</v>
      </c>
      <c r="M465" s="16">
        <f t="shared" si="31"/>
        <v>34538.602595494609</v>
      </c>
      <c r="N465" s="16">
        <f t="shared" si="31"/>
        <v>34539.944417238003</v>
      </c>
      <c r="O465" s="16">
        <f t="shared" si="31"/>
        <v>-15009.160871694417</v>
      </c>
    </row>
    <row r="466" spans="1:15">
      <c r="A466" s="13" t="s">
        <v>397</v>
      </c>
      <c r="B466" s="13">
        <v>4200</v>
      </c>
      <c r="C466" s="13" t="s">
        <v>327</v>
      </c>
      <c r="D466" s="13" t="s">
        <v>193</v>
      </c>
      <c r="E466" s="15">
        <v>3794</v>
      </c>
      <c r="F466" s="15">
        <v>93142.254000000001</v>
      </c>
      <c r="G466" s="15">
        <v>0</v>
      </c>
      <c r="H466" s="15">
        <v>106618.96</v>
      </c>
      <c r="I466" s="15">
        <v>106618.96</v>
      </c>
      <c r="J466" s="15">
        <f t="shared" si="32"/>
        <v>-13476.706000000006</v>
      </c>
      <c r="K466" s="15">
        <f t="shared" si="31"/>
        <v>24549.882445967316</v>
      </c>
      <c r="L466" s="15">
        <f t="shared" si="31"/>
        <v>0</v>
      </c>
      <c r="M466" s="15">
        <f t="shared" si="31"/>
        <v>28101.992619926201</v>
      </c>
      <c r="N466" s="15">
        <f t="shared" si="31"/>
        <v>28101.992619926201</v>
      </c>
      <c r="O466" s="15">
        <f t="shared" si="31"/>
        <v>-3552.1101739588839</v>
      </c>
    </row>
    <row r="467" spans="1:15">
      <c r="A467" t="s">
        <v>397</v>
      </c>
      <c r="B467">
        <v>3609</v>
      </c>
      <c r="C467" t="s">
        <v>328</v>
      </c>
      <c r="D467" t="s">
        <v>185</v>
      </c>
      <c r="E467" s="16">
        <v>3758</v>
      </c>
      <c r="F467" s="16">
        <v>2097.8719999999998</v>
      </c>
      <c r="G467" s="16">
        <v>0</v>
      </c>
      <c r="H467" s="16">
        <v>13827.351000000001</v>
      </c>
      <c r="I467" s="16">
        <v>13827.351000000001</v>
      </c>
      <c r="J467" s="16">
        <f t="shared" si="32"/>
        <v>-11729.479000000001</v>
      </c>
      <c r="K467" s="16">
        <f t="shared" si="31"/>
        <v>558.24161788185199</v>
      </c>
      <c r="L467" s="16">
        <f t="shared" si="31"/>
        <v>0</v>
      </c>
      <c r="M467" s="16">
        <f t="shared" si="31"/>
        <v>3679.4441192123472</v>
      </c>
      <c r="N467" s="16">
        <f t="shared" si="31"/>
        <v>3679.4441192123472</v>
      </c>
      <c r="O467" s="16">
        <f t="shared" si="31"/>
        <v>-3121.2025013304951</v>
      </c>
    </row>
    <row r="468" spans="1:15">
      <c r="A468" s="13" t="s">
        <v>397</v>
      </c>
      <c r="B468" s="13">
        <v>2510</v>
      </c>
      <c r="C468" s="13" t="s">
        <v>329</v>
      </c>
      <c r="D468" s="13" t="s">
        <v>181</v>
      </c>
      <c r="E468" s="15">
        <v>3649</v>
      </c>
      <c r="F468" s="15">
        <v>57995.4</v>
      </c>
      <c r="G468" s="15">
        <v>0</v>
      </c>
      <c r="H468" s="15">
        <v>55607.771000000001</v>
      </c>
      <c r="I468" s="15">
        <v>55607.771000000001</v>
      </c>
      <c r="J468" s="15">
        <f t="shared" si="32"/>
        <v>2387.6290000000008</v>
      </c>
      <c r="K468" s="15">
        <f t="shared" si="31"/>
        <v>15893.50506988216</v>
      </c>
      <c r="L468" s="15">
        <f t="shared" si="31"/>
        <v>0</v>
      </c>
      <c r="M468" s="15">
        <f t="shared" si="31"/>
        <v>15239.180871471635</v>
      </c>
      <c r="N468" s="15">
        <f t="shared" si="31"/>
        <v>15239.180871471635</v>
      </c>
      <c r="O468" s="15">
        <f t="shared" si="31"/>
        <v>654.32419841052365</v>
      </c>
    </row>
    <row r="469" spans="1:15">
      <c r="A469" t="s">
        <v>397</v>
      </c>
      <c r="B469">
        <v>2300</v>
      </c>
      <c r="C469" t="s">
        <v>330</v>
      </c>
      <c r="D469" t="s">
        <v>179</v>
      </c>
      <c r="E469" s="16">
        <v>3539</v>
      </c>
      <c r="F469" s="16">
        <v>51640.000999999997</v>
      </c>
      <c r="G469" s="16">
        <v>0</v>
      </c>
      <c r="H469" s="16">
        <v>50677.053999999996</v>
      </c>
      <c r="I469" s="16">
        <v>50677.053999999996</v>
      </c>
      <c r="J469" s="16">
        <f t="shared" si="32"/>
        <v>962.94700000000012</v>
      </c>
      <c r="K469" s="16">
        <f t="shared" si="31"/>
        <v>14591.692851087877</v>
      </c>
      <c r="L469" s="16">
        <f t="shared" si="31"/>
        <v>0</v>
      </c>
      <c r="M469" s="16">
        <f t="shared" si="31"/>
        <v>14319.597061316756</v>
      </c>
      <c r="N469" s="16">
        <f t="shared" si="31"/>
        <v>14319.597061316756</v>
      </c>
      <c r="O469" s="16">
        <f t="shared" si="31"/>
        <v>272.09578977112182</v>
      </c>
    </row>
    <row r="470" spans="1:15">
      <c r="A470" s="13" t="s">
        <v>397</v>
      </c>
      <c r="B470" s="13">
        <v>6100</v>
      </c>
      <c r="C470" s="13" t="s">
        <v>331</v>
      </c>
      <c r="D470" s="13" t="s">
        <v>209</v>
      </c>
      <c r="E470" s="15">
        <v>3030</v>
      </c>
      <c r="F470" s="15">
        <v>67516.131999999998</v>
      </c>
      <c r="G470" s="15">
        <v>854.93499999999995</v>
      </c>
      <c r="H470" s="15">
        <v>91591.698999999993</v>
      </c>
      <c r="I470" s="15">
        <v>92446.634000000005</v>
      </c>
      <c r="J470" s="15">
        <f t="shared" si="32"/>
        <v>-24930.502000000008</v>
      </c>
      <c r="K470" s="15">
        <f t="shared" si="31"/>
        <v>22282.551815181516</v>
      </c>
      <c r="L470" s="15">
        <f t="shared" si="31"/>
        <v>282.1567656765676</v>
      </c>
      <c r="M470" s="15">
        <f t="shared" si="31"/>
        <v>30228.283498349832</v>
      </c>
      <c r="N470" s="15">
        <f t="shared" si="31"/>
        <v>30510.440264026405</v>
      </c>
      <c r="O470" s="15">
        <f t="shared" si="31"/>
        <v>-8227.8884488448875</v>
      </c>
    </row>
    <row r="471" spans="1:15">
      <c r="A471" t="s">
        <v>397</v>
      </c>
      <c r="B471">
        <v>8716</v>
      </c>
      <c r="C471" t="s">
        <v>332</v>
      </c>
      <c r="D471" t="s">
        <v>234</v>
      </c>
      <c r="E471" s="16">
        <v>2778</v>
      </c>
      <c r="F471" s="16">
        <v>45765.163</v>
      </c>
      <c r="G471" s="16">
        <v>0</v>
      </c>
      <c r="H471" s="16">
        <v>64867.057000000001</v>
      </c>
      <c r="I471" s="16">
        <v>64867.057000000001</v>
      </c>
      <c r="J471" s="16">
        <f t="shared" si="32"/>
        <v>-19101.894</v>
      </c>
      <c r="K471" s="16">
        <f t="shared" si="31"/>
        <v>16474.140748740101</v>
      </c>
      <c r="L471" s="16">
        <f t="shared" si="31"/>
        <v>0</v>
      </c>
      <c r="M471" s="16">
        <f t="shared" si="31"/>
        <v>23350.272498200145</v>
      </c>
      <c r="N471" s="16">
        <f t="shared" si="31"/>
        <v>23350.272498200145</v>
      </c>
      <c r="O471" s="16">
        <f t="shared" si="31"/>
        <v>-6876.1317494600435</v>
      </c>
    </row>
    <row r="472" spans="1:15">
      <c r="A472" s="13" t="s">
        <v>397</v>
      </c>
      <c r="B472" s="13">
        <v>8401</v>
      </c>
      <c r="C472" s="13" t="s">
        <v>333</v>
      </c>
      <c r="D472" s="13" t="s">
        <v>227</v>
      </c>
      <c r="E472" s="15">
        <v>2387</v>
      </c>
      <c r="F472" s="15">
        <v>59679.885999999999</v>
      </c>
      <c r="G472" s="15">
        <v>0</v>
      </c>
      <c r="H472" s="15">
        <v>119053.149</v>
      </c>
      <c r="I472" s="15">
        <v>119053.149</v>
      </c>
      <c r="J472" s="15">
        <f t="shared" si="32"/>
        <v>-59373.263000000006</v>
      </c>
      <c r="K472" s="15">
        <f t="shared" si="31"/>
        <v>25002.046920821114</v>
      </c>
      <c r="L472" s="15">
        <f t="shared" si="31"/>
        <v>0</v>
      </c>
      <c r="M472" s="15">
        <f t="shared" si="31"/>
        <v>49875.63845831588</v>
      </c>
      <c r="N472" s="15">
        <f t="shared" si="31"/>
        <v>49875.63845831588</v>
      </c>
      <c r="O472" s="15">
        <f t="shared" si="31"/>
        <v>-24873.591537494765</v>
      </c>
    </row>
    <row r="473" spans="1:15">
      <c r="A473" t="s">
        <v>397</v>
      </c>
      <c r="B473">
        <v>8717</v>
      </c>
      <c r="C473" t="s">
        <v>334</v>
      </c>
      <c r="D473" t="s">
        <v>235</v>
      </c>
      <c r="E473" s="16">
        <v>2369</v>
      </c>
      <c r="F473" s="16">
        <v>43034.673000000003</v>
      </c>
      <c r="G473" s="16">
        <v>6513.8159999999998</v>
      </c>
      <c r="H473" s="16">
        <v>70902.087</v>
      </c>
      <c r="I473" s="16">
        <v>77415.903000000006</v>
      </c>
      <c r="J473" s="16">
        <f t="shared" si="32"/>
        <v>-34381.230000000003</v>
      </c>
      <c r="K473" s="16">
        <f t="shared" si="31"/>
        <v>18165.754748839172</v>
      </c>
      <c r="L473" s="16">
        <f t="shared" si="31"/>
        <v>2749.6057408189108</v>
      </c>
      <c r="M473" s="16">
        <f t="shared" si="31"/>
        <v>29929.120726044745</v>
      </c>
      <c r="N473" s="16">
        <f t="shared" si="31"/>
        <v>32678.72646686366</v>
      </c>
      <c r="O473" s="16">
        <f t="shared" si="31"/>
        <v>-14512.971718024484</v>
      </c>
    </row>
    <row r="474" spans="1:15">
      <c r="A474" s="13" t="s">
        <v>397</v>
      </c>
      <c r="B474" s="13">
        <v>6250</v>
      </c>
      <c r="C474" s="13" t="s">
        <v>335</v>
      </c>
      <c r="D474" s="13" t="s">
        <v>210</v>
      </c>
      <c r="E474" s="15">
        <v>1970</v>
      </c>
      <c r="F474" s="15">
        <v>53425.756999999998</v>
      </c>
      <c r="G474" s="15">
        <v>0</v>
      </c>
      <c r="H474" s="15">
        <v>63705.451999999997</v>
      </c>
      <c r="I474" s="15">
        <v>63705.451999999997</v>
      </c>
      <c r="J474" s="15">
        <f t="shared" si="32"/>
        <v>-10279.695</v>
      </c>
      <c r="K474" s="15">
        <f t="shared" si="31"/>
        <v>27119.673604060914</v>
      </c>
      <c r="L474" s="15">
        <f t="shared" si="31"/>
        <v>0</v>
      </c>
      <c r="M474" s="15">
        <f t="shared" si="31"/>
        <v>32337.792893401016</v>
      </c>
      <c r="N474" s="15">
        <f t="shared" si="31"/>
        <v>32337.792893401016</v>
      </c>
      <c r="O474" s="15">
        <f t="shared" si="31"/>
        <v>-5218.1192893401012</v>
      </c>
    </row>
    <row r="475" spans="1:15">
      <c r="A475" t="s">
        <v>397</v>
      </c>
      <c r="B475">
        <v>8613</v>
      </c>
      <c r="C475" t="s">
        <v>336</v>
      </c>
      <c r="D475" t="s">
        <v>231</v>
      </c>
      <c r="E475" s="16">
        <v>1924</v>
      </c>
      <c r="F475" s="16">
        <v>41511.949000000001</v>
      </c>
      <c r="G475" s="16">
        <v>0</v>
      </c>
      <c r="H475" s="16">
        <v>75825.910999999993</v>
      </c>
      <c r="I475" s="16">
        <v>75825.910999999993</v>
      </c>
      <c r="J475" s="16">
        <f t="shared" si="32"/>
        <v>-34313.961999999992</v>
      </c>
      <c r="K475" s="16">
        <f t="shared" si="31"/>
        <v>21575.857068607067</v>
      </c>
      <c r="L475" s="16">
        <f t="shared" si="31"/>
        <v>0</v>
      </c>
      <c r="M475" s="16">
        <f t="shared" si="31"/>
        <v>39410.556652806648</v>
      </c>
      <c r="N475" s="16">
        <f t="shared" si="31"/>
        <v>39410.556652806648</v>
      </c>
      <c r="O475" s="16">
        <f t="shared" si="31"/>
        <v>-17834.699584199581</v>
      </c>
    </row>
    <row r="476" spans="1:15">
      <c r="A476" s="13" t="s">
        <v>397</v>
      </c>
      <c r="B476" s="13">
        <v>6400</v>
      </c>
      <c r="C476" s="13" t="s">
        <v>337</v>
      </c>
      <c r="D476" s="13" t="s">
        <v>211</v>
      </c>
      <c r="E476" s="15">
        <v>1855</v>
      </c>
      <c r="F476" s="15">
        <v>39775.953000000001</v>
      </c>
      <c r="G476" s="15">
        <v>1250.181</v>
      </c>
      <c r="H476" s="15">
        <v>56001.690999999999</v>
      </c>
      <c r="I476" s="15">
        <v>57251.872000000003</v>
      </c>
      <c r="J476" s="15">
        <f t="shared" si="32"/>
        <v>-17475.919000000002</v>
      </c>
      <c r="K476" s="15">
        <f t="shared" si="31"/>
        <v>21442.562264150944</v>
      </c>
      <c r="L476" s="15">
        <f t="shared" si="31"/>
        <v>673.95202156334233</v>
      </c>
      <c r="M476" s="15">
        <f t="shared" si="31"/>
        <v>30189.590835579515</v>
      </c>
      <c r="N476" s="15">
        <f t="shared" si="31"/>
        <v>30863.54285714286</v>
      </c>
      <c r="O476" s="15">
        <f t="shared" si="31"/>
        <v>-9420.9805929919148</v>
      </c>
    </row>
    <row r="477" spans="1:15">
      <c r="A477" t="s">
        <v>397</v>
      </c>
      <c r="B477">
        <v>8614</v>
      </c>
      <c r="C477" t="s">
        <v>338</v>
      </c>
      <c r="D477" t="s">
        <v>232</v>
      </c>
      <c r="E477" s="16">
        <v>1740</v>
      </c>
      <c r="F477" s="16">
        <v>51207.588000000003</v>
      </c>
      <c r="G477" s="16">
        <v>0</v>
      </c>
      <c r="H477" s="16">
        <v>72786.091</v>
      </c>
      <c r="I477" s="16">
        <v>72786.091</v>
      </c>
      <c r="J477" s="16">
        <f t="shared" si="32"/>
        <v>-21578.502999999997</v>
      </c>
      <c r="K477" s="16">
        <f t="shared" si="31"/>
        <v>29429.64827586207</v>
      </c>
      <c r="L477" s="16">
        <f t="shared" si="31"/>
        <v>0</v>
      </c>
      <c r="M477" s="16">
        <f t="shared" si="31"/>
        <v>41831.086781609192</v>
      </c>
      <c r="N477" s="16">
        <f t="shared" si="31"/>
        <v>41831.086781609192</v>
      </c>
      <c r="O477" s="16">
        <f t="shared" si="31"/>
        <v>-12401.438505747125</v>
      </c>
    </row>
    <row r="478" spans="1:15">
      <c r="A478" s="13" t="s">
        <v>397</v>
      </c>
      <c r="B478" s="13">
        <v>3714</v>
      </c>
      <c r="C478" s="13" t="s">
        <v>339</v>
      </c>
      <c r="D478" s="13" t="s">
        <v>190</v>
      </c>
      <c r="E478" s="15">
        <v>1679</v>
      </c>
      <c r="F478" s="15">
        <v>27532.356</v>
      </c>
      <c r="G478" s="15">
        <v>1153.626</v>
      </c>
      <c r="H478" s="15">
        <v>43683.525000000001</v>
      </c>
      <c r="I478" s="15">
        <v>44837.150999999998</v>
      </c>
      <c r="J478" s="15">
        <f t="shared" si="32"/>
        <v>-17304.794999999998</v>
      </c>
      <c r="K478" s="15">
        <f t="shared" si="31"/>
        <v>16398.06789755807</v>
      </c>
      <c r="L478" s="15">
        <f t="shared" si="31"/>
        <v>687.09112567004172</v>
      </c>
      <c r="M478" s="15">
        <f t="shared" si="31"/>
        <v>26017.584871947587</v>
      </c>
      <c r="N478" s="15">
        <f t="shared" si="31"/>
        <v>26704.675997617629</v>
      </c>
      <c r="O478" s="15">
        <f t="shared" si="31"/>
        <v>-10306.608100059559</v>
      </c>
    </row>
    <row r="479" spans="1:15">
      <c r="A479" t="s">
        <v>397</v>
      </c>
      <c r="B479">
        <v>2506</v>
      </c>
      <c r="C479" t="s">
        <v>340</v>
      </c>
      <c r="D479" t="s">
        <v>180</v>
      </c>
      <c r="E479" s="16">
        <v>1331</v>
      </c>
      <c r="F479" s="16">
        <v>22958.884999999998</v>
      </c>
      <c r="G479" s="16">
        <v>0</v>
      </c>
      <c r="H479" s="16">
        <v>20561.684000000001</v>
      </c>
      <c r="I479" s="16">
        <v>20561.684000000001</v>
      </c>
      <c r="J479" s="16">
        <f t="shared" si="32"/>
        <v>2397.2009999999973</v>
      </c>
      <c r="K479" s="16">
        <f t="shared" si="31"/>
        <v>17249.350112697219</v>
      </c>
      <c r="L479" s="16">
        <f t="shared" si="31"/>
        <v>0</v>
      </c>
      <c r="M479" s="16">
        <f t="shared" si="31"/>
        <v>15448.297520661157</v>
      </c>
      <c r="N479" s="16">
        <f t="shared" si="31"/>
        <v>15448.297520661157</v>
      </c>
      <c r="O479" s="16">
        <f t="shared" si="31"/>
        <v>1801.0525920360612</v>
      </c>
    </row>
    <row r="480" spans="1:15">
      <c r="A480" s="13" t="s">
        <v>397</v>
      </c>
      <c r="B480" s="13">
        <v>5508</v>
      </c>
      <c r="C480" s="13" t="s">
        <v>341</v>
      </c>
      <c r="D480" s="13" t="s">
        <v>202</v>
      </c>
      <c r="E480" s="15">
        <v>1222</v>
      </c>
      <c r="F480" s="15">
        <v>24962.858</v>
      </c>
      <c r="G480" s="15">
        <v>0</v>
      </c>
      <c r="H480" s="15">
        <v>48810.349000000002</v>
      </c>
      <c r="I480" s="15">
        <v>48810.349000000002</v>
      </c>
      <c r="J480" s="15">
        <f t="shared" si="32"/>
        <v>-23847.491000000002</v>
      </c>
      <c r="K480" s="15">
        <f t="shared" si="31"/>
        <v>20427.870703764322</v>
      </c>
      <c r="L480" s="15">
        <f t="shared" si="31"/>
        <v>0</v>
      </c>
      <c r="M480" s="15">
        <f t="shared" si="31"/>
        <v>39943.002454991823</v>
      </c>
      <c r="N480" s="15">
        <f t="shared" si="31"/>
        <v>39943.002454991823</v>
      </c>
      <c r="O480" s="15">
        <f t="shared" si="31"/>
        <v>-19515.131751227498</v>
      </c>
    </row>
    <row r="481" spans="1:15">
      <c r="A481" t="s">
        <v>397</v>
      </c>
      <c r="B481">
        <v>3711</v>
      </c>
      <c r="C481" t="s">
        <v>342</v>
      </c>
      <c r="D481" t="s">
        <v>188</v>
      </c>
      <c r="E481" s="16">
        <v>1196</v>
      </c>
      <c r="F481" s="16">
        <v>31156.79</v>
      </c>
      <c r="G481" s="16">
        <v>0</v>
      </c>
      <c r="H481" s="16">
        <v>32112.102999999999</v>
      </c>
      <c r="I481" s="16">
        <v>32112.102999999999</v>
      </c>
      <c r="J481" s="16">
        <f t="shared" si="32"/>
        <v>-955.31299999999828</v>
      </c>
      <c r="K481" s="16">
        <f t="shared" si="31"/>
        <v>26050.827759197324</v>
      </c>
      <c r="L481" s="16">
        <f t="shared" si="31"/>
        <v>0</v>
      </c>
      <c r="M481" s="16">
        <f t="shared" si="31"/>
        <v>26849.584448160535</v>
      </c>
      <c r="N481" s="16">
        <f t="shared" si="31"/>
        <v>26849.584448160535</v>
      </c>
      <c r="O481" s="16">
        <f t="shared" si="31"/>
        <v>-798.75668896320929</v>
      </c>
    </row>
    <row r="482" spans="1:15">
      <c r="A482" s="13" t="s">
        <v>397</v>
      </c>
      <c r="B482" s="13">
        <v>8721</v>
      </c>
      <c r="C482" s="13" t="s">
        <v>343</v>
      </c>
      <c r="D482" s="13" t="s">
        <v>238</v>
      </c>
      <c r="E482" s="15">
        <v>1144</v>
      </c>
      <c r="F482" s="15">
        <v>83987.925000000003</v>
      </c>
      <c r="G482" s="15">
        <v>134.155</v>
      </c>
      <c r="H482" s="15">
        <v>130793.761</v>
      </c>
      <c r="I482" s="15">
        <v>130927.916</v>
      </c>
      <c r="J482" s="15">
        <f t="shared" si="32"/>
        <v>-46939.990999999995</v>
      </c>
      <c r="K482" s="15">
        <f t="shared" si="31"/>
        <v>73416.01835664337</v>
      </c>
      <c r="L482" s="15">
        <f t="shared" si="31"/>
        <v>117.26835664335665</v>
      </c>
      <c r="M482" s="15">
        <f t="shared" si="31"/>
        <v>114330.21066433567</v>
      </c>
      <c r="N482" s="15">
        <f t="shared" si="31"/>
        <v>114447.47902097902</v>
      </c>
      <c r="O482" s="15">
        <f t="shared" si="31"/>
        <v>-41031.46066433566</v>
      </c>
    </row>
    <row r="483" spans="1:15">
      <c r="A483" t="s">
        <v>397</v>
      </c>
      <c r="B483">
        <v>6513</v>
      </c>
      <c r="C483" t="s">
        <v>344</v>
      </c>
      <c r="D483" t="s">
        <v>212</v>
      </c>
      <c r="E483" s="16">
        <v>1097</v>
      </c>
      <c r="F483" s="16">
        <v>29254.111000000001</v>
      </c>
      <c r="G483" s="16">
        <v>2394.0859999999998</v>
      </c>
      <c r="H483" s="16">
        <v>43557.16</v>
      </c>
      <c r="I483" s="16">
        <v>45951.245999999999</v>
      </c>
      <c r="J483" s="16">
        <f t="shared" si="32"/>
        <v>-16697.134999999998</v>
      </c>
      <c r="K483" s="16">
        <f t="shared" si="31"/>
        <v>26667.375569735643</v>
      </c>
      <c r="L483" s="16">
        <f t="shared" si="31"/>
        <v>2182.3938012762078</v>
      </c>
      <c r="M483" s="16">
        <f t="shared" si="31"/>
        <v>39705.7064721969</v>
      </c>
      <c r="N483" s="16">
        <f t="shared" si="31"/>
        <v>41888.100273473108</v>
      </c>
      <c r="O483" s="16">
        <f t="shared" si="31"/>
        <v>-15220.724703737464</v>
      </c>
    </row>
    <row r="484" spans="1:15">
      <c r="A484" s="13" t="s">
        <v>397</v>
      </c>
      <c r="B484" s="13">
        <v>4607</v>
      </c>
      <c r="C484" s="13" t="s">
        <v>345</v>
      </c>
      <c r="D484" s="13" t="s">
        <v>196</v>
      </c>
      <c r="E484" s="15">
        <v>1064</v>
      </c>
      <c r="F484" s="15">
        <v>49790.055</v>
      </c>
      <c r="G484" s="15">
        <v>0</v>
      </c>
      <c r="H484" s="15">
        <v>65525.125</v>
      </c>
      <c r="I484" s="15">
        <v>65525.125</v>
      </c>
      <c r="J484" s="15">
        <f t="shared" si="32"/>
        <v>-15735.07</v>
      </c>
      <c r="K484" s="15">
        <f t="shared" ref="K484:O520" si="33">(F484/$E484)*1000</f>
        <v>46795.164473684206</v>
      </c>
      <c r="L484" s="15">
        <f t="shared" si="33"/>
        <v>0</v>
      </c>
      <c r="M484" s="15">
        <f t="shared" si="33"/>
        <v>61583.764097744366</v>
      </c>
      <c r="N484" s="15">
        <f t="shared" si="33"/>
        <v>61583.764097744366</v>
      </c>
      <c r="O484" s="15">
        <f t="shared" si="33"/>
        <v>-14788.599624060151</v>
      </c>
    </row>
    <row r="485" spans="1:15">
      <c r="A485" t="s">
        <v>397</v>
      </c>
      <c r="B485">
        <v>4100</v>
      </c>
      <c r="C485" t="s">
        <v>346</v>
      </c>
      <c r="D485" t="s">
        <v>192</v>
      </c>
      <c r="E485" s="16">
        <v>958</v>
      </c>
      <c r="F485" s="16">
        <v>25639.708999999999</v>
      </c>
      <c r="G485" s="16">
        <v>2902.6089999999999</v>
      </c>
      <c r="H485" s="16">
        <v>31777.37</v>
      </c>
      <c r="I485" s="16">
        <v>34679.978999999999</v>
      </c>
      <c r="J485" s="16">
        <f t="shared" si="32"/>
        <v>-9040.27</v>
      </c>
      <c r="K485" s="16">
        <f t="shared" si="33"/>
        <v>26763.788100208767</v>
      </c>
      <c r="L485" s="16">
        <f t="shared" si="33"/>
        <v>3029.8632567849686</v>
      </c>
      <c r="M485" s="16">
        <f t="shared" si="33"/>
        <v>33170.532359081422</v>
      </c>
      <c r="N485" s="16">
        <f t="shared" si="33"/>
        <v>36200.395615866393</v>
      </c>
      <c r="O485" s="16">
        <f t="shared" si="33"/>
        <v>-9436.6075156576208</v>
      </c>
    </row>
    <row r="486" spans="1:15">
      <c r="A486" s="13" t="s">
        <v>397</v>
      </c>
      <c r="B486" s="13">
        <v>5604</v>
      </c>
      <c r="C486" s="13" t="s">
        <v>347</v>
      </c>
      <c r="D486" s="13" t="s">
        <v>203</v>
      </c>
      <c r="E486" s="15">
        <v>950</v>
      </c>
      <c r="F486" s="15">
        <v>20875.315999999999</v>
      </c>
      <c r="G486" s="15">
        <v>1593.72</v>
      </c>
      <c r="H486" s="15">
        <v>34232.737000000001</v>
      </c>
      <c r="I486" s="15">
        <v>35826.457000000002</v>
      </c>
      <c r="J486" s="15">
        <f t="shared" si="32"/>
        <v>-14951.141000000003</v>
      </c>
      <c r="K486" s="15">
        <f t="shared" si="33"/>
        <v>21974.016842105262</v>
      </c>
      <c r="L486" s="15">
        <f t="shared" si="33"/>
        <v>1677.6</v>
      </c>
      <c r="M486" s="15">
        <f t="shared" si="33"/>
        <v>36034.460000000006</v>
      </c>
      <c r="N486" s="15">
        <f t="shared" si="33"/>
        <v>37712.06</v>
      </c>
      <c r="O486" s="15">
        <f t="shared" si="33"/>
        <v>-15738.043157894741</v>
      </c>
    </row>
    <row r="487" spans="1:15">
      <c r="A487" t="s">
        <v>397</v>
      </c>
      <c r="B487">
        <v>3709</v>
      </c>
      <c r="C487" t="s">
        <v>348</v>
      </c>
      <c r="D487" t="s">
        <v>186</v>
      </c>
      <c r="E487" s="16">
        <v>862</v>
      </c>
      <c r="F487" s="16">
        <v>959.12099999999998</v>
      </c>
      <c r="G487" s="16">
        <v>0</v>
      </c>
      <c r="H487" s="16">
        <v>1594.9369999999999</v>
      </c>
      <c r="I487" s="16">
        <v>1594.9369999999999</v>
      </c>
      <c r="J487" s="16">
        <f t="shared" si="32"/>
        <v>-635.81599999999992</v>
      </c>
      <c r="K487" s="16">
        <f t="shared" si="33"/>
        <v>1112.6693735498841</v>
      </c>
      <c r="L487" s="16">
        <f t="shared" si="33"/>
        <v>0</v>
      </c>
      <c r="M487" s="16">
        <f t="shared" si="33"/>
        <v>1850.2749419953595</v>
      </c>
      <c r="N487" s="16">
        <f t="shared" si="33"/>
        <v>1850.2749419953595</v>
      </c>
      <c r="O487" s="16">
        <f t="shared" si="33"/>
        <v>-737.60556844547557</v>
      </c>
    </row>
    <row r="488" spans="1:15">
      <c r="A488" s="13" t="s">
        <v>397</v>
      </c>
      <c r="B488" s="13">
        <v>6612</v>
      </c>
      <c r="C488" s="13" t="s">
        <v>349</v>
      </c>
      <c r="D488" s="13" t="s">
        <v>218</v>
      </c>
      <c r="E488" s="15">
        <v>852</v>
      </c>
      <c r="F488" s="15">
        <v>27015.615000000002</v>
      </c>
      <c r="G488" s="15">
        <v>0</v>
      </c>
      <c r="H488" s="15">
        <v>34434.561000000002</v>
      </c>
      <c r="I488" s="15">
        <v>34434.561000000002</v>
      </c>
      <c r="J488" s="15">
        <f t="shared" si="32"/>
        <v>-7418.9459999999999</v>
      </c>
      <c r="K488" s="15">
        <f t="shared" si="33"/>
        <v>31708.468309859156</v>
      </c>
      <c r="L488" s="15">
        <f t="shared" si="33"/>
        <v>0</v>
      </c>
      <c r="M488" s="15">
        <f t="shared" si="33"/>
        <v>40416.151408450707</v>
      </c>
      <c r="N488" s="15">
        <f t="shared" si="33"/>
        <v>40416.151408450707</v>
      </c>
      <c r="O488" s="15">
        <f t="shared" si="33"/>
        <v>-8707.6830985915494</v>
      </c>
    </row>
    <row r="489" spans="1:15">
      <c r="A489" t="s">
        <v>397</v>
      </c>
      <c r="B489">
        <v>8710</v>
      </c>
      <c r="C489" t="s">
        <v>350</v>
      </c>
      <c r="D489" t="s">
        <v>233</v>
      </c>
      <c r="E489" s="16">
        <v>822</v>
      </c>
      <c r="F489" s="16">
        <v>44531.292999999998</v>
      </c>
      <c r="G489" s="16">
        <v>6923.223</v>
      </c>
      <c r="H489" s="16">
        <v>48202.462</v>
      </c>
      <c r="I489" s="16">
        <v>55125.684999999998</v>
      </c>
      <c r="J489" s="16">
        <f t="shared" si="32"/>
        <v>-10594.392</v>
      </c>
      <c r="K489" s="16">
        <f t="shared" si="33"/>
        <v>54174.322384428226</v>
      </c>
      <c r="L489" s="16">
        <f t="shared" si="33"/>
        <v>8422.4124087591244</v>
      </c>
      <c r="M489" s="16">
        <f t="shared" si="33"/>
        <v>58640.464720194643</v>
      </c>
      <c r="N489" s="16">
        <f t="shared" si="33"/>
        <v>67062.877128953769</v>
      </c>
      <c r="O489" s="16">
        <f t="shared" si="33"/>
        <v>-12888.554744525549</v>
      </c>
    </row>
    <row r="490" spans="1:15">
      <c r="A490" s="13" t="s">
        <v>397</v>
      </c>
      <c r="B490" s="13">
        <v>8508</v>
      </c>
      <c r="C490" s="13" t="s">
        <v>351</v>
      </c>
      <c r="D490" s="13" t="s">
        <v>228</v>
      </c>
      <c r="E490" s="15">
        <v>758</v>
      </c>
      <c r="F490" s="15">
        <v>22590.402999999998</v>
      </c>
      <c r="G490" s="15">
        <v>0</v>
      </c>
      <c r="H490" s="15">
        <v>32873.110999999997</v>
      </c>
      <c r="I490" s="15">
        <v>32873.110999999997</v>
      </c>
      <c r="J490" s="15">
        <f t="shared" si="32"/>
        <v>-10282.707999999999</v>
      </c>
      <c r="K490" s="15">
        <f t="shared" si="33"/>
        <v>29802.642480211081</v>
      </c>
      <c r="L490" s="15">
        <f t="shared" si="33"/>
        <v>0</v>
      </c>
      <c r="M490" s="15">
        <f t="shared" si="33"/>
        <v>43368.22031662269</v>
      </c>
      <c r="N490" s="15">
        <f t="shared" si="33"/>
        <v>43368.22031662269</v>
      </c>
      <c r="O490" s="15">
        <f t="shared" si="33"/>
        <v>-13565.577836411609</v>
      </c>
    </row>
    <row r="491" spans="1:15">
      <c r="A491" t="s">
        <v>397</v>
      </c>
      <c r="B491">
        <v>8722</v>
      </c>
      <c r="C491" t="s">
        <v>352</v>
      </c>
      <c r="D491" t="s">
        <v>239</v>
      </c>
      <c r="E491" s="16">
        <v>690</v>
      </c>
      <c r="F491" s="16">
        <v>21603.156999999999</v>
      </c>
      <c r="G491" s="16">
        <v>0</v>
      </c>
      <c r="H491" s="16">
        <v>30237.682000000001</v>
      </c>
      <c r="I491" s="16">
        <v>30237.682000000001</v>
      </c>
      <c r="J491" s="16">
        <f t="shared" si="32"/>
        <v>-8634.5250000000015</v>
      </c>
      <c r="K491" s="16">
        <f t="shared" si="33"/>
        <v>31308.923188405795</v>
      </c>
      <c r="L491" s="16">
        <f t="shared" si="33"/>
        <v>0</v>
      </c>
      <c r="M491" s="16">
        <f t="shared" si="33"/>
        <v>43822.727536231891</v>
      </c>
      <c r="N491" s="16">
        <f t="shared" si="33"/>
        <v>43822.727536231891</v>
      </c>
      <c r="O491" s="16">
        <f t="shared" si="33"/>
        <v>-12513.804347826088</v>
      </c>
    </row>
    <row r="492" spans="1:15">
      <c r="A492" s="13" t="s">
        <v>397</v>
      </c>
      <c r="B492" s="13">
        <v>6515</v>
      </c>
      <c r="C492" s="13" t="s">
        <v>353</v>
      </c>
      <c r="D492" s="13" t="s">
        <v>213</v>
      </c>
      <c r="E492" s="15">
        <v>653</v>
      </c>
      <c r="F492" s="15">
        <v>18562.597000000002</v>
      </c>
      <c r="G492" s="15">
        <v>0</v>
      </c>
      <c r="H492" s="15">
        <v>23891.077000000001</v>
      </c>
      <c r="I492" s="15">
        <v>23891.077000000001</v>
      </c>
      <c r="J492" s="15">
        <f t="shared" si="32"/>
        <v>-5328.48</v>
      </c>
      <c r="K492" s="15">
        <f t="shared" si="33"/>
        <v>28426.641653905055</v>
      </c>
      <c r="L492" s="15">
        <f t="shared" si="33"/>
        <v>0</v>
      </c>
      <c r="M492" s="15">
        <f t="shared" si="33"/>
        <v>36586.641653905055</v>
      </c>
      <c r="N492" s="15">
        <f t="shared" si="33"/>
        <v>36586.641653905055</v>
      </c>
      <c r="O492" s="15">
        <f t="shared" si="33"/>
        <v>-8160</v>
      </c>
    </row>
    <row r="493" spans="1:15">
      <c r="A493" t="s">
        <v>397</v>
      </c>
      <c r="B493">
        <v>7502</v>
      </c>
      <c r="C493" t="s">
        <v>354</v>
      </c>
      <c r="D493" t="s">
        <v>223</v>
      </c>
      <c r="E493" s="16">
        <v>653</v>
      </c>
      <c r="F493" s="16">
        <v>14200.2</v>
      </c>
      <c r="G493" s="16">
        <v>0</v>
      </c>
      <c r="H493" s="16">
        <v>16739.927</v>
      </c>
      <c r="I493" s="16">
        <v>16739.927</v>
      </c>
      <c r="J493" s="16">
        <f t="shared" si="32"/>
        <v>-2539.726999999999</v>
      </c>
      <c r="K493" s="16">
        <f t="shared" si="33"/>
        <v>21746.094946401226</v>
      </c>
      <c r="L493" s="16">
        <f t="shared" si="33"/>
        <v>0</v>
      </c>
      <c r="M493" s="16">
        <f t="shared" si="33"/>
        <v>25635.416539050537</v>
      </c>
      <c r="N493" s="16">
        <f t="shared" si="33"/>
        <v>25635.416539050537</v>
      </c>
      <c r="O493" s="16">
        <f t="shared" si="33"/>
        <v>-3889.3215926493094</v>
      </c>
    </row>
    <row r="494" spans="1:15">
      <c r="A494" s="13" t="s">
        <v>397</v>
      </c>
      <c r="B494" s="13">
        <v>3511</v>
      </c>
      <c r="C494" s="13" t="s">
        <v>355</v>
      </c>
      <c r="D494" s="13" t="s">
        <v>184</v>
      </c>
      <c r="E494" s="15">
        <v>647</v>
      </c>
      <c r="F494" s="15">
        <v>19203.941999999999</v>
      </c>
      <c r="G494" s="15">
        <v>0</v>
      </c>
      <c r="H494" s="15">
        <v>22325.919999999998</v>
      </c>
      <c r="I494" s="15">
        <v>22325.919999999998</v>
      </c>
      <c r="J494" s="15">
        <f t="shared" si="32"/>
        <v>-3121.9779999999992</v>
      </c>
      <c r="K494" s="15">
        <f t="shared" si="33"/>
        <v>29681.51777434312</v>
      </c>
      <c r="L494" s="15">
        <f t="shared" si="33"/>
        <v>0</v>
      </c>
      <c r="M494" s="15">
        <f t="shared" si="33"/>
        <v>34506.831530139105</v>
      </c>
      <c r="N494" s="15">
        <f t="shared" si="33"/>
        <v>34506.831530139105</v>
      </c>
      <c r="O494" s="15">
        <f t="shared" si="33"/>
        <v>-4825.3137557959799</v>
      </c>
    </row>
    <row r="495" spans="1:15">
      <c r="A495" t="s">
        <v>397</v>
      </c>
      <c r="B495">
        <v>8509</v>
      </c>
      <c r="C495" t="s">
        <v>356</v>
      </c>
      <c r="D495" t="s">
        <v>229</v>
      </c>
      <c r="E495" s="16">
        <v>624</v>
      </c>
      <c r="F495" s="16">
        <v>24935.359</v>
      </c>
      <c r="G495" s="16">
        <v>0</v>
      </c>
      <c r="H495" s="16">
        <v>34819.093999999997</v>
      </c>
      <c r="I495" s="16">
        <v>34819.093999999997</v>
      </c>
      <c r="J495" s="16">
        <f t="shared" si="32"/>
        <v>-9883.7349999999969</v>
      </c>
      <c r="K495" s="16">
        <f t="shared" si="33"/>
        <v>39960.511217948719</v>
      </c>
      <c r="L495" s="16">
        <f t="shared" si="33"/>
        <v>0</v>
      </c>
      <c r="M495" s="16">
        <f t="shared" si="33"/>
        <v>55799.830128205125</v>
      </c>
      <c r="N495" s="16">
        <f t="shared" si="33"/>
        <v>55799.830128205125</v>
      </c>
      <c r="O495" s="16">
        <f t="shared" si="33"/>
        <v>-15839.318910256407</v>
      </c>
    </row>
    <row r="496" spans="1:15">
      <c r="A496" s="13" t="s">
        <v>397</v>
      </c>
      <c r="B496" s="13">
        <v>3811</v>
      </c>
      <c r="C496" s="13" t="s">
        <v>357</v>
      </c>
      <c r="D496" s="13" t="s">
        <v>191</v>
      </c>
      <c r="E496" s="15">
        <v>620</v>
      </c>
      <c r="F496" s="15">
        <v>19358.066999999999</v>
      </c>
      <c r="G496" s="15">
        <v>0</v>
      </c>
      <c r="H496" s="15">
        <v>51521.63</v>
      </c>
      <c r="I496" s="15">
        <v>51521.63</v>
      </c>
      <c r="J496" s="15">
        <f t="shared" si="32"/>
        <v>-32163.562999999998</v>
      </c>
      <c r="K496" s="15">
        <f t="shared" si="33"/>
        <v>31222.688709677415</v>
      </c>
      <c r="L496" s="15">
        <f t="shared" si="33"/>
        <v>0</v>
      </c>
      <c r="M496" s="15">
        <f t="shared" si="33"/>
        <v>83099.40322580644</v>
      </c>
      <c r="N496" s="15">
        <f t="shared" si="33"/>
        <v>83099.40322580644</v>
      </c>
      <c r="O496" s="15">
        <f t="shared" si="33"/>
        <v>-51876.714516129025</v>
      </c>
    </row>
    <row r="497" spans="1:15">
      <c r="A497" t="s">
        <v>397</v>
      </c>
      <c r="B497">
        <v>8720</v>
      </c>
      <c r="C497" t="s">
        <v>358</v>
      </c>
      <c r="D497" t="s">
        <v>237</v>
      </c>
      <c r="E497" s="16">
        <v>590</v>
      </c>
      <c r="F497" s="16">
        <v>26376.741999999998</v>
      </c>
      <c r="G497" s="16">
        <v>1233.356</v>
      </c>
      <c r="H497" s="16">
        <v>51234.703999999998</v>
      </c>
      <c r="I497" s="16">
        <v>52468.06</v>
      </c>
      <c r="J497" s="16">
        <f t="shared" si="32"/>
        <v>-26091.317999999999</v>
      </c>
      <c r="K497" s="16">
        <f t="shared" si="33"/>
        <v>44706.34237288135</v>
      </c>
      <c r="L497" s="16">
        <f t="shared" si="33"/>
        <v>2090.4338983050843</v>
      </c>
      <c r="M497" s="16">
        <f t="shared" si="33"/>
        <v>86838.481355932206</v>
      </c>
      <c r="N497" s="16">
        <f t="shared" si="33"/>
        <v>88928.915254237276</v>
      </c>
      <c r="O497" s="16">
        <f t="shared" si="33"/>
        <v>-44222.572881355933</v>
      </c>
    </row>
    <row r="498" spans="1:15">
      <c r="A498" s="13" t="s">
        <v>397</v>
      </c>
      <c r="B498" s="13">
        <v>6709</v>
      </c>
      <c r="C498" s="13" t="s">
        <v>359</v>
      </c>
      <c r="D498" s="13" t="s">
        <v>220</v>
      </c>
      <c r="E498" s="15">
        <v>504</v>
      </c>
      <c r="F498" s="15">
        <v>13865.089</v>
      </c>
      <c r="G498" s="15">
        <v>9.3510000000000009</v>
      </c>
      <c r="H498" s="15">
        <v>28810.937000000002</v>
      </c>
      <c r="I498" s="15">
        <v>28820.288</v>
      </c>
      <c r="J498" s="15">
        <f t="shared" si="32"/>
        <v>-14955.199000000001</v>
      </c>
      <c r="K498" s="15">
        <f t="shared" si="33"/>
        <v>27510.097222222223</v>
      </c>
      <c r="L498" s="15">
        <f t="shared" si="33"/>
        <v>18.553571428571431</v>
      </c>
      <c r="M498" s="15">
        <f t="shared" si="33"/>
        <v>57164.557539682544</v>
      </c>
      <c r="N498" s="15">
        <f t="shared" si="33"/>
        <v>57183.111111111109</v>
      </c>
      <c r="O498" s="15">
        <f t="shared" si="33"/>
        <v>-29673.013888888891</v>
      </c>
    </row>
    <row r="499" spans="1:15">
      <c r="A499" t="s">
        <v>397</v>
      </c>
      <c r="B499">
        <v>8719</v>
      </c>
      <c r="C499" t="s">
        <v>360</v>
      </c>
      <c r="D499" t="s">
        <v>236</v>
      </c>
      <c r="E499" s="16">
        <v>492</v>
      </c>
      <c r="F499" s="16">
        <v>78793.918999999994</v>
      </c>
      <c r="G499" s="16">
        <v>0</v>
      </c>
      <c r="H499" s="16">
        <v>89249.760999999999</v>
      </c>
      <c r="I499" s="16">
        <v>89249.760999999999</v>
      </c>
      <c r="J499" s="16">
        <f t="shared" si="32"/>
        <v>-10455.842000000004</v>
      </c>
      <c r="K499" s="16">
        <f t="shared" si="33"/>
        <v>160150.24186991868</v>
      </c>
      <c r="L499" s="16">
        <f t="shared" si="33"/>
        <v>0</v>
      </c>
      <c r="M499" s="16">
        <f t="shared" si="33"/>
        <v>181401.95325203252</v>
      </c>
      <c r="N499" s="16">
        <f t="shared" si="33"/>
        <v>181401.95325203252</v>
      </c>
      <c r="O499" s="16">
        <f t="shared" si="33"/>
        <v>-21251.71138211383</v>
      </c>
    </row>
    <row r="500" spans="1:15">
      <c r="A500" s="13" t="s">
        <v>397</v>
      </c>
      <c r="B500" s="13">
        <v>6607</v>
      </c>
      <c r="C500" s="13" t="s">
        <v>361</v>
      </c>
      <c r="D500" s="13" t="s">
        <v>216</v>
      </c>
      <c r="E500" s="15">
        <v>471</v>
      </c>
      <c r="F500" s="15">
        <v>9834.9179999999997</v>
      </c>
      <c r="G500" s="15">
        <v>2433.6260000000002</v>
      </c>
      <c r="H500" s="15">
        <v>22133.3</v>
      </c>
      <c r="I500" s="15">
        <v>24566.925999999999</v>
      </c>
      <c r="J500" s="15">
        <f t="shared" si="32"/>
        <v>-14732.008</v>
      </c>
      <c r="K500" s="15">
        <f t="shared" si="33"/>
        <v>20880.929936305733</v>
      </c>
      <c r="L500" s="15">
        <f t="shared" si="33"/>
        <v>5166.9341825902338</v>
      </c>
      <c r="M500" s="15">
        <f t="shared" si="33"/>
        <v>46992.144373673036</v>
      </c>
      <c r="N500" s="15">
        <f t="shared" si="33"/>
        <v>52159.078556263266</v>
      </c>
      <c r="O500" s="15">
        <f t="shared" si="33"/>
        <v>-31278.148619957537</v>
      </c>
    </row>
    <row r="501" spans="1:15">
      <c r="A501" t="s">
        <v>397</v>
      </c>
      <c r="B501">
        <v>5609</v>
      </c>
      <c r="C501" t="s">
        <v>362</v>
      </c>
      <c r="D501" t="s">
        <v>204</v>
      </c>
      <c r="E501" s="16">
        <v>470</v>
      </c>
      <c r="F501" s="16">
        <v>9235.5810000000001</v>
      </c>
      <c r="G501" s="16">
        <v>0</v>
      </c>
      <c r="H501" s="16">
        <v>18892.632000000001</v>
      </c>
      <c r="I501" s="16">
        <v>18892.632000000001</v>
      </c>
      <c r="J501" s="16">
        <f t="shared" si="32"/>
        <v>-9657.0510000000013</v>
      </c>
      <c r="K501" s="16">
        <f t="shared" si="33"/>
        <v>19650.172340425532</v>
      </c>
      <c r="L501" s="16">
        <f t="shared" si="33"/>
        <v>0</v>
      </c>
      <c r="M501" s="16">
        <f t="shared" si="33"/>
        <v>40197.089361702136</v>
      </c>
      <c r="N501" s="16">
        <f t="shared" si="33"/>
        <v>40197.089361702136</v>
      </c>
      <c r="O501" s="16">
        <f t="shared" si="33"/>
        <v>-20546.9170212766</v>
      </c>
    </row>
    <row r="502" spans="1:15">
      <c r="A502" s="13" t="s">
        <v>397</v>
      </c>
      <c r="B502" s="13">
        <v>6601</v>
      </c>
      <c r="C502" s="13" t="s">
        <v>363</v>
      </c>
      <c r="D502" s="13" t="s">
        <v>214</v>
      </c>
      <c r="E502" s="15">
        <v>441</v>
      </c>
      <c r="F502" s="15">
        <v>11733.629000000001</v>
      </c>
      <c r="G502" s="15">
        <v>0</v>
      </c>
      <c r="H502" s="15">
        <v>23039.373</v>
      </c>
      <c r="I502" s="15">
        <v>23039.373</v>
      </c>
      <c r="J502" s="15">
        <f t="shared" si="32"/>
        <v>-11305.743999999999</v>
      </c>
      <c r="K502" s="15">
        <f t="shared" si="33"/>
        <v>26606.868480725629</v>
      </c>
      <c r="L502" s="15">
        <f t="shared" si="33"/>
        <v>0</v>
      </c>
      <c r="M502" s="15">
        <f t="shared" si="33"/>
        <v>52243.476190476184</v>
      </c>
      <c r="N502" s="15">
        <f t="shared" si="33"/>
        <v>52243.476190476184</v>
      </c>
      <c r="O502" s="15">
        <f t="shared" si="33"/>
        <v>-25636.607709750562</v>
      </c>
    </row>
    <row r="503" spans="1:15">
      <c r="A503" t="s">
        <v>397</v>
      </c>
      <c r="B503">
        <v>4911</v>
      </c>
      <c r="C503" t="s">
        <v>364</v>
      </c>
      <c r="D503" t="s">
        <v>200</v>
      </c>
      <c r="E503" s="16">
        <v>435</v>
      </c>
      <c r="F503" s="16">
        <v>19214.128000000001</v>
      </c>
      <c r="G503" s="16">
        <v>0</v>
      </c>
      <c r="H503" s="16">
        <v>28697.992999999999</v>
      </c>
      <c r="I503" s="16">
        <v>28697.992999999999</v>
      </c>
      <c r="J503" s="16">
        <f t="shared" si="32"/>
        <v>-9483.864999999998</v>
      </c>
      <c r="K503" s="16">
        <f t="shared" si="33"/>
        <v>44170.409195402302</v>
      </c>
      <c r="L503" s="16">
        <f t="shared" si="33"/>
        <v>0</v>
      </c>
      <c r="M503" s="16">
        <f t="shared" si="33"/>
        <v>65972.397701149413</v>
      </c>
      <c r="N503" s="16">
        <f t="shared" si="33"/>
        <v>65972.397701149413</v>
      </c>
      <c r="O503" s="16">
        <f t="shared" si="33"/>
        <v>-21801.988505747122</v>
      </c>
    </row>
    <row r="504" spans="1:15">
      <c r="A504" s="13" t="s">
        <v>397</v>
      </c>
      <c r="B504" s="13">
        <v>5612</v>
      </c>
      <c r="C504" s="13" t="s">
        <v>365</v>
      </c>
      <c r="D504" s="13" t="s">
        <v>206</v>
      </c>
      <c r="E504" s="15">
        <v>372</v>
      </c>
      <c r="F504" s="15">
        <v>9400.8670000000002</v>
      </c>
      <c r="G504" s="15">
        <v>0</v>
      </c>
      <c r="H504" s="15">
        <v>30181.275000000001</v>
      </c>
      <c r="I504" s="15">
        <v>30181.275000000001</v>
      </c>
      <c r="J504" s="15">
        <f t="shared" si="32"/>
        <v>-20780.408000000003</v>
      </c>
      <c r="K504" s="15">
        <f t="shared" si="33"/>
        <v>25271.147849462366</v>
      </c>
      <c r="L504" s="15">
        <f t="shared" si="33"/>
        <v>0</v>
      </c>
      <c r="M504" s="15">
        <f t="shared" si="33"/>
        <v>81132.459677419363</v>
      </c>
      <c r="N504" s="15">
        <f t="shared" si="33"/>
        <v>81132.459677419363</v>
      </c>
      <c r="O504" s="15">
        <f t="shared" si="33"/>
        <v>-55861.311827956997</v>
      </c>
    </row>
    <row r="505" spans="1:15">
      <c r="A505" t="s">
        <v>397</v>
      </c>
      <c r="B505">
        <v>6602</v>
      </c>
      <c r="C505" t="s">
        <v>366</v>
      </c>
      <c r="D505" t="s">
        <v>215</v>
      </c>
      <c r="E505" s="16">
        <v>371</v>
      </c>
      <c r="F505" s="16">
        <v>8175.8729999999996</v>
      </c>
      <c r="G505" s="16">
        <v>0</v>
      </c>
      <c r="H505" s="16">
        <v>18729.471000000001</v>
      </c>
      <c r="I505" s="16">
        <v>18729.471000000001</v>
      </c>
      <c r="J505" s="16">
        <f t="shared" si="32"/>
        <v>-10553.598000000002</v>
      </c>
      <c r="K505" s="16">
        <f t="shared" si="33"/>
        <v>22037.393530997302</v>
      </c>
      <c r="L505" s="16">
        <f t="shared" si="33"/>
        <v>0</v>
      </c>
      <c r="M505" s="16">
        <f t="shared" si="33"/>
        <v>50483.749326145553</v>
      </c>
      <c r="N505" s="16">
        <f t="shared" si="33"/>
        <v>50483.749326145553</v>
      </c>
      <c r="O505" s="16">
        <f t="shared" si="33"/>
        <v>-28446.355795148254</v>
      </c>
    </row>
    <row r="506" spans="1:15">
      <c r="A506" s="13" t="s">
        <v>397</v>
      </c>
      <c r="B506" s="13">
        <v>8610</v>
      </c>
      <c r="C506" s="13" t="s">
        <v>367</v>
      </c>
      <c r="D506" s="13" t="s">
        <v>230</v>
      </c>
      <c r="E506" s="15">
        <v>271</v>
      </c>
      <c r="F506" s="15">
        <v>5892.9740000000002</v>
      </c>
      <c r="G506" s="15">
        <v>0</v>
      </c>
      <c r="H506" s="15">
        <v>20465.981</v>
      </c>
      <c r="I506" s="15">
        <v>20465.981</v>
      </c>
      <c r="J506" s="15">
        <f t="shared" si="32"/>
        <v>-14573.007</v>
      </c>
      <c r="K506" s="15">
        <f t="shared" si="33"/>
        <v>21745.29151291513</v>
      </c>
      <c r="L506" s="15">
        <f t="shared" si="33"/>
        <v>0</v>
      </c>
      <c r="M506" s="15">
        <f t="shared" si="33"/>
        <v>75520.225092250927</v>
      </c>
      <c r="N506" s="15">
        <f t="shared" si="33"/>
        <v>75520.225092250927</v>
      </c>
      <c r="O506" s="15">
        <f t="shared" si="33"/>
        <v>-53774.933579335797</v>
      </c>
    </row>
    <row r="507" spans="1:15">
      <c r="A507" t="s">
        <v>397</v>
      </c>
      <c r="B507">
        <v>4604</v>
      </c>
      <c r="C507" t="s">
        <v>368</v>
      </c>
      <c r="D507" t="s">
        <v>195</v>
      </c>
      <c r="E507" s="16">
        <v>268</v>
      </c>
      <c r="F507" s="16">
        <v>11567.75</v>
      </c>
      <c r="G507" s="16">
        <v>643.125</v>
      </c>
      <c r="H507" s="16">
        <v>9846.7360000000008</v>
      </c>
      <c r="I507" s="16">
        <v>10489.861000000001</v>
      </c>
      <c r="J507" s="16">
        <f t="shared" si="32"/>
        <v>1077.8889999999992</v>
      </c>
      <c r="K507" s="16">
        <f t="shared" si="33"/>
        <v>43163.246268656716</v>
      </c>
      <c r="L507" s="16">
        <f t="shared" si="33"/>
        <v>2399.7201492537315</v>
      </c>
      <c r="M507" s="16">
        <f t="shared" si="33"/>
        <v>36741.552238805976</v>
      </c>
      <c r="N507" s="16">
        <f t="shared" si="33"/>
        <v>39141.272388059704</v>
      </c>
      <c r="O507" s="16">
        <f t="shared" si="33"/>
        <v>4021.9738805970123</v>
      </c>
    </row>
    <row r="508" spans="1:15">
      <c r="A508" s="13" t="s">
        <v>397</v>
      </c>
      <c r="B508" s="13">
        <v>1606</v>
      </c>
      <c r="C508" s="13" t="s">
        <v>369</v>
      </c>
      <c r="D508" s="13" t="s">
        <v>177</v>
      </c>
      <c r="E508" s="15">
        <v>250</v>
      </c>
      <c r="F508" s="15">
        <v>13332.099</v>
      </c>
      <c r="G508" s="15">
        <v>2437.3470000000002</v>
      </c>
      <c r="H508" s="15">
        <v>22885.583999999999</v>
      </c>
      <c r="I508" s="15">
        <v>25322.931</v>
      </c>
      <c r="J508" s="15">
        <f t="shared" si="32"/>
        <v>-11990.832</v>
      </c>
      <c r="K508" s="15">
        <f t="shared" si="33"/>
        <v>53328.396000000001</v>
      </c>
      <c r="L508" s="15">
        <f t="shared" si="33"/>
        <v>9749.3880000000008</v>
      </c>
      <c r="M508" s="15">
        <f t="shared" si="33"/>
        <v>91542.335999999996</v>
      </c>
      <c r="N508" s="15">
        <f t="shared" si="33"/>
        <v>101291.724</v>
      </c>
      <c r="O508" s="15">
        <f t="shared" si="33"/>
        <v>-47963.328000000001</v>
      </c>
    </row>
    <row r="509" spans="1:15">
      <c r="A509" t="s">
        <v>397</v>
      </c>
      <c r="B509">
        <v>4502</v>
      </c>
      <c r="C509" t="s">
        <v>370</v>
      </c>
      <c r="D509" t="s">
        <v>194</v>
      </c>
      <c r="E509" s="16">
        <v>236</v>
      </c>
      <c r="F509" s="16">
        <v>9489.4930000000004</v>
      </c>
      <c r="G509" s="16">
        <v>0</v>
      </c>
      <c r="H509" s="16">
        <v>25981.109</v>
      </c>
      <c r="I509" s="16">
        <v>25981.109</v>
      </c>
      <c r="J509" s="16">
        <f t="shared" si="32"/>
        <v>-16491.616000000002</v>
      </c>
      <c r="K509" s="16">
        <f t="shared" si="33"/>
        <v>40209.716101694918</v>
      </c>
      <c r="L509" s="16">
        <f t="shared" si="33"/>
        <v>0</v>
      </c>
      <c r="M509" s="16">
        <f t="shared" si="33"/>
        <v>110089.44491525424</v>
      </c>
      <c r="N509" s="16">
        <f t="shared" si="33"/>
        <v>110089.44491525424</v>
      </c>
      <c r="O509" s="16">
        <f t="shared" si="33"/>
        <v>-69879.728813559326</v>
      </c>
    </row>
    <row r="510" spans="1:15">
      <c r="A510" s="13" t="s">
        <v>397</v>
      </c>
      <c r="B510" s="13">
        <v>5706</v>
      </c>
      <c r="C510" s="13" t="s">
        <v>371</v>
      </c>
      <c r="D510" s="13" t="s">
        <v>207</v>
      </c>
      <c r="E510" s="15">
        <v>210</v>
      </c>
      <c r="F510" s="15">
        <v>0</v>
      </c>
      <c r="G510" s="15">
        <v>0</v>
      </c>
      <c r="H510" s="15">
        <v>5223</v>
      </c>
      <c r="I510" s="15">
        <v>5223</v>
      </c>
      <c r="J510" s="15">
        <f t="shared" si="32"/>
        <v>-5223</v>
      </c>
      <c r="K510" s="15">
        <f t="shared" si="33"/>
        <v>0</v>
      </c>
      <c r="L510" s="15">
        <f t="shared" si="33"/>
        <v>0</v>
      </c>
      <c r="M510" s="15">
        <f t="shared" si="33"/>
        <v>24871.428571428569</v>
      </c>
      <c r="N510" s="15">
        <f t="shared" si="33"/>
        <v>24871.428571428569</v>
      </c>
      <c r="O510" s="15">
        <f t="shared" si="33"/>
        <v>-24871.428571428569</v>
      </c>
    </row>
    <row r="511" spans="1:15">
      <c r="A511" t="s">
        <v>397</v>
      </c>
      <c r="B511">
        <v>4803</v>
      </c>
      <c r="C511" t="s">
        <v>372</v>
      </c>
      <c r="D511" t="s">
        <v>197</v>
      </c>
      <c r="E511" s="16">
        <v>201</v>
      </c>
      <c r="F511" s="16">
        <v>6732.1490000000003</v>
      </c>
      <c r="G511" s="16">
        <v>927.846</v>
      </c>
      <c r="H511" s="16">
        <v>10555.36</v>
      </c>
      <c r="I511" s="16">
        <v>11483.206</v>
      </c>
      <c r="J511" s="16">
        <f t="shared" si="32"/>
        <v>-4751.0569999999998</v>
      </c>
      <c r="K511" s="16">
        <f t="shared" si="33"/>
        <v>33493.278606965177</v>
      </c>
      <c r="L511" s="16">
        <f t="shared" si="33"/>
        <v>4616.1492537313434</v>
      </c>
      <c r="M511" s="16">
        <f t="shared" si="33"/>
        <v>52514.228855721398</v>
      </c>
      <c r="N511" s="16">
        <f t="shared" si="33"/>
        <v>57130.378109452737</v>
      </c>
      <c r="O511" s="16">
        <f t="shared" si="33"/>
        <v>-23637.099502487563</v>
      </c>
    </row>
    <row r="512" spans="1:15">
      <c r="A512" s="13" t="s">
        <v>397</v>
      </c>
      <c r="B512" s="13">
        <v>3713</v>
      </c>
      <c r="C512" s="13" t="s">
        <v>373</v>
      </c>
      <c r="D512" s="13" t="s">
        <v>189</v>
      </c>
      <c r="E512" s="15">
        <v>119</v>
      </c>
      <c r="F512" s="15">
        <v>4296</v>
      </c>
      <c r="G512" s="15">
        <v>15</v>
      </c>
      <c r="H512" s="15">
        <v>9084</v>
      </c>
      <c r="I512" s="15">
        <v>9099</v>
      </c>
      <c r="J512" s="15">
        <f t="shared" si="32"/>
        <v>-4803</v>
      </c>
      <c r="K512" s="15">
        <f t="shared" si="33"/>
        <v>36100.840336134454</v>
      </c>
      <c r="L512" s="15">
        <f t="shared" si="33"/>
        <v>126.05042016806722</v>
      </c>
      <c r="M512" s="15">
        <f t="shared" si="33"/>
        <v>76336.134453781517</v>
      </c>
      <c r="N512" s="15">
        <f t="shared" si="33"/>
        <v>76462.184873949576</v>
      </c>
      <c r="O512" s="15">
        <f t="shared" si="33"/>
        <v>-40361.34453781513</v>
      </c>
    </row>
    <row r="513" spans="1:15">
      <c r="A513" t="s">
        <v>397</v>
      </c>
      <c r="B513">
        <v>4902</v>
      </c>
      <c r="C513" t="s">
        <v>374</v>
      </c>
      <c r="D513" t="s">
        <v>199</v>
      </c>
      <c r="E513" s="16">
        <v>110</v>
      </c>
      <c r="F513" s="16">
        <v>8960.7160000000003</v>
      </c>
      <c r="G513" s="16">
        <v>40.978999999999999</v>
      </c>
      <c r="H513" s="16">
        <v>8383.0730000000003</v>
      </c>
      <c r="I513" s="16">
        <v>8424.0519999999997</v>
      </c>
      <c r="J513" s="16">
        <f t="shared" si="32"/>
        <v>536.66400000000067</v>
      </c>
      <c r="K513" s="16">
        <f t="shared" si="33"/>
        <v>81461.05454545455</v>
      </c>
      <c r="L513" s="16">
        <f t="shared" si="33"/>
        <v>372.5363636363636</v>
      </c>
      <c r="M513" s="16">
        <f t="shared" si="33"/>
        <v>76209.754545454547</v>
      </c>
      <c r="N513" s="16">
        <f t="shared" si="33"/>
        <v>76582.290909090894</v>
      </c>
      <c r="O513" s="16">
        <f t="shared" si="33"/>
        <v>4878.7636363636429</v>
      </c>
    </row>
    <row r="514" spans="1:15">
      <c r="A514" s="13" t="s">
        <v>397</v>
      </c>
      <c r="B514" s="13">
        <v>7505</v>
      </c>
      <c r="C514" s="13" t="s">
        <v>375</v>
      </c>
      <c r="D514" s="13" t="s">
        <v>224</v>
      </c>
      <c r="E514" s="15">
        <v>98</v>
      </c>
      <c r="F514" s="15">
        <v>380</v>
      </c>
      <c r="G514" s="15">
        <v>0</v>
      </c>
      <c r="H514" s="15">
        <v>5294</v>
      </c>
      <c r="I514" s="15">
        <v>5294</v>
      </c>
      <c r="J514" s="15">
        <f t="shared" si="32"/>
        <v>-4914</v>
      </c>
      <c r="K514" s="15">
        <f t="shared" si="33"/>
        <v>3877.5510204081629</v>
      </c>
      <c r="L514" s="15">
        <f t="shared" si="33"/>
        <v>0</v>
      </c>
      <c r="M514" s="15">
        <f t="shared" si="33"/>
        <v>54020.408163265311</v>
      </c>
      <c r="N514" s="15">
        <f t="shared" si="33"/>
        <v>54020.408163265311</v>
      </c>
      <c r="O514" s="15">
        <f t="shared" si="33"/>
        <v>-50142.857142857145</v>
      </c>
    </row>
    <row r="515" spans="1:15">
      <c r="A515" t="s">
        <v>397</v>
      </c>
      <c r="B515">
        <v>6706</v>
      </c>
      <c r="C515" t="s">
        <v>376</v>
      </c>
      <c r="D515" t="s">
        <v>219</v>
      </c>
      <c r="E515" s="16">
        <v>94</v>
      </c>
      <c r="F515" s="16">
        <v>0</v>
      </c>
      <c r="G515" s="16">
        <v>0</v>
      </c>
      <c r="H515" s="16">
        <v>2697</v>
      </c>
      <c r="I515" s="16">
        <v>2697</v>
      </c>
      <c r="J515" s="16">
        <f t="shared" si="32"/>
        <v>-2697</v>
      </c>
      <c r="K515" s="16">
        <f t="shared" si="33"/>
        <v>0</v>
      </c>
      <c r="L515" s="16">
        <f t="shared" si="33"/>
        <v>0</v>
      </c>
      <c r="M515" s="16">
        <f t="shared" si="33"/>
        <v>28691.48936170213</v>
      </c>
      <c r="N515" s="16">
        <f t="shared" si="33"/>
        <v>28691.48936170213</v>
      </c>
      <c r="O515" s="16">
        <f t="shared" si="33"/>
        <v>-28691.48936170213</v>
      </c>
    </row>
    <row r="516" spans="1:15">
      <c r="A516" s="13" t="s">
        <v>397</v>
      </c>
      <c r="B516" s="13">
        <v>5611</v>
      </c>
      <c r="C516" s="13" t="s">
        <v>377</v>
      </c>
      <c r="D516" s="13" t="s">
        <v>205</v>
      </c>
      <c r="E516" s="15">
        <v>92</v>
      </c>
      <c r="F516" s="15">
        <v>994</v>
      </c>
      <c r="G516" s="15">
        <v>0</v>
      </c>
      <c r="H516" s="15">
        <v>5532</v>
      </c>
      <c r="I516" s="15">
        <v>5532</v>
      </c>
      <c r="J516" s="15">
        <f t="shared" si="32"/>
        <v>-4538</v>
      </c>
      <c r="K516" s="15">
        <f t="shared" si="33"/>
        <v>10804.347826086958</v>
      </c>
      <c r="L516" s="15">
        <f t="shared" si="33"/>
        <v>0</v>
      </c>
      <c r="M516" s="15">
        <f t="shared" si="33"/>
        <v>60130.434782608696</v>
      </c>
      <c r="N516" s="15">
        <f t="shared" si="33"/>
        <v>60130.434782608696</v>
      </c>
      <c r="O516" s="15">
        <f t="shared" si="33"/>
        <v>-49326.086956521744</v>
      </c>
    </row>
    <row r="517" spans="1:15">
      <c r="A517" t="s">
        <v>397</v>
      </c>
      <c r="B517">
        <v>3506</v>
      </c>
      <c r="C517" t="s">
        <v>378</v>
      </c>
      <c r="D517" t="s">
        <v>183</v>
      </c>
      <c r="E517" s="16">
        <v>66</v>
      </c>
      <c r="F517" s="16">
        <v>12891.358</v>
      </c>
      <c r="G517" s="16">
        <v>0</v>
      </c>
      <c r="H517" s="16">
        <v>15117.200999999999</v>
      </c>
      <c r="I517" s="16">
        <v>15117.200999999999</v>
      </c>
      <c r="J517" s="16">
        <f t="shared" si="32"/>
        <v>-2225.8429999999989</v>
      </c>
      <c r="K517" s="16">
        <f t="shared" si="33"/>
        <v>195323.60606060608</v>
      </c>
      <c r="L517" s="16">
        <f t="shared" si="33"/>
        <v>0</v>
      </c>
      <c r="M517" s="16">
        <f t="shared" si="33"/>
        <v>229048.5</v>
      </c>
      <c r="N517" s="16">
        <f t="shared" si="33"/>
        <v>229048.5</v>
      </c>
      <c r="O517" s="16">
        <f t="shared" si="33"/>
        <v>-33724.893939393922</v>
      </c>
    </row>
    <row r="518" spans="1:15">
      <c r="A518" s="13" t="s">
        <v>397</v>
      </c>
      <c r="B518" s="13">
        <v>3710</v>
      </c>
      <c r="C518" s="13" t="s">
        <v>379</v>
      </c>
      <c r="D518" s="13" t="s">
        <v>187</v>
      </c>
      <c r="E518" s="15">
        <v>66</v>
      </c>
      <c r="F518" s="15">
        <v>0</v>
      </c>
      <c r="G518" s="15">
        <v>0</v>
      </c>
      <c r="H518" s="15">
        <v>2030</v>
      </c>
      <c r="I518" s="15">
        <v>2030</v>
      </c>
      <c r="J518" s="15">
        <f t="shared" si="32"/>
        <v>-2030</v>
      </c>
      <c r="K518" s="15">
        <f t="shared" si="33"/>
        <v>0</v>
      </c>
      <c r="L518" s="15">
        <f t="shared" si="33"/>
        <v>0</v>
      </c>
      <c r="M518" s="15">
        <f t="shared" si="33"/>
        <v>30757.575757575756</v>
      </c>
      <c r="N518" s="15">
        <f t="shared" si="33"/>
        <v>30757.575757575756</v>
      </c>
      <c r="O518" s="15">
        <f t="shared" si="33"/>
        <v>-30757.575757575756</v>
      </c>
    </row>
    <row r="519" spans="1:15">
      <c r="A519" t="s">
        <v>397</v>
      </c>
      <c r="B519">
        <v>6611</v>
      </c>
      <c r="C519" t="s">
        <v>380</v>
      </c>
      <c r="D519" t="s">
        <v>217</v>
      </c>
      <c r="E519" s="16">
        <v>56</v>
      </c>
      <c r="F519" s="16">
        <v>0</v>
      </c>
      <c r="G519" s="16">
        <v>0</v>
      </c>
      <c r="H519" s="16">
        <v>4158.9449999999997</v>
      </c>
      <c r="I519" s="16">
        <v>4158.9449999999997</v>
      </c>
      <c r="J519" s="16">
        <f t="shared" si="32"/>
        <v>-4158.9449999999997</v>
      </c>
      <c r="K519" s="16">
        <f t="shared" si="33"/>
        <v>0</v>
      </c>
      <c r="L519" s="16">
        <f t="shared" si="33"/>
        <v>0</v>
      </c>
      <c r="M519" s="16">
        <f t="shared" si="33"/>
        <v>74266.875</v>
      </c>
      <c r="N519" s="16">
        <f t="shared" si="33"/>
        <v>74266.875</v>
      </c>
      <c r="O519" s="16">
        <f t="shared" si="33"/>
        <v>-74266.875</v>
      </c>
    </row>
    <row r="520" spans="1:15">
      <c r="A520" s="13" t="s">
        <v>397</v>
      </c>
      <c r="B520" s="13">
        <v>4901</v>
      </c>
      <c r="C520" s="13" t="s">
        <v>381</v>
      </c>
      <c r="D520" s="13" t="s">
        <v>198</v>
      </c>
      <c r="E520" s="15">
        <v>42</v>
      </c>
      <c r="F520" s="15">
        <v>1284</v>
      </c>
      <c r="G520" s="15">
        <v>0</v>
      </c>
      <c r="H520" s="15">
        <v>4546</v>
      </c>
      <c r="I520" s="15">
        <v>4546</v>
      </c>
      <c r="J520" s="15">
        <f t="shared" si="32"/>
        <v>-3262</v>
      </c>
      <c r="K520" s="15">
        <f t="shared" si="33"/>
        <v>30571.428571428572</v>
      </c>
      <c r="L520" s="15">
        <f t="shared" si="33"/>
        <v>0</v>
      </c>
      <c r="M520" s="15">
        <f t="shared" si="33"/>
        <v>108238.09523809524</v>
      </c>
      <c r="N520" s="15">
        <f t="shared" si="33"/>
        <v>108238.09523809524</v>
      </c>
      <c r="O520" s="15">
        <f t="shared" si="33"/>
        <v>-77666.666666666672</v>
      </c>
    </row>
    <row r="521" spans="1:15">
      <c r="E521" s="16"/>
      <c r="F521" s="16"/>
      <c r="G521" s="16"/>
      <c r="H521" s="16"/>
      <c r="I521" s="16"/>
      <c r="J521" s="21"/>
      <c r="K521" s="16"/>
      <c r="L521" s="16"/>
      <c r="M521" s="16"/>
      <c r="N521" s="16"/>
      <c r="O521" s="16"/>
    </row>
    <row r="522" spans="1:15">
      <c r="E522" s="21">
        <f>SUM(E452:E520)</f>
        <v>368792</v>
      </c>
      <c r="F522" s="21">
        <f t="shared" ref="F522:I522" si="34">SUM(F452:F520)</f>
        <v>6096786.0109999971</v>
      </c>
      <c r="G522" s="21">
        <f t="shared" si="34"/>
        <v>890202.41500000039</v>
      </c>
      <c r="H522" s="21">
        <f t="shared" si="34"/>
        <v>6640393.2049999982</v>
      </c>
      <c r="I522" s="21">
        <f t="shared" si="34"/>
        <v>7530595.6199999982</v>
      </c>
      <c r="J522" s="21">
        <f t="shared" ref="J522:J585" si="35">F522-I522</f>
        <v>-1433809.6090000011</v>
      </c>
      <c r="K522" s="21">
        <f t="shared" ref="K522:O522" si="36">(F522/$E522)*1000</f>
        <v>16531.774037940078</v>
      </c>
      <c r="L522" s="21">
        <f t="shared" si="36"/>
        <v>2413.8333125447416</v>
      </c>
      <c r="M522" s="21">
        <f t="shared" si="36"/>
        <v>18005.795150111713</v>
      </c>
      <c r="N522" s="21">
        <f t="shared" si="36"/>
        <v>20419.628462656452</v>
      </c>
      <c r="O522" s="21">
        <f t="shared" si="36"/>
        <v>-3887.8544247163745</v>
      </c>
    </row>
    <row r="523" spans="1:15">
      <c r="E523" s="16"/>
      <c r="F523" s="16"/>
      <c r="G523" s="16"/>
      <c r="H523" s="16"/>
      <c r="I523" s="16"/>
      <c r="J523" s="21"/>
      <c r="K523" s="16"/>
      <c r="L523" s="16"/>
      <c r="M523" s="16"/>
      <c r="N523" s="16"/>
      <c r="O523" s="16"/>
    </row>
    <row r="524" spans="1:15">
      <c r="D524" s="104" t="s">
        <v>398</v>
      </c>
      <c r="E524" s="16"/>
      <c r="F524" s="16"/>
      <c r="G524" s="16"/>
      <c r="H524" s="16"/>
      <c r="I524" s="16"/>
      <c r="J524" s="21"/>
      <c r="K524" s="16"/>
      <c r="L524" s="16"/>
      <c r="M524" s="16"/>
      <c r="N524" s="16"/>
      <c r="O524" s="16"/>
    </row>
    <row r="525" spans="1:15">
      <c r="D525" s="118" t="s">
        <v>301</v>
      </c>
      <c r="E525" s="16"/>
      <c r="F525" s="16"/>
      <c r="G525" s="16"/>
      <c r="H525" s="16"/>
      <c r="I525" s="16"/>
      <c r="J525" s="21"/>
      <c r="K525" s="16"/>
      <c r="L525" s="16"/>
      <c r="M525" s="16"/>
      <c r="N525" s="16"/>
      <c r="O525" s="16"/>
    </row>
    <row r="526" spans="1:15">
      <c r="A526" s="13" t="s">
        <v>399</v>
      </c>
      <c r="B526" s="13">
        <v>0</v>
      </c>
      <c r="C526" s="13" t="s">
        <v>313</v>
      </c>
      <c r="D526" s="13" t="s">
        <v>19</v>
      </c>
      <c r="E526" s="15">
        <v>133262</v>
      </c>
      <c r="F526" s="15">
        <v>308195.10700000002</v>
      </c>
      <c r="G526" s="15">
        <v>835188.40800000005</v>
      </c>
      <c r="H526" s="15">
        <v>377331.245</v>
      </c>
      <c r="I526" s="15">
        <v>1212519.6529999999</v>
      </c>
      <c r="J526" s="15">
        <f t="shared" si="35"/>
        <v>-904324.54599999986</v>
      </c>
      <c r="K526" s="15">
        <f t="shared" ref="K526:O557" si="37">(F526/$E526)*1000</f>
        <v>2312.7005973195664</v>
      </c>
      <c r="L526" s="15">
        <f t="shared" si="37"/>
        <v>6267.2660473353253</v>
      </c>
      <c r="M526" s="15">
        <f t="shared" si="37"/>
        <v>2831.499189566418</v>
      </c>
      <c r="N526" s="15">
        <f t="shared" si="37"/>
        <v>9098.7652369017414</v>
      </c>
      <c r="O526" s="15">
        <f t="shared" si="37"/>
        <v>-6786.064639582175</v>
      </c>
    </row>
    <row r="527" spans="1:15">
      <c r="A527" t="s">
        <v>399</v>
      </c>
      <c r="B527">
        <v>1000</v>
      </c>
      <c r="C527" t="s">
        <v>314</v>
      </c>
      <c r="D527" t="s">
        <v>172</v>
      </c>
      <c r="E527" s="16">
        <v>38332</v>
      </c>
      <c r="F527" s="16">
        <v>320997.13900000002</v>
      </c>
      <c r="G527" s="16">
        <v>372718.40700000001</v>
      </c>
      <c r="H527" s="16">
        <v>126966.77800000001</v>
      </c>
      <c r="I527" s="16">
        <v>499685.185</v>
      </c>
      <c r="J527" s="16">
        <f t="shared" si="35"/>
        <v>-178688.04599999997</v>
      </c>
      <c r="K527" s="16">
        <f t="shared" si="37"/>
        <v>8374.129682771576</v>
      </c>
      <c r="L527" s="16">
        <f t="shared" si="37"/>
        <v>9723.4270844203274</v>
      </c>
      <c r="M527" s="16">
        <f t="shared" si="37"/>
        <v>3312.2920275487845</v>
      </c>
      <c r="N527" s="16">
        <f t="shared" si="37"/>
        <v>13035.719111969112</v>
      </c>
      <c r="O527" s="16">
        <f t="shared" si="37"/>
        <v>-4661.5894291975364</v>
      </c>
    </row>
    <row r="528" spans="1:15">
      <c r="A528" s="13" t="s">
        <v>399</v>
      </c>
      <c r="B528" s="13">
        <v>1400</v>
      </c>
      <c r="C528" s="13" t="s">
        <v>315</v>
      </c>
      <c r="D528" s="13" t="s">
        <v>175</v>
      </c>
      <c r="E528" s="15">
        <v>29687</v>
      </c>
      <c r="F528" s="15">
        <v>30634.454000000002</v>
      </c>
      <c r="G528" s="15">
        <v>115473.069</v>
      </c>
      <c r="H528" s="15">
        <v>73191.356</v>
      </c>
      <c r="I528" s="15">
        <v>188664.42499999999</v>
      </c>
      <c r="J528" s="15">
        <f t="shared" si="35"/>
        <v>-158029.97099999999</v>
      </c>
      <c r="K528" s="15">
        <f t="shared" si="37"/>
        <v>1031.9147775120423</v>
      </c>
      <c r="L528" s="15">
        <f t="shared" si="37"/>
        <v>3889.6846767945567</v>
      </c>
      <c r="M528" s="15">
        <f t="shared" si="37"/>
        <v>2465.4345673190282</v>
      </c>
      <c r="N528" s="15">
        <f t="shared" si="37"/>
        <v>6355.1192441135845</v>
      </c>
      <c r="O528" s="15">
        <f t="shared" si="37"/>
        <v>-5323.2044666015427</v>
      </c>
    </row>
    <row r="529" spans="1:15">
      <c r="A529" t="s">
        <v>399</v>
      </c>
      <c r="B529">
        <v>2000</v>
      </c>
      <c r="C529" t="s">
        <v>316</v>
      </c>
      <c r="D529" t="s">
        <v>178</v>
      </c>
      <c r="E529" s="16">
        <v>19676</v>
      </c>
      <c r="F529" s="16">
        <v>28884.911</v>
      </c>
      <c r="G529" s="16">
        <v>110607.29</v>
      </c>
      <c r="H529" s="16">
        <v>71693.626999999993</v>
      </c>
      <c r="I529" s="16">
        <v>182300.91699999999</v>
      </c>
      <c r="J529" s="16">
        <f t="shared" si="35"/>
        <v>-153416.00599999999</v>
      </c>
      <c r="K529" s="16">
        <f t="shared" si="37"/>
        <v>1468.0275970725759</v>
      </c>
      <c r="L529" s="16">
        <f t="shared" si="37"/>
        <v>5621.4316934336248</v>
      </c>
      <c r="M529" s="16">
        <f t="shared" si="37"/>
        <v>3643.7094429762142</v>
      </c>
      <c r="N529" s="16">
        <f t="shared" si="37"/>
        <v>9265.1411364098385</v>
      </c>
      <c r="O529" s="16">
        <f t="shared" si="37"/>
        <v>-7797.1135393372633</v>
      </c>
    </row>
    <row r="530" spans="1:15">
      <c r="A530" s="13" t="s">
        <v>399</v>
      </c>
      <c r="B530" s="13">
        <v>6000</v>
      </c>
      <c r="C530" s="13" t="s">
        <v>317</v>
      </c>
      <c r="D530" s="13" t="s">
        <v>208</v>
      </c>
      <c r="E530" s="15">
        <v>19219</v>
      </c>
      <c r="F530" s="15">
        <v>73747.567999999999</v>
      </c>
      <c r="G530" s="15">
        <v>101595.451</v>
      </c>
      <c r="H530" s="15">
        <v>163269.21299999999</v>
      </c>
      <c r="I530" s="15">
        <v>264864.66399999999</v>
      </c>
      <c r="J530" s="15">
        <f t="shared" si="35"/>
        <v>-191117.09599999999</v>
      </c>
      <c r="K530" s="15">
        <f t="shared" si="37"/>
        <v>3837.2219158124776</v>
      </c>
      <c r="L530" s="15">
        <f t="shared" si="37"/>
        <v>5286.198605546595</v>
      </c>
      <c r="M530" s="15">
        <f t="shared" si="37"/>
        <v>8495.1981372600021</v>
      </c>
      <c r="N530" s="15">
        <f t="shared" si="37"/>
        <v>13781.396742806597</v>
      </c>
      <c r="O530" s="15">
        <f t="shared" si="37"/>
        <v>-9944.1748269941199</v>
      </c>
    </row>
    <row r="531" spans="1:15">
      <c r="A531" t="s">
        <v>399</v>
      </c>
      <c r="B531">
        <v>1300</v>
      </c>
      <c r="C531" t="s">
        <v>318</v>
      </c>
      <c r="D531" t="s">
        <v>174</v>
      </c>
      <c r="E531" s="16">
        <v>17693</v>
      </c>
      <c r="F531" s="16">
        <v>156587.59400000001</v>
      </c>
      <c r="G531" s="16">
        <v>104992.658</v>
      </c>
      <c r="H531" s="16">
        <v>305590.359</v>
      </c>
      <c r="I531" s="16">
        <v>410583.01699999999</v>
      </c>
      <c r="J531" s="16">
        <f t="shared" si="35"/>
        <v>-253995.42299999998</v>
      </c>
      <c r="K531" s="16">
        <f t="shared" si="37"/>
        <v>8850.2568247329473</v>
      </c>
      <c r="L531" s="16">
        <f t="shared" si="37"/>
        <v>5934.1354207878821</v>
      </c>
      <c r="M531" s="16">
        <f t="shared" si="37"/>
        <v>17271.822698242242</v>
      </c>
      <c r="N531" s="16">
        <f t="shared" si="37"/>
        <v>23205.958119030125</v>
      </c>
      <c r="O531" s="16">
        <f t="shared" si="37"/>
        <v>-14355.701294297178</v>
      </c>
    </row>
    <row r="532" spans="1:15">
      <c r="A532" s="13" t="s">
        <v>399</v>
      </c>
      <c r="B532" s="13">
        <v>1604</v>
      </c>
      <c r="C532" s="13" t="s">
        <v>319</v>
      </c>
      <c r="D532" s="13" t="s">
        <v>176</v>
      </c>
      <c r="E532" s="15">
        <v>12589</v>
      </c>
      <c r="F532" s="15">
        <v>88584.2</v>
      </c>
      <c r="G532" s="15">
        <v>109509.024</v>
      </c>
      <c r="H532" s="15">
        <v>61724.485999999997</v>
      </c>
      <c r="I532" s="15">
        <v>171233.51</v>
      </c>
      <c r="J532" s="15">
        <f t="shared" si="35"/>
        <v>-82649.310000000012</v>
      </c>
      <c r="K532" s="15">
        <f t="shared" si="37"/>
        <v>7036.6351576773377</v>
      </c>
      <c r="L532" s="15">
        <f t="shared" si="37"/>
        <v>8698.7865596949705</v>
      </c>
      <c r="M532" s="15">
        <f t="shared" si="37"/>
        <v>4903.0491699102386</v>
      </c>
      <c r="N532" s="15">
        <f t="shared" si="37"/>
        <v>13601.835729605211</v>
      </c>
      <c r="O532" s="15">
        <f t="shared" si="37"/>
        <v>-6565.200571927875</v>
      </c>
    </row>
    <row r="533" spans="1:15">
      <c r="A533" t="s">
        <v>399</v>
      </c>
      <c r="B533">
        <v>8200</v>
      </c>
      <c r="C533" t="s">
        <v>320</v>
      </c>
      <c r="D533" t="s">
        <v>226</v>
      </c>
      <c r="E533" s="16">
        <v>10452</v>
      </c>
      <c r="F533" s="16">
        <v>50461.292000000001</v>
      </c>
      <c r="G533" s="16">
        <v>102590.281</v>
      </c>
      <c r="H533" s="16">
        <v>267069.96399999998</v>
      </c>
      <c r="I533" s="16">
        <v>369660.245</v>
      </c>
      <c r="J533" s="16">
        <f t="shared" si="35"/>
        <v>-319198.95299999998</v>
      </c>
      <c r="K533" s="16">
        <f t="shared" si="37"/>
        <v>4827.9077688480675</v>
      </c>
      <c r="L533" s="16">
        <f t="shared" si="37"/>
        <v>9815.3732300038264</v>
      </c>
      <c r="M533" s="16">
        <f t="shared" si="37"/>
        <v>25552.04401071565</v>
      </c>
      <c r="N533" s="16">
        <f t="shared" si="37"/>
        <v>35367.417240719478</v>
      </c>
      <c r="O533" s="16">
        <f t="shared" si="37"/>
        <v>-30539.509471871414</v>
      </c>
    </row>
    <row r="534" spans="1:15">
      <c r="A534" s="13" t="s">
        <v>399</v>
      </c>
      <c r="B534" s="13">
        <v>3000</v>
      </c>
      <c r="C534" s="13" t="s">
        <v>321</v>
      </c>
      <c r="D534" s="13" t="s">
        <v>182</v>
      </c>
      <c r="E534" s="15">
        <v>7697</v>
      </c>
      <c r="F534" s="15">
        <v>41870.921000000002</v>
      </c>
      <c r="G534" s="15">
        <v>46820.078999999998</v>
      </c>
      <c r="H534" s="15">
        <v>59103.495999999999</v>
      </c>
      <c r="I534" s="15">
        <v>105923.575</v>
      </c>
      <c r="J534" s="15">
        <f t="shared" si="35"/>
        <v>-64052.653999999995</v>
      </c>
      <c r="K534" s="15">
        <f t="shared" si="37"/>
        <v>5439.9013901520075</v>
      </c>
      <c r="L534" s="15">
        <f t="shared" si="37"/>
        <v>6082.8997011822785</v>
      </c>
      <c r="M534" s="15">
        <f t="shared" si="37"/>
        <v>7678.7704300376763</v>
      </c>
      <c r="N534" s="15">
        <f t="shared" si="37"/>
        <v>13761.670131219957</v>
      </c>
      <c r="O534" s="15">
        <f t="shared" si="37"/>
        <v>-8321.7687410679464</v>
      </c>
    </row>
    <row r="535" spans="1:15">
      <c r="A535" t="s">
        <v>399</v>
      </c>
      <c r="B535">
        <v>7300</v>
      </c>
      <c r="C535" t="s">
        <v>322</v>
      </c>
      <c r="D535" t="s">
        <v>221</v>
      </c>
      <c r="E535" s="16">
        <v>5079</v>
      </c>
      <c r="F535" s="16">
        <v>24288.713</v>
      </c>
      <c r="G535" s="16">
        <v>42462.597999999998</v>
      </c>
      <c r="H535" s="16">
        <v>50180.591</v>
      </c>
      <c r="I535" s="16">
        <v>92643.188999999998</v>
      </c>
      <c r="J535" s="16">
        <f t="shared" si="35"/>
        <v>-68354.475999999995</v>
      </c>
      <c r="K535" s="16">
        <f t="shared" si="37"/>
        <v>4782.1840913565657</v>
      </c>
      <c r="L535" s="16">
        <f t="shared" si="37"/>
        <v>8360.4248867887363</v>
      </c>
      <c r="M535" s="16">
        <f t="shared" si="37"/>
        <v>9880.0139791297497</v>
      </c>
      <c r="N535" s="16">
        <f t="shared" si="37"/>
        <v>18240.438865918488</v>
      </c>
      <c r="O535" s="16">
        <f t="shared" si="37"/>
        <v>-13458.254774561921</v>
      </c>
    </row>
    <row r="536" spans="1:15">
      <c r="A536" s="13" t="s">
        <v>399</v>
      </c>
      <c r="B536" s="13">
        <v>7400</v>
      </c>
      <c r="C536" s="13" t="s">
        <v>323</v>
      </c>
      <c r="D536" s="13" t="s">
        <v>222</v>
      </c>
      <c r="E536" s="15">
        <v>5020</v>
      </c>
      <c r="F536" s="15">
        <v>11615.588</v>
      </c>
      <c r="G536" s="15">
        <v>50734.144999999997</v>
      </c>
      <c r="H536" s="15">
        <v>66521.773000000001</v>
      </c>
      <c r="I536" s="15">
        <v>117255.91800000001</v>
      </c>
      <c r="J536" s="15">
        <f t="shared" si="35"/>
        <v>-105640.33</v>
      </c>
      <c r="K536" s="15">
        <f t="shared" si="37"/>
        <v>2313.8621513944222</v>
      </c>
      <c r="L536" s="15">
        <f t="shared" si="37"/>
        <v>10106.403386454183</v>
      </c>
      <c r="M536" s="15">
        <f t="shared" si="37"/>
        <v>13251.349203187252</v>
      </c>
      <c r="N536" s="15">
        <f t="shared" si="37"/>
        <v>23357.752589641437</v>
      </c>
      <c r="O536" s="15">
        <f t="shared" si="37"/>
        <v>-21043.89043824701</v>
      </c>
    </row>
    <row r="537" spans="1:15">
      <c r="A537" t="s">
        <v>399</v>
      </c>
      <c r="B537">
        <v>1100</v>
      </c>
      <c r="C537" t="s">
        <v>324</v>
      </c>
      <c r="D537" t="s">
        <v>273</v>
      </c>
      <c r="E537" s="16">
        <v>4715</v>
      </c>
      <c r="F537" s="16">
        <v>15552.502</v>
      </c>
      <c r="G537" s="16">
        <v>34217.582000000002</v>
      </c>
      <c r="H537" s="16">
        <v>29010.254000000001</v>
      </c>
      <c r="I537" s="16">
        <v>63227.836000000003</v>
      </c>
      <c r="J537" s="16">
        <f t="shared" si="35"/>
        <v>-47675.334000000003</v>
      </c>
      <c r="K537" s="16">
        <f t="shared" si="37"/>
        <v>3298.5158006362672</v>
      </c>
      <c r="L537" s="16">
        <f t="shared" si="37"/>
        <v>7257.1753976670207</v>
      </c>
      <c r="M537" s="16">
        <f t="shared" si="37"/>
        <v>6152.7580063626729</v>
      </c>
      <c r="N537" s="16">
        <f t="shared" si="37"/>
        <v>13409.933404029694</v>
      </c>
      <c r="O537" s="16">
        <f t="shared" si="37"/>
        <v>-10111.417603393425</v>
      </c>
    </row>
    <row r="538" spans="1:15">
      <c r="A538" s="13" t="s">
        <v>399</v>
      </c>
      <c r="B538" s="13">
        <v>8000</v>
      </c>
      <c r="C538" s="13" t="s">
        <v>325</v>
      </c>
      <c r="D538" s="13" t="s">
        <v>225</v>
      </c>
      <c r="E538" s="15">
        <v>4347</v>
      </c>
      <c r="F538" s="15">
        <v>1351.847</v>
      </c>
      <c r="G538" s="15">
        <v>71576.604999999996</v>
      </c>
      <c r="H538" s="15">
        <v>18294.416000000001</v>
      </c>
      <c r="I538" s="15">
        <v>89871.020999999993</v>
      </c>
      <c r="J538" s="15">
        <f t="shared" si="35"/>
        <v>-88519.173999999999</v>
      </c>
      <c r="K538" s="15">
        <f t="shared" si="37"/>
        <v>310.98389694041867</v>
      </c>
      <c r="L538" s="15">
        <f t="shared" si="37"/>
        <v>16465.747642051989</v>
      </c>
      <c r="M538" s="15">
        <f t="shared" si="37"/>
        <v>4208.5152979066024</v>
      </c>
      <c r="N538" s="15">
        <f t="shared" si="37"/>
        <v>20674.262939958593</v>
      </c>
      <c r="O538" s="15">
        <f t="shared" si="37"/>
        <v>-20363.279043018174</v>
      </c>
    </row>
    <row r="539" spans="1:15">
      <c r="A539" t="s">
        <v>399</v>
      </c>
      <c r="B539">
        <v>5200</v>
      </c>
      <c r="C539" t="s">
        <v>326</v>
      </c>
      <c r="D539" t="s">
        <v>201</v>
      </c>
      <c r="E539" s="16">
        <v>4084</v>
      </c>
      <c r="F539" s="16">
        <v>9689.482</v>
      </c>
      <c r="G539" s="16">
        <v>56571.942000000003</v>
      </c>
      <c r="H539" s="16">
        <v>41298.777999999998</v>
      </c>
      <c r="I539" s="16">
        <v>97870.720000000001</v>
      </c>
      <c r="J539" s="16">
        <f t="shared" si="35"/>
        <v>-88181.237999999998</v>
      </c>
      <c r="K539" s="16">
        <f t="shared" si="37"/>
        <v>2372.5470127326148</v>
      </c>
      <c r="L539" s="16">
        <f t="shared" si="37"/>
        <v>13852.091576885407</v>
      </c>
      <c r="M539" s="16">
        <f t="shared" si="37"/>
        <v>10112.335455435847</v>
      </c>
      <c r="N539" s="16">
        <f t="shared" si="37"/>
        <v>23964.427032321255</v>
      </c>
      <c r="O539" s="16">
        <f t="shared" si="37"/>
        <v>-21591.880019588636</v>
      </c>
    </row>
    <row r="540" spans="1:15">
      <c r="A540" s="13" t="s">
        <v>399</v>
      </c>
      <c r="B540" s="13">
        <v>4200</v>
      </c>
      <c r="C540" s="13" t="s">
        <v>327</v>
      </c>
      <c r="D540" s="13" t="s">
        <v>193</v>
      </c>
      <c r="E540" s="15">
        <v>3794</v>
      </c>
      <c r="F540" s="15">
        <v>31972.111000000001</v>
      </c>
      <c r="G540" s="15">
        <v>42389.34</v>
      </c>
      <c r="H540" s="15">
        <v>38639.366000000002</v>
      </c>
      <c r="I540" s="15">
        <v>81028.706000000006</v>
      </c>
      <c r="J540" s="15">
        <f t="shared" si="35"/>
        <v>-49056.595000000001</v>
      </c>
      <c r="K540" s="15">
        <f t="shared" si="37"/>
        <v>8427.0192409066949</v>
      </c>
      <c r="L540" s="15">
        <f t="shared" si="37"/>
        <v>11172.730627306273</v>
      </c>
      <c r="M540" s="15">
        <f t="shared" si="37"/>
        <v>10184.334739061678</v>
      </c>
      <c r="N540" s="15">
        <f t="shared" si="37"/>
        <v>21357.065366367951</v>
      </c>
      <c r="O540" s="15">
        <f t="shared" si="37"/>
        <v>-12930.046125461255</v>
      </c>
    </row>
    <row r="541" spans="1:15">
      <c r="A541" t="s">
        <v>399</v>
      </c>
      <c r="B541">
        <v>3609</v>
      </c>
      <c r="C541" t="s">
        <v>328</v>
      </c>
      <c r="D541" t="s">
        <v>185</v>
      </c>
      <c r="E541" s="16">
        <v>3758</v>
      </c>
      <c r="F541" s="16">
        <v>15670.035</v>
      </c>
      <c r="G541" s="16">
        <v>64866.521999999997</v>
      </c>
      <c r="H541" s="16">
        <v>97511.548999999999</v>
      </c>
      <c r="I541" s="16">
        <v>162378.071</v>
      </c>
      <c r="J541" s="16">
        <f t="shared" si="35"/>
        <v>-146708.03599999999</v>
      </c>
      <c r="K541" s="16">
        <f t="shared" si="37"/>
        <v>4169.7804683342201</v>
      </c>
      <c r="L541" s="16">
        <f t="shared" si="37"/>
        <v>17260.915912719534</v>
      </c>
      <c r="M541" s="16">
        <f t="shared" si="37"/>
        <v>25947.724587546567</v>
      </c>
      <c r="N541" s="16">
        <f t="shared" si="37"/>
        <v>43208.640500266098</v>
      </c>
      <c r="O541" s="16">
        <f t="shared" si="37"/>
        <v>-39038.860031931872</v>
      </c>
    </row>
    <row r="542" spans="1:15">
      <c r="A542" s="13" t="s">
        <v>399</v>
      </c>
      <c r="B542" s="13">
        <v>2510</v>
      </c>
      <c r="C542" s="13" t="s">
        <v>329</v>
      </c>
      <c r="D542" s="13" t="s">
        <v>181</v>
      </c>
      <c r="E542" s="15">
        <v>3649</v>
      </c>
      <c r="F542" s="15">
        <v>6250.085</v>
      </c>
      <c r="G542" s="15">
        <v>39859.637999999999</v>
      </c>
      <c r="H542" s="15">
        <v>48327.034</v>
      </c>
      <c r="I542" s="15">
        <v>88186.672000000006</v>
      </c>
      <c r="J542" s="15">
        <f t="shared" si="35"/>
        <v>-81936.587</v>
      </c>
      <c r="K542" s="15">
        <f t="shared" si="37"/>
        <v>1712.8213209098385</v>
      </c>
      <c r="L542" s="15">
        <f t="shared" si="37"/>
        <v>10923.441490819401</v>
      </c>
      <c r="M542" s="15">
        <f t="shared" si="37"/>
        <v>13243.911756645657</v>
      </c>
      <c r="N542" s="15">
        <f t="shared" si="37"/>
        <v>24167.353247465064</v>
      </c>
      <c r="O542" s="15">
        <f t="shared" si="37"/>
        <v>-22454.531926555221</v>
      </c>
    </row>
    <row r="543" spans="1:15">
      <c r="A543" t="s">
        <v>399</v>
      </c>
      <c r="B543">
        <v>2300</v>
      </c>
      <c r="C543" t="s">
        <v>330</v>
      </c>
      <c r="D543" t="s">
        <v>179</v>
      </c>
      <c r="E543" s="16">
        <v>3539</v>
      </c>
      <c r="F543" s="16">
        <v>23290.927</v>
      </c>
      <c r="G543" s="16">
        <v>41081.650999999998</v>
      </c>
      <c r="H543" s="16">
        <v>67349.625</v>
      </c>
      <c r="I543" s="16">
        <v>108431.276</v>
      </c>
      <c r="J543" s="16">
        <f t="shared" si="35"/>
        <v>-85140.349000000002</v>
      </c>
      <c r="K543" s="16">
        <f t="shared" si="37"/>
        <v>6581.2170104549305</v>
      </c>
      <c r="L543" s="16">
        <f t="shared" si="37"/>
        <v>11608.265329189036</v>
      </c>
      <c r="M543" s="16">
        <f t="shared" si="37"/>
        <v>19030.693698784969</v>
      </c>
      <c r="N543" s="16">
        <f t="shared" si="37"/>
        <v>30638.959027974004</v>
      </c>
      <c r="O543" s="16">
        <f t="shared" si="37"/>
        <v>-24057.742017519075</v>
      </c>
    </row>
    <row r="544" spans="1:15">
      <c r="A544" s="13" t="s">
        <v>399</v>
      </c>
      <c r="B544" s="13">
        <v>6100</v>
      </c>
      <c r="C544" s="13" t="s">
        <v>331</v>
      </c>
      <c r="D544" s="13" t="s">
        <v>209</v>
      </c>
      <c r="E544" s="15">
        <v>3030</v>
      </c>
      <c r="F544" s="15">
        <v>5662.0630000000001</v>
      </c>
      <c r="G544" s="15">
        <v>34930.669000000002</v>
      </c>
      <c r="H544" s="15">
        <v>21611.144</v>
      </c>
      <c r="I544" s="15">
        <v>56541.813000000002</v>
      </c>
      <c r="J544" s="15">
        <f t="shared" si="35"/>
        <v>-50879.75</v>
      </c>
      <c r="K544" s="15">
        <f t="shared" si="37"/>
        <v>1868.6676567656766</v>
      </c>
      <c r="L544" s="15">
        <f t="shared" si="37"/>
        <v>11528.273597359737</v>
      </c>
      <c r="M544" s="15">
        <f t="shared" si="37"/>
        <v>7132.3907590759081</v>
      </c>
      <c r="N544" s="15">
        <f t="shared" si="37"/>
        <v>18660.664356435642</v>
      </c>
      <c r="O544" s="15">
        <f t="shared" si="37"/>
        <v>-16791.996699669966</v>
      </c>
    </row>
    <row r="545" spans="1:15">
      <c r="A545" t="s">
        <v>399</v>
      </c>
      <c r="B545">
        <v>8716</v>
      </c>
      <c r="C545" t="s">
        <v>332</v>
      </c>
      <c r="D545" t="s">
        <v>234</v>
      </c>
      <c r="E545" s="16">
        <v>2778</v>
      </c>
      <c r="F545" s="16">
        <v>46034.154000000002</v>
      </c>
      <c r="G545" s="16">
        <v>26245.892</v>
      </c>
      <c r="H545" s="16">
        <v>35411.205000000002</v>
      </c>
      <c r="I545" s="16">
        <v>61657.097000000002</v>
      </c>
      <c r="J545" s="16">
        <f t="shared" si="35"/>
        <v>-15622.942999999999</v>
      </c>
      <c r="K545" s="16">
        <f t="shared" si="37"/>
        <v>16570.969762419008</v>
      </c>
      <c r="L545" s="16">
        <f t="shared" si="37"/>
        <v>9447.7652987760976</v>
      </c>
      <c r="M545" s="16">
        <f t="shared" si="37"/>
        <v>12747.01403887689</v>
      </c>
      <c r="N545" s="16">
        <f t="shared" si="37"/>
        <v>22194.779337652988</v>
      </c>
      <c r="O545" s="16">
        <f t="shared" si="37"/>
        <v>-5623.8095752339814</v>
      </c>
    </row>
    <row r="546" spans="1:15">
      <c r="A546" s="13" t="s">
        <v>399</v>
      </c>
      <c r="B546" s="13">
        <v>8401</v>
      </c>
      <c r="C546" s="13" t="s">
        <v>333</v>
      </c>
      <c r="D546" s="13" t="s">
        <v>227</v>
      </c>
      <c r="E546" s="15">
        <v>2387</v>
      </c>
      <c r="F546" s="15">
        <v>16415.947</v>
      </c>
      <c r="G546" s="15">
        <v>62131.712</v>
      </c>
      <c r="H546" s="15">
        <v>19646.973999999998</v>
      </c>
      <c r="I546" s="15">
        <v>81778.686000000002</v>
      </c>
      <c r="J546" s="15">
        <f t="shared" si="35"/>
        <v>-65362.739000000001</v>
      </c>
      <c r="K546" s="15">
        <f t="shared" si="37"/>
        <v>6877.2295768747381</v>
      </c>
      <c r="L546" s="15">
        <f t="shared" si="37"/>
        <v>26029.204859656475</v>
      </c>
      <c r="M546" s="15">
        <f t="shared" si="37"/>
        <v>8230.8227901131122</v>
      </c>
      <c r="N546" s="15">
        <f t="shared" si="37"/>
        <v>34260.027649769581</v>
      </c>
      <c r="O546" s="15">
        <f t="shared" si="37"/>
        <v>-27382.798072894846</v>
      </c>
    </row>
    <row r="547" spans="1:15">
      <c r="A547" t="s">
        <v>399</v>
      </c>
      <c r="B547">
        <v>8717</v>
      </c>
      <c r="C547" t="s">
        <v>334</v>
      </c>
      <c r="D547" t="s">
        <v>235</v>
      </c>
      <c r="E547" s="16">
        <v>2369</v>
      </c>
      <c r="F547" s="16">
        <v>21613.762999999999</v>
      </c>
      <c r="G547" s="16">
        <v>37117.453999999998</v>
      </c>
      <c r="H547" s="16">
        <v>47213.194000000003</v>
      </c>
      <c r="I547" s="16">
        <v>84330.648000000001</v>
      </c>
      <c r="J547" s="16">
        <f t="shared" si="35"/>
        <v>-62716.885000000002</v>
      </c>
      <c r="K547" s="16">
        <f t="shared" si="37"/>
        <v>9123.5808357956939</v>
      </c>
      <c r="L547" s="16">
        <f t="shared" si="37"/>
        <v>15667.983959476571</v>
      </c>
      <c r="M547" s="16">
        <f t="shared" si="37"/>
        <v>19929.588011819334</v>
      </c>
      <c r="N547" s="16">
        <f t="shared" si="37"/>
        <v>35597.571971295903</v>
      </c>
      <c r="O547" s="16">
        <f t="shared" si="37"/>
        <v>-26473.991135500215</v>
      </c>
    </row>
    <row r="548" spans="1:15">
      <c r="A548" s="13" t="s">
        <v>399</v>
      </c>
      <c r="B548" s="13">
        <v>6250</v>
      </c>
      <c r="C548" s="13" t="s">
        <v>335</v>
      </c>
      <c r="D548" s="13" t="s">
        <v>210</v>
      </c>
      <c r="E548" s="15">
        <v>1970</v>
      </c>
      <c r="F548" s="15">
        <v>8229.8330000000005</v>
      </c>
      <c r="G548" s="15">
        <v>31034.841</v>
      </c>
      <c r="H548" s="15">
        <v>9290.5730000000003</v>
      </c>
      <c r="I548" s="15">
        <v>40325.413999999997</v>
      </c>
      <c r="J548" s="15">
        <f t="shared" si="35"/>
        <v>-32095.580999999998</v>
      </c>
      <c r="K548" s="15">
        <f t="shared" si="37"/>
        <v>4177.5802030456862</v>
      </c>
      <c r="L548" s="15">
        <f t="shared" si="37"/>
        <v>15753.726395939086</v>
      </c>
      <c r="M548" s="15">
        <f t="shared" si="37"/>
        <v>4716.0269035533001</v>
      </c>
      <c r="N548" s="15">
        <f t="shared" si="37"/>
        <v>20469.753299492386</v>
      </c>
      <c r="O548" s="15">
        <f t="shared" si="37"/>
        <v>-16292.173096446699</v>
      </c>
    </row>
    <row r="549" spans="1:15">
      <c r="A549" t="s">
        <v>399</v>
      </c>
      <c r="B549">
        <v>8613</v>
      </c>
      <c r="C549" t="s">
        <v>336</v>
      </c>
      <c r="D549" t="s">
        <v>231</v>
      </c>
      <c r="E549" s="16">
        <v>1924</v>
      </c>
      <c r="F549" s="16">
        <v>19882.829000000002</v>
      </c>
      <c r="G549" s="16">
        <v>36983.476999999999</v>
      </c>
      <c r="H549" s="16">
        <v>50439.114999999998</v>
      </c>
      <c r="I549" s="16">
        <v>87422.592000000004</v>
      </c>
      <c r="J549" s="16">
        <f t="shared" si="35"/>
        <v>-67539.763000000006</v>
      </c>
      <c r="K549" s="16">
        <f t="shared" si="37"/>
        <v>10334.110706860707</v>
      </c>
      <c r="L549" s="16">
        <f t="shared" si="37"/>
        <v>19222.181392931394</v>
      </c>
      <c r="M549" s="16">
        <f t="shared" si="37"/>
        <v>26215.756237006237</v>
      </c>
      <c r="N549" s="16">
        <f t="shared" si="37"/>
        <v>45437.937629937631</v>
      </c>
      <c r="O549" s="16">
        <f t="shared" si="37"/>
        <v>-35103.826923076922</v>
      </c>
    </row>
    <row r="550" spans="1:15">
      <c r="A550" s="13" t="s">
        <v>399</v>
      </c>
      <c r="B550" s="13">
        <v>6400</v>
      </c>
      <c r="C550" s="13" t="s">
        <v>337</v>
      </c>
      <c r="D550" s="13" t="s">
        <v>211</v>
      </c>
      <c r="E550" s="15">
        <v>1855</v>
      </c>
      <c r="F550" s="15">
        <v>18132.016</v>
      </c>
      <c r="G550" s="15">
        <v>56586.811999999998</v>
      </c>
      <c r="H550" s="15">
        <v>28012.273000000001</v>
      </c>
      <c r="I550" s="15">
        <v>84599.085000000006</v>
      </c>
      <c r="J550" s="15">
        <f t="shared" si="35"/>
        <v>-66467.069000000003</v>
      </c>
      <c r="K550" s="15">
        <f t="shared" si="37"/>
        <v>9774.6716981132085</v>
      </c>
      <c r="L550" s="15">
        <f t="shared" si="37"/>
        <v>30505.019946091645</v>
      </c>
      <c r="M550" s="15">
        <f t="shared" si="37"/>
        <v>15100.955795148249</v>
      </c>
      <c r="N550" s="15">
        <f t="shared" si="37"/>
        <v>45605.975741239898</v>
      </c>
      <c r="O550" s="15">
        <f t="shared" si="37"/>
        <v>-35831.304043126685</v>
      </c>
    </row>
    <row r="551" spans="1:15">
      <c r="A551" t="s">
        <v>399</v>
      </c>
      <c r="B551">
        <v>8614</v>
      </c>
      <c r="C551" t="s">
        <v>338</v>
      </c>
      <c r="D551" t="s">
        <v>232</v>
      </c>
      <c r="E551" s="16">
        <v>1740</v>
      </c>
      <c r="F551" s="16">
        <v>33576.773999999998</v>
      </c>
      <c r="G551" s="16">
        <v>18980.232</v>
      </c>
      <c r="H551" s="16">
        <v>42684.826000000001</v>
      </c>
      <c r="I551" s="16">
        <v>61665.057999999997</v>
      </c>
      <c r="J551" s="16">
        <f t="shared" si="35"/>
        <v>-28088.284</v>
      </c>
      <c r="K551" s="16">
        <f t="shared" si="37"/>
        <v>19296.996551724136</v>
      </c>
      <c r="L551" s="16">
        <f t="shared" si="37"/>
        <v>10908.179310344827</v>
      </c>
      <c r="M551" s="16">
        <f t="shared" si="37"/>
        <v>24531.509195402301</v>
      </c>
      <c r="N551" s="16">
        <f t="shared" si="37"/>
        <v>35439.68850574713</v>
      </c>
      <c r="O551" s="16">
        <f t="shared" si="37"/>
        <v>-16142.69195402299</v>
      </c>
    </row>
    <row r="552" spans="1:15">
      <c r="A552" s="13" t="s">
        <v>399</v>
      </c>
      <c r="B552" s="13">
        <v>3714</v>
      </c>
      <c r="C552" s="13" t="s">
        <v>339</v>
      </c>
      <c r="D552" s="13" t="s">
        <v>190</v>
      </c>
      <c r="E552" s="15">
        <v>1679</v>
      </c>
      <c r="F552" s="15">
        <v>3904.65</v>
      </c>
      <c r="G552" s="15">
        <v>22772.075000000001</v>
      </c>
      <c r="H552" s="15">
        <v>41279.25</v>
      </c>
      <c r="I552" s="15">
        <v>64051.324999999997</v>
      </c>
      <c r="J552" s="15">
        <f t="shared" si="35"/>
        <v>-60146.674999999996</v>
      </c>
      <c r="K552" s="15">
        <f t="shared" si="37"/>
        <v>2325.5807027992855</v>
      </c>
      <c r="L552" s="15">
        <f t="shared" si="37"/>
        <v>13562.87969029184</v>
      </c>
      <c r="M552" s="15">
        <f t="shared" si="37"/>
        <v>24585.616438356166</v>
      </c>
      <c r="N552" s="15">
        <f t="shared" si="37"/>
        <v>38148.496128648003</v>
      </c>
      <c r="O552" s="15">
        <f t="shared" si="37"/>
        <v>-35822.915425848718</v>
      </c>
    </row>
    <row r="553" spans="1:15">
      <c r="A553" t="s">
        <v>399</v>
      </c>
      <c r="B553">
        <v>2506</v>
      </c>
      <c r="C553" t="s">
        <v>340</v>
      </c>
      <c r="D553" t="s">
        <v>180</v>
      </c>
      <c r="E553" s="16">
        <v>1331</v>
      </c>
      <c r="F553" s="16">
        <v>3408.6729999999998</v>
      </c>
      <c r="G553" s="16">
        <v>3905.2649999999999</v>
      </c>
      <c r="H553" s="16">
        <v>34123.625</v>
      </c>
      <c r="I553" s="16">
        <v>38028.89</v>
      </c>
      <c r="J553" s="16">
        <f t="shared" si="35"/>
        <v>-34620.216999999997</v>
      </c>
      <c r="K553" s="16">
        <f t="shared" si="37"/>
        <v>2560.9864763335836</v>
      </c>
      <c r="L553" s="16">
        <f t="shared" si="37"/>
        <v>2934.0833959429001</v>
      </c>
      <c r="M553" s="16">
        <f t="shared" si="37"/>
        <v>25637.584522915102</v>
      </c>
      <c r="N553" s="16">
        <f t="shared" si="37"/>
        <v>28571.667918858002</v>
      </c>
      <c r="O553" s="16">
        <f t="shared" si="37"/>
        <v>-26010.681442524416</v>
      </c>
    </row>
    <row r="554" spans="1:15">
      <c r="A554" s="13" t="s">
        <v>399</v>
      </c>
      <c r="B554" s="13">
        <v>5508</v>
      </c>
      <c r="C554" s="13" t="s">
        <v>341</v>
      </c>
      <c r="D554" s="13" t="s">
        <v>202</v>
      </c>
      <c r="E554" s="15">
        <v>1222</v>
      </c>
      <c r="F554" s="15">
        <v>5921.5360000000001</v>
      </c>
      <c r="G554" s="15">
        <v>13352.316000000001</v>
      </c>
      <c r="H554" s="15">
        <v>16897.392</v>
      </c>
      <c r="I554" s="15">
        <v>30249.707999999999</v>
      </c>
      <c r="J554" s="15">
        <f t="shared" si="35"/>
        <v>-24328.171999999999</v>
      </c>
      <c r="K554" s="15">
        <f t="shared" si="37"/>
        <v>4845.7741407528638</v>
      </c>
      <c r="L554" s="15">
        <f t="shared" si="37"/>
        <v>10926.608837970542</v>
      </c>
      <c r="M554" s="15">
        <f t="shared" si="37"/>
        <v>13827.65302782324</v>
      </c>
      <c r="N554" s="15">
        <f t="shared" si="37"/>
        <v>24754.261865793778</v>
      </c>
      <c r="O554" s="15">
        <f t="shared" si="37"/>
        <v>-19908.487725040915</v>
      </c>
    </row>
    <row r="555" spans="1:15">
      <c r="A555" t="s">
        <v>399</v>
      </c>
      <c r="B555">
        <v>3711</v>
      </c>
      <c r="C555" t="s">
        <v>342</v>
      </c>
      <c r="D555" t="s">
        <v>188</v>
      </c>
      <c r="E555" s="16">
        <v>1196</v>
      </c>
      <c r="F555" s="16">
        <v>2529.2660000000001</v>
      </c>
      <c r="G555" s="16">
        <v>11418.004000000001</v>
      </c>
      <c r="H555" s="16">
        <v>14250.858</v>
      </c>
      <c r="I555" s="16">
        <v>25668.862000000001</v>
      </c>
      <c r="J555" s="16">
        <f t="shared" si="35"/>
        <v>-23139.596000000001</v>
      </c>
      <c r="K555" s="16">
        <f t="shared" si="37"/>
        <v>2114.7709030100336</v>
      </c>
      <c r="L555" s="16">
        <f t="shared" si="37"/>
        <v>9546.8260869565238</v>
      </c>
      <c r="M555" s="16">
        <f t="shared" si="37"/>
        <v>11915.433110367892</v>
      </c>
      <c r="N555" s="16">
        <f t="shared" si="37"/>
        <v>21462.259197324413</v>
      </c>
      <c r="O555" s="16">
        <f t="shared" si="37"/>
        <v>-19347.488294314382</v>
      </c>
    </row>
    <row r="556" spans="1:15">
      <c r="A556" s="13" t="s">
        <v>399</v>
      </c>
      <c r="B556" s="13">
        <v>8721</v>
      </c>
      <c r="C556" s="13" t="s">
        <v>343</v>
      </c>
      <c r="D556" s="13" t="s">
        <v>238</v>
      </c>
      <c r="E556" s="15">
        <v>1144</v>
      </c>
      <c r="F556" s="15">
        <v>20990.746999999999</v>
      </c>
      <c r="G556" s="15">
        <v>0</v>
      </c>
      <c r="H556" s="15">
        <v>62546.853000000003</v>
      </c>
      <c r="I556" s="15">
        <v>62546.853000000003</v>
      </c>
      <c r="J556" s="15">
        <f t="shared" si="35"/>
        <v>-41556.106</v>
      </c>
      <c r="K556" s="15">
        <f t="shared" si="37"/>
        <v>18348.555069930069</v>
      </c>
      <c r="L556" s="15">
        <f t="shared" si="37"/>
        <v>0</v>
      </c>
      <c r="M556" s="15">
        <f t="shared" si="37"/>
        <v>54673.822552447557</v>
      </c>
      <c r="N556" s="15">
        <f t="shared" si="37"/>
        <v>54673.822552447557</v>
      </c>
      <c r="O556" s="15">
        <f t="shared" si="37"/>
        <v>-36325.267482517484</v>
      </c>
    </row>
    <row r="557" spans="1:15">
      <c r="A557" t="s">
        <v>399</v>
      </c>
      <c r="B557">
        <v>6513</v>
      </c>
      <c r="C557" t="s">
        <v>344</v>
      </c>
      <c r="D557" t="s">
        <v>212</v>
      </c>
      <c r="E557" s="16">
        <v>1097</v>
      </c>
      <c r="F557" s="16">
        <v>0</v>
      </c>
      <c r="G557" s="16">
        <v>1595.7909999999999</v>
      </c>
      <c r="H557" s="16">
        <v>13095.972</v>
      </c>
      <c r="I557" s="16">
        <v>14691.763000000001</v>
      </c>
      <c r="J557" s="16">
        <f t="shared" si="35"/>
        <v>-14691.763000000001</v>
      </c>
      <c r="K557" s="16">
        <f t="shared" si="37"/>
        <v>0</v>
      </c>
      <c r="L557" s="16">
        <f t="shared" si="37"/>
        <v>1454.6864175022788</v>
      </c>
      <c r="M557" s="16">
        <f t="shared" si="37"/>
        <v>11937.987237921603</v>
      </c>
      <c r="N557" s="16">
        <f t="shared" si="37"/>
        <v>13392.673655423885</v>
      </c>
      <c r="O557" s="16">
        <f t="shared" si="37"/>
        <v>-13392.673655423885</v>
      </c>
    </row>
    <row r="558" spans="1:15">
      <c r="A558" s="13" t="s">
        <v>399</v>
      </c>
      <c r="B558" s="13">
        <v>4607</v>
      </c>
      <c r="C558" s="13" t="s">
        <v>345</v>
      </c>
      <c r="D558" s="13" t="s">
        <v>196</v>
      </c>
      <c r="E558" s="15">
        <v>1064</v>
      </c>
      <c r="F558" s="15">
        <v>5878.9840000000004</v>
      </c>
      <c r="G558" s="15">
        <v>25018.857</v>
      </c>
      <c r="H558" s="15">
        <v>19065.588</v>
      </c>
      <c r="I558" s="15">
        <v>44084.445</v>
      </c>
      <c r="J558" s="15">
        <f t="shared" si="35"/>
        <v>-38205.460999999996</v>
      </c>
      <c r="K558" s="15">
        <f t="shared" ref="K558:O594" si="38">(F558/$E558)*1000</f>
        <v>5525.3609022556393</v>
      </c>
      <c r="L558" s="15">
        <f t="shared" si="38"/>
        <v>23513.96334586466</v>
      </c>
      <c r="M558" s="15">
        <f t="shared" si="38"/>
        <v>17918.785714285714</v>
      </c>
      <c r="N558" s="15">
        <f t="shared" si="38"/>
        <v>41432.749060150381</v>
      </c>
      <c r="O558" s="15">
        <f t="shared" si="38"/>
        <v>-35907.388157894733</v>
      </c>
    </row>
    <row r="559" spans="1:15">
      <c r="A559" t="s">
        <v>399</v>
      </c>
      <c r="B559">
        <v>4100</v>
      </c>
      <c r="C559" t="s">
        <v>346</v>
      </c>
      <c r="D559" t="s">
        <v>192</v>
      </c>
      <c r="E559" s="16">
        <v>958</v>
      </c>
      <c r="F559" s="16">
        <v>40387.752</v>
      </c>
      <c r="G559" s="16">
        <v>12568.407999999999</v>
      </c>
      <c r="H559" s="16">
        <v>34751.750999999997</v>
      </c>
      <c r="I559" s="16">
        <v>47320.159</v>
      </c>
      <c r="J559" s="16">
        <f t="shared" si="35"/>
        <v>-6932.4069999999992</v>
      </c>
      <c r="K559" s="16">
        <f t="shared" si="38"/>
        <v>42158.405010438415</v>
      </c>
      <c r="L559" s="16">
        <f t="shared" si="38"/>
        <v>13119.423799582464</v>
      </c>
      <c r="M559" s="16">
        <f t="shared" si="38"/>
        <v>36275.314196242172</v>
      </c>
      <c r="N559" s="16">
        <f t="shared" si="38"/>
        <v>49394.737995824631</v>
      </c>
      <c r="O559" s="16">
        <f t="shared" si="38"/>
        <v>-7236.3329853862206</v>
      </c>
    </row>
    <row r="560" spans="1:15">
      <c r="A560" s="13" t="s">
        <v>399</v>
      </c>
      <c r="B560" s="13">
        <v>5604</v>
      </c>
      <c r="C560" s="13" t="s">
        <v>347</v>
      </c>
      <c r="D560" s="13" t="s">
        <v>203</v>
      </c>
      <c r="E560" s="15">
        <v>950</v>
      </c>
      <c r="F560" s="15">
        <v>8708.0439999999999</v>
      </c>
      <c r="G560" s="15">
        <v>17334.27</v>
      </c>
      <c r="H560" s="15">
        <v>14426.769</v>
      </c>
      <c r="I560" s="15">
        <v>31761.039000000001</v>
      </c>
      <c r="J560" s="15">
        <f t="shared" si="35"/>
        <v>-23052.995000000003</v>
      </c>
      <c r="K560" s="15">
        <f t="shared" si="38"/>
        <v>9166.362105263157</v>
      </c>
      <c r="L560" s="15">
        <f t="shared" si="38"/>
        <v>18246.600000000002</v>
      </c>
      <c r="M560" s="15">
        <f t="shared" si="38"/>
        <v>15186.072631578949</v>
      </c>
      <c r="N560" s="15">
        <f t="shared" si="38"/>
        <v>33432.672631578949</v>
      </c>
      <c r="O560" s="15">
        <f t="shared" si="38"/>
        <v>-24266.310526315792</v>
      </c>
    </row>
    <row r="561" spans="1:15">
      <c r="A561" t="s">
        <v>399</v>
      </c>
      <c r="B561">
        <v>3709</v>
      </c>
      <c r="C561" t="s">
        <v>348</v>
      </c>
      <c r="D561" t="s">
        <v>186</v>
      </c>
      <c r="E561" s="16">
        <v>862</v>
      </c>
      <c r="F561" s="16">
        <v>19563.310000000001</v>
      </c>
      <c r="G561" s="16">
        <v>8802.7180000000008</v>
      </c>
      <c r="H561" s="16">
        <v>43486.92</v>
      </c>
      <c r="I561" s="16">
        <v>52289.637999999999</v>
      </c>
      <c r="J561" s="16">
        <f t="shared" si="35"/>
        <v>-32726.327999999998</v>
      </c>
      <c r="K561" s="16">
        <f t="shared" si="38"/>
        <v>22695.255220417635</v>
      </c>
      <c r="L561" s="16">
        <f t="shared" si="38"/>
        <v>10211.969837587008</v>
      </c>
      <c r="M561" s="16">
        <f t="shared" si="38"/>
        <v>50448.863109048725</v>
      </c>
      <c r="N561" s="16">
        <f t="shared" si="38"/>
        <v>60660.832946635732</v>
      </c>
      <c r="O561" s="16">
        <f t="shared" si="38"/>
        <v>-37965.577726218093</v>
      </c>
    </row>
    <row r="562" spans="1:15">
      <c r="A562" s="13" t="s">
        <v>399</v>
      </c>
      <c r="B562" s="13">
        <v>6612</v>
      </c>
      <c r="C562" s="13" t="s">
        <v>349</v>
      </c>
      <c r="D562" s="13" t="s">
        <v>218</v>
      </c>
      <c r="E562" s="15">
        <v>852</v>
      </c>
      <c r="F562" s="15">
        <v>41923.847000000002</v>
      </c>
      <c r="G562" s="15">
        <v>17082.991000000002</v>
      </c>
      <c r="H562" s="15">
        <v>14103.243</v>
      </c>
      <c r="I562" s="15">
        <v>31186.234</v>
      </c>
      <c r="J562" s="15">
        <f t="shared" si="35"/>
        <v>10737.613000000001</v>
      </c>
      <c r="K562" s="15">
        <f t="shared" si="38"/>
        <v>49206.393192488264</v>
      </c>
      <c r="L562" s="15">
        <f t="shared" si="38"/>
        <v>20050.458920187797</v>
      </c>
      <c r="M562" s="15">
        <f t="shared" si="38"/>
        <v>16553.102112676057</v>
      </c>
      <c r="N562" s="15">
        <f t="shared" si="38"/>
        <v>36603.56103286385</v>
      </c>
      <c r="O562" s="15">
        <f t="shared" si="38"/>
        <v>12602.832159624415</v>
      </c>
    </row>
    <row r="563" spans="1:15">
      <c r="A563" t="s">
        <v>399</v>
      </c>
      <c r="B563">
        <v>8710</v>
      </c>
      <c r="C563" t="s">
        <v>350</v>
      </c>
      <c r="D563" t="s">
        <v>233</v>
      </c>
      <c r="E563" s="16">
        <v>822</v>
      </c>
      <c r="F563" s="16">
        <v>14273.37</v>
      </c>
      <c r="G563" s="16">
        <v>0</v>
      </c>
      <c r="H563" s="16">
        <v>29883.190999999999</v>
      </c>
      <c r="I563" s="16">
        <v>29883.190999999999</v>
      </c>
      <c r="J563" s="16">
        <f t="shared" si="35"/>
        <v>-15609.820999999998</v>
      </c>
      <c r="K563" s="16">
        <f t="shared" si="38"/>
        <v>17364.197080291971</v>
      </c>
      <c r="L563" s="16">
        <f t="shared" si="38"/>
        <v>0</v>
      </c>
      <c r="M563" s="16">
        <f t="shared" si="38"/>
        <v>36354.246958637465</v>
      </c>
      <c r="N563" s="16">
        <f t="shared" si="38"/>
        <v>36354.246958637465</v>
      </c>
      <c r="O563" s="16">
        <f t="shared" si="38"/>
        <v>-18990.049878345493</v>
      </c>
    </row>
    <row r="564" spans="1:15">
      <c r="A564" s="13" t="s">
        <v>399</v>
      </c>
      <c r="B564" s="13">
        <v>8508</v>
      </c>
      <c r="C564" s="13" t="s">
        <v>351</v>
      </c>
      <c r="D564" s="13" t="s">
        <v>228</v>
      </c>
      <c r="E564" s="15">
        <v>758</v>
      </c>
      <c r="F564" s="15">
        <v>9516.9179999999997</v>
      </c>
      <c r="G564" s="15">
        <v>16955.811000000002</v>
      </c>
      <c r="H564" s="15">
        <v>14102.106</v>
      </c>
      <c r="I564" s="15">
        <v>31057.917000000001</v>
      </c>
      <c r="J564" s="15">
        <f t="shared" si="35"/>
        <v>-21540.999000000003</v>
      </c>
      <c r="K564" s="15">
        <f t="shared" si="38"/>
        <v>12555.300791556729</v>
      </c>
      <c r="L564" s="15">
        <f t="shared" si="38"/>
        <v>22369.143799472298</v>
      </c>
      <c r="M564" s="15">
        <f t="shared" si="38"/>
        <v>18604.361477572562</v>
      </c>
      <c r="N564" s="15">
        <f t="shared" si="38"/>
        <v>40973.50527704486</v>
      </c>
      <c r="O564" s="15">
        <f t="shared" si="38"/>
        <v>-28418.204485488131</v>
      </c>
    </row>
    <row r="565" spans="1:15">
      <c r="A565" t="s">
        <v>399</v>
      </c>
      <c r="B565">
        <v>8722</v>
      </c>
      <c r="C565" t="s">
        <v>352</v>
      </c>
      <c r="D565" t="s">
        <v>239</v>
      </c>
      <c r="E565" s="16">
        <v>690</v>
      </c>
      <c r="F565" s="16">
        <v>5491.7619999999997</v>
      </c>
      <c r="G565" s="16">
        <v>0</v>
      </c>
      <c r="H565" s="16">
        <v>23127.472000000002</v>
      </c>
      <c r="I565" s="16">
        <v>23127.472000000002</v>
      </c>
      <c r="J565" s="16">
        <f t="shared" si="35"/>
        <v>-17635.710000000003</v>
      </c>
      <c r="K565" s="16">
        <f t="shared" si="38"/>
        <v>7959.0753623188402</v>
      </c>
      <c r="L565" s="16">
        <f t="shared" si="38"/>
        <v>0</v>
      </c>
      <c r="M565" s="16">
        <f t="shared" si="38"/>
        <v>33518.075362318843</v>
      </c>
      <c r="N565" s="16">
        <f t="shared" si="38"/>
        <v>33518.075362318843</v>
      </c>
      <c r="O565" s="16">
        <f t="shared" si="38"/>
        <v>-25559.000000000004</v>
      </c>
    </row>
    <row r="566" spans="1:15">
      <c r="A566" s="13" t="s">
        <v>399</v>
      </c>
      <c r="B566" s="13">
        <v>6515</v>
      </c>
      <c r="C566" s="13" t="s">
        <v>353</v>
      </c>
      <c r="D566" s="13" t="s">
        <v>213</v>
      </c>
      <c r="E566" s="15">
        <v>653</v>
      </c>
      <c r="F566" s="15">
        <v>673.572</v>
      </c>
      <c r="G566" s="15">
        <v>992.18100000000004</v>
      </c>
      <c r="H566" s="15">
        <v>7425.6</v>
      </c>
      <c r="I566" s="15">
        <v>8417.7810000000009</v>
      </c>
      <c r="J566" s="15">
        <f t="shared" si="35"/>
        <v>-7744.2090000000007</v>
      </c>
      <c r="K566" s="15">
        <f t="shared" si="38"/>
        <v>1031.5038284839204</v>
      </c>
      <c r="L566" s="15">
        <f t="shared" si="38"/>
        <v>1519.4196018376724</v>
      </c>
      <c r="M566" s="15">
        <f t="shared" si="38"/>
        <v>11371.516079632465</v>
      </c>
      <c r="N566" s="15">
        <f t="shared" si="38"/>
        <v>12890.93568147014</v>
      </c>
      <c r="O566" s="15">
        <f t="shared" si="38"/>
        <v>-11859.431852986219</v>
      </c>
    </row>
    <row r="567" spans="1:15">
      <c r="A567" t="s">
        <v>399</v>
      </c>
      <c r="B567">
        <v>7502</v>
      </c>
      <c r="C567" t="s">
        <v>354</v>
      </c>
      <c r="D567" t="s">
        <v>223</v>
      </c>
      <c r="E567" s="16">
        <v>653</v>
      </c>
      <c r="F567" s="16">
        <v>4521.4870000000001</v>
      </c>
      <c r="G567" s="16">
        <v>676.35699999999997</v>
      </c>
      <c r="H567" s="16">
        <v>21067.947</v>
      </c>
      <c r="I567" s="16">
        <v>21744.304</v>
      </c>
      <c r="J567" s="16">
        <f t="shared" si="35"/>
        <v>-17222.816999999999</v>
      </c>
      <c r="K567" s="16">
        <f t="shared" si="38"/>
        <v>6924.1761102603368</v>
      </c>
      <c r="L567" s="16">
        <f t="shared" si="38"/>
        <v>1035.7687595712098</v>
      </c>
      <c r="M567" s="16">
        <f t="shared" si="38"/>
        <v>32263.318529862176</v>
      </c>
      <c r="N567" s="16">
        <f t="shared" si="38"/>
        <v>33299.087289433388</v>
      </c>
      <c r="O567" s="16">
        <f t="shared" si="38"/>
        <v>-26374.911179173047</v>
      </c>
    </row>
    <row r="568" spans="1:15">
      <c r="A568" s="13" t="s">
        <v>399</v>
      </c>
      <c r="B568" s="13">
        <v>3511</v>
      </c>
      <c r="C568" s="13" t="s">
        <v>355</v>
      </c>
      <c r="D568" s="13" t="s">
        <v>184</v>
      </c>
      <c r="E568" s="15">
        <v>647</v>
      </c>
      <c r="F568" s="15">
        <v>13024.918</v>
      </c>
      <c r="G568" s="15">
        <v>41288.290999999997</v>
      </c>
      <c r="H568" s="15">
        <v>31487.816999999999</v>
      </c>
      <c r="I568" s="15">
        <v>72776.107999999993</v>
      </c>
      <c r="J568" s="15">
        <f t="shared" si="35"/>
        <v>-59751.189999999995</v>
      </c>
      <c r="K568" s="15">
        <f t="shared" si="38"/>
        <v>20131.24884080371</v>
      </c>
      <c r="L568" s="15">
        <f t="shared" si="38"/>
        <v>63814.978361669244</v>
      </c>
      <c r="M568" s="15">
        <f t="shared" si="38"/>
        <v>48667.414219474493</v>
      </c>
      <c r="N568" s="15">
        <f t="shared" si="38"/>
        <v>112482.39258114372</v>
      </c>
      <c r="O568" s="15">
        <f t="shared" si="38"/>
        <v>-92351.14374034002</v>
      </c>
    </row>
    <row r="569" spans="1:15">
      <c r="A569" t="s">
        <v>399</v>
      </c>
      <c r="B569">
        <v>8509</v>
      </c>
      <c r="C569" t="s">
        <v>356</v>
      </c>
      <c r="D569" t="s">
        <v>229</v>
      </c>
      <c r="E569" s="16">
        <v>624</v>
      </c>
      <c r="F569" s="16">
        <v>6046.5290000000005</v>
      </c>
      <c r="G569" s="16">
        <v>23150.367999999999</v>
      </c>
      <c r="H569" s="16">
        <v>14468.724</v>
      </c>
      <c r="I569" s="16">
        <v>37619.091999999997</v>
      </c>
      <c r="J569" s="16">
        <f t="shared" si="35"/>
        <v>-31572.562999999995</v>
      </c>
      <c r="K569" s="16">
        <f t="shared" si="38"/>
        <v>9689.9503205128203</v>
      </c>
      <c r="L569" s="16">
        <f t="shared" si="38"/>
        <v>37099.948717948711</v>
      </c>
      <c r="M569" s="16">
        <f t="shared" si="38"/>
        <v>23187.057692307691</v>
      </c>
      <c r="N569" s="16">
        <f t="shared" si="38"/>
        <v>60287.006410256407</v>
      </c>
      <c r="O569" s="16">
        <f t="shared" si="38"/>
        <v>-50597.056089743579</v>
      </c>
    </row>
    <row r="570" spans="1:15">
      <c r="A570" s="13" t="s">
        <v>399</v>
      </c>
      <c r="B570" s="13">
        <v>3811</v>
      </c>
      <c r="C570" s="13" t="s">
        <v>357</v>
      </c>
      <c r="D570" s="13" t="s">
        <v>191</v>
      </c>
      <c r="E570" s="15">
        <v>620</v>
      </c>
      <c r="F570" s="15">
        <v>26323.665000000001</v>
      </c>
      <c r="G570" s="15">
        <v>23213.040000000001</v>
      </c>
      <c r="H570" s="15">
        <v>32467.415000000001</v>
      </c>
      <c r="I570" s="15">
        <v>55680.455000000002</v>
      </c>
      <c r="J570" s="15">
        <f t="shared" si="35"/>
        <v>-29356.79</v>
      </c>
      <c r="K570" s="15">
        <f t="shared" si="38"/>
        <v>42457.524193548386</v>
      </c>
      <c r="L570" s="15">
        <f t="shared" si="38"/>
        <v>37440.387096774197</v>
      </c>
      <c r="M570" s="15">
        <f t="shared" si="38"/>
        <v>52366.79838709678</v>
      </c>
      <c r="N570" s="15">
        <f t="shared" si="38"/>
        <v>89807.18548387097</v>
      </c>
      <c r="O570" s="15">
        <f t="shared" si="38"/>
        <v>-47349.661290322576</v>
      </c>
    </row>
    <row r="571" spans="1:15">
      <c r="A571" t="s">
        <v>399</v>
      </c>
      <c r="B571">
        <v>8720</v>
      </c>
      <c r="C571" t="s">
        <v>358</v>
      </c>
      <c r="D571" t="s">
        <v>237</v>
      </c>
      <c r="E571" s="16">
        <v>590</v>
      </c>
      <c r="F571" s="16">
        <v>15878.216</v>
      </c>
      <c r="G571" s="16">
        <v>0</v>
      </c>
      <c r="H571" s="16">
        <v>29645.503000000001</v>
      </c>
      <c r="I571" s="16">
        <v>29645.503000000001</v>
      </c>
      <c r="J571" s="16">
        <f t="shared" si="35"/>
        <v>-13767.287</v>
      </c>
      <c r="K571" s="16">
        <f t="shared" si="38"/>
        <v>26912.230508474575</v>
      </c>
      <c r="L571" s="16">
        <f t="shared" si="38"/>
        <v>0</v>
      </c>
      <c r="M571" s="16">
        <f t="shared" si="38"/>
        <v>50246.615254237287</v>
      </c>
      <c r="N571" s="16">
        <f t="shared" si="38"/>
        <v>50246.615254237287</v>
      </c>
      <c r="O571" s="16">
        <f t="shared" si="38"/>
        <v>-23334.384745762713</v>
      </c>
    </row>
    <row r="572" spans="1:15">
      <c r="A572" s="13" t="s">
        <v>399</v>
      </c>
      <c r="B572" s="13">
        <v>6709</v>
      </c>
      <c r="C572" s="13" t="s">
        <v>359</v>
      </c>
      <c r="D572" s="13" t="s">
        <v>220</v>
      </c>
      <c r="E572" s="15">
        <v>504</v>
      </c>
      <c r="F572" s="15">
        <v>50.643999999999998</v>
      </c>
      <c r="G572" s="15">
        <v>0</v>
      </c>
      <c r="H572" s="15">
        <v>3701.712</v>
      </c>
      <c r="I572" s="15">
        <v>3701.712</v>
      </c>
      <c r="J572" s="15">
        <f t="shared" si="35"/>
        <v>-3651.0680000000002</v>
      </c>
      <c r="K572" s="15">
        <f t="shared" si="38"/>
        <v>100.48412698412699</v>
      </c>
      <c r="L572" s="15">
        <f t="shared" si="38"/>
        <v>0</v>
      </c>
      <c r="M572" s="15">
        <f t="shared" si="38"/>
        <v>7344.666666666667</v>
      </c>
      <c r="N572" s="15">
        <f t="shared" si="38"/>
        <v>7344.666666666667</v>
      </c>
      <c r="O572" s="15">
        <f t="shared" si="38"/>
        <v>-7244.1825396825398</v>
      </c>
    </row>
    <row r="573" spans="1:15">
      <c r="A573" t="s">
        <v>399</v>
      </c>
      <c r="B573">
        <v>8719</v>
      </c>
      <c r="C573" t="s">
        <v>360</v>
      </c>
      <c r="D573" t="s">
        <v>236</v>
      </c>
      <c r="E573" s="16">
        <v>492</v>
      </c>
      <c r="F573" s="16">
        <v>22655.394</v>
      </c>
      <c r="G573" s="16">
        <v>0</v>
      </c>
      <c r="H573" s="16">
        <v>70441.032999999996</v>
      </c>
      <c r="I573" s="16">
        <v>70441.032999999996</v>
      </c>
      <c r="J573" s="16">
        <f t="shared" si="35"/>
        <v>-47785.638999999996</v>
      </c>
      <c r="K573" s="16">
        <f t="shared" si="38"/>
        <v>46047.548780487807</v>
      </c>
      <c r="L573" s="16">
        <f t="shared" si="38"/>
        <v>0</v>
      </c>
      <c r="M573" s="16">
        <f t="shared" si="38"/>
        <v>143172.83130081298</v>
      </c>
      <c r="N573" s="16">
        <f t="shared" si="38"/>
        <v>143172.83130081298</v>
      </c>
      <c r="O573" s="16">
        <f t="shared" si="38"/>
        <v>-97125.2825203252</v>
      </c>
    </row>
    <row r="574" spans="1:15">
      <c r="A574" s="13" t="s">
        <v>399</v>
      </c>
      <c r="B574" s="13">
        <v>6607</v>
      </c>
      <c r="C574" s="13" t="s">
        <v>361</v>
      </c>
      <c r="D574" s="13" t="s">
        <v>216</v>
      </c>
      <c r="E574" s="15">
        <v>471</v>
      </c>
      <c r="F574" s="15">
        <v>706.09400000000005</v>
      </c>
      <c r="G574" s="15">
        <v>15920.468999999999</v>
      </c>
      <c r="H574" s="15">
        <v>5429.8010000000004</v>
      </c>
      <c r="I574" s="15">
        <v>21350.27</v>
      </c>
      <c r="J574" s="15">
        <f t="shared" si="35"/>
        <v>-20644.175999999999</v>
      </c>
      <c r="K574" s="15">
        <f t="shared" si="38"/>
        <v>1499.1380042462845</v>
      </c>
      <c r="L574" s="15">
        <f t="shared" si="38"/>
        <v>33801.420382165605</v>
      </c>
      <c r="M574" s="15">
        <f t="shared" si="38"/>
        <v>11528.239915074311</v>
      </c>
      <c r="N574" s="15">
        <f t="shared" si="38"/>
        <v>45329.66029723992</v>
      </c>
      <c r="O574" s="15">
        <f t="shared" si="38"/>
        <v>-43830.522292993628</v>
      </c>
    </row>
    <row r="575" spans="1:15">
      <c r="A575" t="s">
        <v>399</v>
      </c>
      <c r="B575">
        <v>5609</v>
      </c>
      <c r="C575" t="s">
        <v>362</v>
      </c>
      <c r="D575" t="s">
        <v>204</v>
      </c>
      <c r="E575" s="16">
        <v>470</v>
      </c>
      <c r="F575" s="16">
        <v>146.60499999999999</v>
      </c>
      <c r="G575" s="16">
        <v>0</v>
      </c>
      <c r="H575" s="16">
        <v>3665.6260000000002</v>
      </c>
      <c r="I575" s="16">
        <v>3665.6260000000002</v>
      </c>
      <c r="J575" s="16">
        <f t="shared" si="35"/>
        <v>-3519.0210000000002</v>
      </c>
      <c r="K575" s="16">
        <f t="shared" si="38"/>
        <v>311.92553191489361</v>
      </c>
      <c r="L575" s="16">
        <f t="shared" si="38"/>
        <v>0</v>
      </c>
      <c r="M575" s="16">
        <f t="shared" si="38"/>
        <v>7799.2042553191495</v>
      </c>
      <c r="N575" s="16">
        <f t="shared" si="38"/>
        <v>7799.2042553191495</v>
      </c>
      <c r="O575" s="16">
        <f t="shared" si="38"/>
        <v>-7487.2787234042553</v>
      </c>
    </row>
    <row r="576" spans="1:15">
      <c r="A576" s="13" t="s">
        <v>399</v>
      </c>
      <c r="B576" s="13">
        <v>6601</v>
      </c>
      <c r="C576" s="13" t="s">
        <v>363</v>
      </c>
      <c r="D576" s="13" t="s">
        <v>214</v>
      </c>
      <c r="E576" s="15">
        <v>441</v>
      </c>
      <c r="F576" s="15">
        <v>55</v>
      </c>
      <c r="G576" s="15">
        <v>0</v>
      </c>
      <c r="H576" s="15">
        <v>8272.3729999999996</v>
      </c>
      <c r="I576" s="15">
        <v>8272.3729999999996</v>
      </c>
      <c r="J576" s="15">
        <f t="shared" si="35"/>
        <v>-8217.3729999999996</v>
      </c>
      <c r="K576" s="15">
        <f t="shared" si="38"/>
        <v>124.71655328798185</v>
      </c>
      <c r="L576" s="15">
        <f t="shared" si="38"/>
        <v>0</v>
      </c>
      <c r="M576" s="15">
        <f t="shared" si="38"/>
        <v>18758.215419501135</v>
      </c>
      <c r="N576" s="15">
        <f t="shared" si="38"/>
        <v>18758.215419501135</v>
      </c>
      <c r="O576" s="15">
        <f t="shared" si="38"/>
        <v>-18633.498866213151</v>
      </c>
    </row>
    <row r="577" spans="1:15">
      <c r="A577" t="s">
        <v>399</v>
      </c>
      <c r="B577">
        <v>4911</v>
      </c>
      <c r="C577" t="s">
        <v>364</v>
      </c>
      <c r="D577" t="s">
        <v>200</v>
      </c>
      <c r="E577" s="16">
        <v>435</v>
      </c>
      <c r="F577" s="16">
        <v>12066.534</v>
      </c>
      <c r="G577" s="16">
        <v>15773.996999999999</v>
      </c>
      <c r="H577" s="16">
        <v>5652.2579999999998</v>
      </c>
      <c r="I577" s="16">
        <v>21426.255000000001</v>
      </c>
      <c r="J577" s="16">
        <f t="shared" si="35"/>
        <v>-9359.7210000000014</v>
      </c>
      <c r="K577" s="16">
        <f t="shared" si="38"/>
        <v>27739.158620689654</v>
      </c>
      <c r="L577" s="16">
        <f t="shared" si="38"/>
        <v>36262.062068965512</v>
      </c>
      <c r="M577" s="16">
        <f t="shared" si="38"/>
        <v>12993.696551724139</v>
      </c>
      <c r="N577" s="16">
        <f t="shared" si="38"/>
        <v>49255.758620689652</v>
      </c>
      <c r="O577" s="16">
        <f t="shared" si="38"/>
        <v>-21516.600000000002</v>
      </c>
    </row>
    <row r="578" spans="1:15">
      <c r="A578" s="13" t="s">
        <v>399</v>
      </c>
      <c r="B578" s="13">
        <v>5612</v>
      </c>
      <c r="C578" s="13" t="s">
        <v>365</v>
      </c>
      <c r="D578" s="13" t="s">
        <v>206</v>
      </c>
      <c r="E578" s="15">
        <v>372</v>
      </c>
      <c r="F578" s="15">
        <v>1684.4590000000001</v>
      </c>
      <c r="G578" s="15">
        <v>257.13099999999997</v>
      </c>
      <c r="H578" s="15">
        <v>11556.334000000001</v>
      </c>
      <c r="I578" s="15">
        <v>11813.465</v>
      </c>
      <c r="J578" s="15">
        <f t="shared" si="35"/>
        <v>-10129.005999999999</v>
      </c>
      <c r="K578" s="15">
        <f t="shared" si="38"/>
        <v>4528.1155913978491</v>
      </c>
      <c r="L578" s="15">
        <f t="shared" si="38"/>
        <v>691.21236559139777</v>
      </c>
      <c r="M578" s="15">
        <f t="shared" si="38"/>
        <v>31065.413978494624</v>
      </c>
      <c r="N578" s="15">
        <f t="shared" si="38"/>
        <v>31756.626344086024</v>
      </c>
      <c r="O578" s="15">
        <f t="shared" si="38"/>
        <v>-27228.510752688169</v>
      </c>
    </row>
    <row r="579" spans="1:15">
      <c r="A579" t="s">
        <v>399</v>
      </c>
      <c r="B579">
        <v>6602</v>
      </c>
      <c r="C579" t="s">
        <v>366</v>
      </c>
      <c r="D579" t="s">
        <v>215</v>
      </c>
      <c r="E579" s="16">
        <v>371</v>
      </c>
      <c r="F579" s="16">
        <v>4000</v>
      </c>
      <c r="G579" s="16">
        <v>0</v>
      </c>
      <c r="H579" s="16">
        <v>10564.31</v>
      </c>
      <c r="I579" s="16">
        <v>10564.31</v>
      </c>
      <c r="J579" s="16">
        <f t="shared" si="35"/>
        <v>-6564.3099999999995</v>
      </c>
      <c r="K579" s="16">
        <f t="shared" si="38"/>
        <v>10781.671159029649</v>
      </c>
      <c r="L579" s="16">
        <f t="shared" si="38"/>
        <v>0</v>
      </c>
      <c r="M579" s="16">
        <f t="shared" si="38"/>
        <v>28475.229110512129</v>
      </c>
      <c r="N579" s="16">
        <f t="shared" si="38"/>
        <v>28475.229110512129</v>
      </c>
      <c r="O579" s="16">
        <f t="shared" si="38"/>
        <v>-17693.557951482479</v>
      </c>
    </row>
    <row r="580" spans="1:15">
      <c r="A580" s="13" t="s">
        <v>399</v>
      </c>
      <c r="B580" s="13">
        <v>8610</v>
      </c>
      <c r="C580" s="13" t="s">
        <v>367</v>
      </c>
      <c r="D580" s="13" t="s">
        <v>230</v>
      </c>
      <c r="E580" s="15">
        <v>271</v>
      </c>
      <c r="F580" s="15">
        <v>1642.463</v>
      </c>
      <c r="G580" s="15">
        <v>0</v>
      </c>
      <c r="H580" s="15">
        <v>23823.813999999998</v>
      </c>
      <c r="I580" s="15">
        <v>23823.813999999998</v>
      </c>
      <c r="J580" s="15">
        <f t="shared" si="35"/>
        <v>-22181.350999999999</v>
      </c>
      <c r="K580" s="15">
        <f t="shared" si="38"/>
        <v>6060.7490774907747</v>
      </c>
      <c r="L580" s="15">
        <f t="shared" si="38"/>
        <v>0</v>
      </c>
      <c r="M580" s="15">
        <f t="shared" si="38"/>
        <v>87910.752767527665</v>
      </c>
      <c r="N580" s="15">
        <f t="shared" si="38"/>
        <v>87910.752767527665</v>
      </c>
      <c r="O580" s="15">
        <f t="shared" si="38"/>
        <v>-81850.003690036901</v>
      </c>
    </row>
    <row r="581" spans="1:15">
      <c r="A581" t="s">
        <v>399</v>
      </c>
      <c r="B581">
        <v>4604</v>
      </c>
      <c r="C581" t="s">
        <v>368</v>
      </c>
      <c r="D581" t="s">
        <v>195</v>
      </c>
      <c r="E581" s="16">
        <v>268</v>
      </c>
      <c r="F581" s="16">
        <v>354.48099999999999</v>
      </c>
      <c r="G581" s="16">
        <v>0</v>
      </c>
      <c r="H581" s="16">
        <v>12746.207</v>
      </c>
      <c r="I581" s="16">
        <v>12746.207</v>
      </c>
      <c r="J581" s="16">
        <f t="shared" si="35"/>
        <v>-12391.726000000001</v>
      </c>
      <c r="K581" s="16">
        <f t="shared" si="38"/>
        <v>1322.6902985074626</v>
      </c>
      <c r="L581" s="16">
        <f t="shared" si="38"/>
        <v>0</v>
      </c>
      <c r="M581" s="16">
        <f t="shared" si="38"/>
        <v>47560.473880597019</v>
      </c>
      <c r="N581" s="16">
        <f t="shared" si="38"/>
        <v>47560.473880597019</v>
      </c>
      <c r="O581" s="16">
        <f t="shared" si="38"/>
        <v>-46237.783582089556</v>
      </c>
    </row>
    <row r="582" spans="1:15">
      <c r="A582" s="13" t="s">
        <v>399</v>
      </c>
      <c r="B582" s="13">
        <v>1606</v>
      </c>
      <c r="C582" s="13" t="s">
        <v>369</v>
      </c>
      <c r="D582" s="13" t="s">
        <v>177</v>
      </c>
      <c r="E582" s="15">
        <v>250</v>
      </c>
      <c r="F582" s="15">
        <v>2902.7539999999999</v>
      </c>
      <c r="G582" s="15">
        <v>10578.263000000001</v>
      </c>
      <c r="H582" s="15">
        <v>1683.95</v>
      </c>
      <c r="I582" s="15">
        <v>12262.213</v>
      </c>
      <c r="J582" s="15">
        <f t="shared" si="35"/>
        <v>-9359.4589999999989</v>
      </c>
      <c r="K582" s="15">
        <f t="shared" si="38"/>
        <v>11611.016</v>
      </c>
      <c r="L582" s="15">
        <f t="shared" si="38"/>
        <v>42313.052000000003</v>
      </c>
      <c r="M582" s="15">
        <f t="shared" si="38"/>
        <v>6735.8</v>
      </c>
      <c r="N582" s="15">
        <f t="shared" si="38"/>
        <v>49048.851999999999</v>
      </c>
      <c r="O582" s="15">
        <f t="shared" si="38"/>
        <v>-37437.835999999996</v>
      </c>
    </row>
    <row r="583" spans="1:15">
      <c r="A583" t="s">
        <v>399</v>
      </c>
      <c r="B583">
        <v>4502</v>
      </c>
      <c r="C583" t="s">
        <v>370</v>
      </c>
      <c r="D583" t="s">
        <v>194</v>
      </c>
      <c r="E583" s="16">
        <v>236</v>
      </c>
      <c r="F583" s="16">
        <v>13058.634</v>
      </c>
      <c r="G583" s="16">
        <v>357.60899999999998</v>
      </c>
      <c r="H583" s="16">
        <v>21961.355</v>
      </c>
      <c r="I583" s="16">
        <v>22318.964</v>
      </c>
      <c r="J583" s="16">
        <f t="shared" si="35"/>
        <v>-9260.33</v>
      </c>
      <c r="K583" s="16">
        <f t="shared" si="38"/>
        <v>55333.194915254237</v>
      </c>
      <c r="L583" s="16">
        <f t="shared" si="38"/>
        <v>1515.292372881356</v>
      </c>
      <c r="M583" s="16">
        <f t="shared" si="38"/>
        <v>93056.588983050839</v>
      </c>
      <c r="N583" s="16">
        <f t="shared" si="38"/>
        <v>94571.881355932201</v>
      </c>
      <c r="O583" s="16">
        <f t="shared" si="38"/>
        <v>-39238.686440677964</v>
      </c>
    </row>
    <row r="584" spans="1:15">
      <c r="A584" s="13" t="s">
        <v>399</v>
      </c>
      <c r="B584" s="13">
        <v>5706</v>
      </c>
      <c r="C584" s="13" t="s">
        <v>371</v>
      </c>
      <c r="D584" s="13" t="s">
        <v>207</v>
      </c>
      <c r="E584" s="15">
        <v>210</v>
      </c>
      <c r="F584" s="15">
        <v>0</v>
      </c>
      <c r="G584" s="15">
        <v>0</v>
      </c>
      <c r="H584" s="15">
        <v>975</v>
      </c>
      <c r="I584" s="15">
        <v>975</v>
      </c>
      <c r="J584" s="15">
        <f t="shared" si="35"/>
        <v>-975</v>
      </c>
      <c r="K584" s="15">
        <f t="shared" si="38"/>
        <v>0</v>
      </c>
      <c r="L584" s="15">
        <f t="shared" si="38"/>
        <v>0</v>
      </c>
      <c r="M584" s="15">
        <f t="shared" si="38"/>
        <v>4642.8571428571431</v>
      </c>
      <c r="N584" s="15">
        <f t="shared" si="38"/>
        <v>4642.8571428571431</v>
      </c>
      <c r="O584" s="15">
        <f t="shared" si="38"/>
        <v>-4642.8571428571431</v>
      </c>
    </row>
    <row r="585" spans="1:15">
      <c r="A585" t="s">
        <v>399</v>
      </c>
      <c r="B585">
        <v>4803</v>
      </c>
      <c r="C585" t="s">
        <v>372</v>
      </c>
      <c r="D585" t="s">
        <v>197</v>
      </c>
      <c r="E585" s="16">
        <v>201</v>
      </c>
      <c r="F585" s="16">
        <v>8665.4369999999999</v>
      </c>
      <c r="G585" s="16">
        <v>0</v>
      </c>
      <c r="H585" s="16">
        <v>12577.665000000001</v>
      </c>
      <c r="I585" s="16">
        <v>12577.665000000001</v>
      </c>
      <c r="J585" s="16">
        <f t="shared" si="35"/>
        <v>-3912.228000000001</v>
      </c>
      <c r="K585" s="16">
        <f t="shared" si="38"/>
        <v>43111.626865671642</v>
      </c>
      <c r="L585" s="16">
        <f t="shared" si="38"/>
        <v>0</v>
      </c>
      <c r="M585" s="16">
        <f t="shared" si="38"/>
        <v>62575.447761194031</v>
      </c>
      <c r="N585" s="16">
        <f t="shared" si="38"/>
        <v>62575.447761194031</v>
      </c>
      <c r="O585" s="16">
        <f t="shared" si="38"/>
        <v>-19463.820895522393</v>
      </c>
    </row>
    <row r="586" spans="1:15">
      <c r="A586" s="13" t="s">
        <v>399</v>
      </c>
      <c r="B586" s="13">
        <v>3713</v>
      </c>
      <c r="C586" s="13" t="s">
        <v>373</v>
      </c>
      <c r="D586" s="13" t="s">
        <v>189</v>
      </c>
      <c r="E586" s="15">
        <v>119</v>
      </c>
      <c r="F586" s="15">
        <v>0</v>
      </c>
      <c r="G586" s="15">
        <v>0</v>
      </c>
      <c r="H586" s="15">
        <v>6609</v>
      </c>
      <c r="I586" s="15">
        <v>6609</v>
      </c>
      <c r="J586" s="15">
        <f t="shared" ref="J586:J649" si="39">F586-I586</f>
        <v>-6609</v>
      </c>
      <c r="K586" s="15">
        <f t="shared" si="38"/>
        <v>0</v>
      </c>
      <c r="L586" s="15">
        <f t="shared" si="38"/>
        <v>0</v>
      </c>
      <c r="M586" s="15">
        <f t="shared" si="38"/>
        <v>55537.815126050416</v>
      </c>
      <c r="N586" s="15">
        <f t="shared" si="38"/>
        <v>55537.815126050416</v>
      </c>
      <c r="O586" s="15">
        <f t="shared" si="38"/>
        <v>-55537.815126050416</v>
      </c>
    </row>
    <row r="587" spans="1:15">
      <c r="A587" t="s">
        <v>399</v>
      </c>
      <c r="B587">
        <v>4902</v>
      </c>
      <c r="C587" t="s">
        <v>374</v>
      </c>
      <c r="D587" t="s">
        <v>199</v>
      </c>
      <c r="E587" s="16">
        <v>110</v>
      </c>
      <c r="F587" s="16">
        <v>0</v>
      </c>
      <c r="G587" s="16">
        <v>173.214</v>
      </c>
      <c r="H587" s="16">
        <v>1915.588</v>
      </c>
      <c r="I587" s="16">
        <v>2088.8020000000001</v>
      </c>
      <c r="J587" s="16">
        <f t="shared" si="39"/>
        <v>-2088.8020000000001</v>
      </c>
      <c r="K587" s="16">
        <f t="shared" si="38"/>
        <v>0</v>
      </c>
      <c r="L587" s="16">
        <f t="shared" si="38"/>
        <v>1574.6727272727271</v>
      </c>
      <c r="M587" s="16">
        <f t="shared" si="38"/>
        <v>17414.436363636363</v>
      </c>
      <c r="N587" s="16">
        <f t="shared" si="38"/>
        <v>18989.109090909093</v>
      </c>
      <c r="O587" s="16">
        <f t="shared" si="38"/>
        <v>-18989.109090909093</v>
      </c>
    </row>
    <row r="588" spans="1:15">
      <c r="A588" s="13" t="s">
        <v>399</v>
      </c>
      <c r="B588" s="13">
        <v>7505</v>
      </c>
      <c r="C588" s="13" t="s">
        <v>375</v>
      </c>
      <c r="D588" s="13" t="s">
        <v>224</v>
      </c>
      <c r="E588" s="15">
        <v>98</v>
      </c>
      <c r="F588" s="15">
        <v>21</v>
      </c>
      <c r="G588" s="15">
        <v>309</v>
      </c>
      <c r="H588" s="15">
        <v>5001</v>
      </c>
      <c r="I588" s="15">
        <v>5310</v>
      </c>
      <c r="J588" s="15">
        <f t="shared" si="39"/>
        <v>-5289</v>
      </c>
      <c r="K588" s="15">
        <f t="shared" si="38"/>
        <v>214.28571428571428</v>
      </c>
      <c r="L588" s="15">
        <f t="shared" si="38"/>
        <v>3153.0612244897957</v>
      </c>
      <c r="M588" s="15">
        <f t="shared" si="38"/>
        <v>51030.612244897959</v>
      </c>
      <c r="N588" s="15">
        <f t="shared" si="38"/>
        <v>54183.673469387759</v>
      </c>
      <c r="O588" s="15">
        <f t="shared" si="38"/>
        <v>-53969.387755102041</v>
      </c>
    </row>
    <row r="589" spans="1:15">
      <c r="A589" t="s">
        <v>399</v>
      </c>
      <c r="B589">
        <v>6706</v>
      </c>
      <c r="C589" t="s">
        <v>376</v>
      </c>
      <c r="D589" t="s">
        <v>219</v>
      </c>
      <c r="E589" s="16">
        <v>94</v>
      </c>
      <c r="F589" s="16">
        <v>0</v>
      </c>
      <c r="G589" s="16">
        <v>0</v>
      </c>
      <c r="H589" s="16">
        <v>2584</v>
      </c>
      <c r="I589" s="16">
        <v>2584</v>
      </c>
      <c r="J589" s="16">
        <f t="shared" si="39"/>
        <v>-2584</v>
      </c>
      <c r="K589" s="16">
        <f t="shared" si="38"/>
        <v>0</v>
      </c>
      <c r="L589" s="16">
        <f t="shared" si="38"/>
        <v>0</v>
      </c>
      <c r="M589" s="16">
        <f t="shared" si="38"/>
        <v>27489.361702127659</v>
      </c>
      <c r="N589" s="16">
        <f t="shared" si="38"/>
        <v>27489.361702127659</v>
      </c>
      <c r="O589" s="16">
        <f t="shared" si="38"/>
        <v>-27489.361702127659</v>
      </c>
    </row>
    <row r="590" spans="1:15">
      <c r="A590" s="13" t="s">
        <v>399</v>
      </c>
      <c r="B590" s="13">
        <v>5611</v>
      </c>
      <c r="C590" s="13" t="s">
        <v>377</v>
      </c>
      <c r="D590" s="13" t="s">
        <v>205</v>
      </c>
      <c r="E590" s="15">
        <v>92</v>
      </c>
      <c r="F590" s="15">
        <v>0</v>
      </c>
      <c r="G590" s="15">
        <v>0</v>
      </c>
      <c r="H590" s="15">
        <v>1345</v>
      </c>
      <c r="I590" s="15">
        <v>1345</v>
      </c>
      <c r="J590" s="15">
        <f t="shared" si="39"/>
        <v>-1345</v>
      </c>
      <c r="K590" s="15">
        <f t="shared" si="38"/>
        <v>0</v>
      </c>
      <c r="L590" s="15">
        <f t="shared" si="38"/>
        <v>0</v>
      </c>
      <c r="M590" s="15">
        <f t="shared" si="38"/>
        <v>14619.565217391304</v>
      </c>
      <c r="N590" s="15">
        <f t="shared" si="38"/>
        <v>14619.565217391304</v>
      </c>
      <c r="O590" s="15">
        <f t="shared" si="38"/>
        <v>-14619.565217391304</v>
      </c>
    </row>
    <row r="591" spans="1:15">
      <c r="A591" t="s">
        <v>399</v>
      </c>
      <c r="B591">
        <v>3506</v>
      </c>
      <c r="C591" t="s">
        <v>378</v>
      </c>
      <c r="D591" t="s">
        <v>183</v>
      </c>
      <c r="E591" s="16">
        <v>66</v>
      </c>
      <c r="F591" s="16">
        <v>5889.8540000000003</v>
      </c>
      <c r="G591" s="16">
        <v>2345.413</v>
      </c>
      <c r="H591" s="16">
        <v>24840.741000000002</v>
      </c>
      <c r="I591" s="16">
        <v>27186.153999999999</v>
      </c>
      <c r="J591" s="16">
        <f t="shared" si="39"/>
        <v>-21296.3</v>
      </c>
      <c r="K591" s="16">
        <f t="shared" si="38"/>
        <v>89240.212121212127</v>
      </c>
      <c r="L591" s="16">
        <f t="shared" si="38"/>
        <v>35536.560606060601</v>
      </c>
      <c r="M591" s="16">
        <f t="shared" si="38"/>
        <v>376374.86363636365</v>
      </c>
      <c r="N591" s="16">
        <f t="shared" si="38"/>
        <v>411911.42424242425</v>
      </c>
      <c r="O591" s="16">
        <f t="shared" si="38"/>
        <v>-322671.21212121216</v>
      </c>
    </row>
    <row r="592" spans="1:15">
      <c r="A592" s="13" t="s">
        <v>399</v>
      </c>
      <c r="B592" s="13">
        <v>3710</v>
      </c>
      <c r="C592" s="13" t="s">
        <v>379</v>
      </c>
      <c r="D592" s="13" t="s">
        <v>187</v>
      </c>
      <c r="E592" s="15">
        <v>66</v>
      </c>
      <c r="F592" s="15">
        <v>0</v>
      </c>
      <c r="G592" s="15">
        <v>0</v>
      </c>
      <c r="H592" s="15">
        <v>4518</v>
      </c>
      <c r="I592" s="15">
        <v>4518</v>
      </c>
      <c r="J592" s="15">
        <f t="shared" si="39"/>
        <v>-4518</v>
      </c>
      <c r="K592" s="15">
        <f t="shared" si="38"/>
        <v>0</v>
      </c>
      <c r="L592" s="15">
        <f t="shared" si="38"/>
        <v>0</v>
      </c>
      <c r="M592" s="15">
        <f t="shared" si="38"/>
        <v>68454.545454545456</v>
      </c>
      <c r="N592" s="15">
        <f t="shared" si="38"/>
        <v>68454.545454545456</v>
      </c>
      <c r="O592" s="15">
        <f t="shared" si="38"/>
        <v>-68454.545454545456</v>
      </c>
    </row>
    <row r="593" spans="1:15">
      <c r="A593" t="s">
        <v>399</v>
      </c>
      <c r="B593">
        <v>6611</v>
      </c>
      <c r="C593" t="s">
        <v>380</v>
      </c>
      <c r="D593" t="s">
        <v>217</v>
      </c>
      <c r="E593" s="16">
        <v>56</v>
      </c>
      <c r="F593" s="16">
        <v>0</v>
      </c>
      <c r="G593" s="16">
        <v>0</v>
      </c>
      <c r="H593" s="16">
        <v>1631.6189999999999</v>
      </c>
      <c r="I593" s="16">
        <v>1631.6189999999999</v>
      </c>
      <c r="J593" s="16">
        <f t="shared" si="39"/>
        <v>-1631.6189999999999</v>
      </c>
      <c r="K593" s="16">
        <f t="shared" si="38"/>
        <v>0</v>
      </c>
      <c r="L593" s="16">
        <f t="shared" si="38"/>
        <v>0</v>
      </c>
      <c r="M593" s="16">
        <f t="shared" si="38"/>
        <v>29136.053571428569</v>
      </c>
      <c r="N593" s="16">
        <f t="shared" si="38"/>
        <v>29136.053571428569</v>
      </c>
      <c r="O593" s="16">
        <f t="shared" si="38"/>
        <v>-29136.053571428569</v>
      </c>
    </row>
    <row r="594" spans="1:15">
      <c r="A594" s="13" t="s">
        <v>399</v>
      </c>
      <c r="B594" s="13">
        <v>4901</v>
      </c>
      <c r="C594" s="13" t="s">
        <v>381</v>
      </c>
      <c r="D594" s="13" t="s">
        <v>198</v>
      </c>
      <c r="E594" s="15">
        <v>42</v>
      </c>
      <c r="F594" s="15">
        <v>255</v>
      </c>
      <c r="G594" s="15">
        <v>0</v>
      </c>
      <c r="H594" s="15">
        <v>2529</v>
      </c>
      <c r="I594" s="15">
        <v>2529</v>
      </c>
      <c r="J594" s="15">
        <f t="shared" si="39"/>
        <v>-2274</v>
      </c>
      <c r="K594" s="15">
        <f t="shared" si="38"/>
        <v>6071.4285714285716</v>
      </c>
      <c r="L594" s="15">
        <f t="shared" si="38"/>
        <v>0</v>
      </c>
      <c r="M594" s="15">
        <f t="shared" si="38"/>
        <v>60214.285714285717</v>
      </c>
      <c r="N594" s="15">
        <f t="shared" si="38"/>
        <v>60214.285714285717</v>
      </c>
      <c r="O594" s="15">
        <f t="shared" si="38"/>
        <v>-54142.857142857145</v>
      </c>
    </row>
    <row r="595" spans="1:15"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</row>
    <row r="596" spans="1:15">
      <c r="E596" s="21">
        <f>SUM(E526:E594)</f>
        <v>368792</v>
      </c>
      <c r="F596" s="21">
        <f t="shared" ref="F596:I596" si="40">SUM(F526:F594)</f>
        <v>1732313.4540000008</v>
      </c>
      <c r="G596" s="21">
        <f t="shared" si="40"/>
        <v>2933107.6179999998</v>
      </c>
      <c r="H596" s="21">
        <f t="shared" si="40"/>
        <v>2973112.5959999994</v>
      </c>
      <c r="I596" s="21">
        <f t="shared" si="40"/>
        <v>5906220.2140000006</v>
      </c>
      <c r="J596" s="21">
        <f t="shared" si="39"/>
        <v>-4173906.76</v>
      </c>
      <c r="K596" s="21">
        <f t="shared" ref="K596:O596" si="41">(F596/$E596)*1000</f>
        <v>4697.2641868587189</v>
      </c>
      <c r="L596" s="21">
        <f t="shared" si="41"/>
        <v>7953.2842849085664</v>
      </c>
      <c r="M596" s="21">
        <f t="shared" si="41"/>
        <v>8061.7600056400343</v>
      </c>
      <c r="N596" s="21">
        <f t="shared" si="41"/>
        <v>16015.044290548605</v>
      </c>
      <c r="O596" s="21">
        <f t="shared" si="41"/>
        <v>-11317.780103689884</v>
      </c>
    </row>
    <row r="597" spans="1:15"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</row>
    <row r="598" spans="1:15">
      <c r="D598" s="104" t="s">
        <v>92</v>
      </c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</row>
    <row r="599" spans="1:15">
      <c r="D599" s="118" t="s">
        <v>301</v>
      </c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</row>
    <row r="600" spans="1:15">
      <c r="A600" s="13" t="s">
        <v>400</v>
      </c>
      <c r="B600" s="13">
        <v>0</v>
      </c>
      <c r="C600" s="13" t="s">
        <v>313</v>
      </c>
      <c r="D600" s="13" t="s">
        <v>19</v>
      </c>
      <c r="E600" s="15">
        <v>133262</v>
      </c>
      <c r="F600" s="15">
        <v>262769.06400000001</v>
      </c>
      <c r="G600" s="15">
        <v>299236.91899999999</v>
      </c>
      <c r="H600" s="15">
        <v>8034049.216</v>
      </c>
      <c r="I600" s="15">
        <v>8333286.1349999998</v>
      </c>
      <c r="J600" s="15">
        <f t="shared" si="39"/>
        <v>-8070517.0709999995</v>
      </c>
      <c r="K600" s="15">
        <f t="shared" ref="K600:O631" si="42">(F600/$E600)*1000</f>
        <v>1971.8229052543113</v>
      </c>
      <c r="L600" s="15">
        <f t="shared" si="42"/>
        <v>2245.4782233494921</v>
      </c>
      <c r="M600" s="15">
        <f t="shared" si="42"/>
        <v>60287.622998304098</v>
      </c>
      <c r="N600" s="15">
        <f t="shared" si="42"/>
        <v>62533.101221653582</v>
      </c>
      <c r="O600" s="15">
        <f t="shared" si="42"/>
        <v>-60561.278316399264</v>
      </c>
    </row>
    <row r="601" spans="1:15">
      <c r="A601" t="s">
        <v>400</v>
      </c>
      <c r="B601">
        <v>1000</v>
      </c>
      <c r="C601" t="s">
        <v>314</v>
      </c>
      <c r="D601" t="s">
        <v>172</v>
      </c>
      <c r="E601" s="16">
        <v>38332</v>
      </c>
      <c r="F601" s="16">
        <v>1812.405</v>
      </c>
      <c r="G601" s="16">
        <v>5.5679999999999996</v>
      </c>
      <c r="H601" s="16">
        <v>1417128.3659999999</v>
      </c>
      <c r="I601" s="16">
        <v>1417133.9339999999</v>
      </c>
      <c r="J601" s="16">
        <f t="shared" si="39"/>
        <v>-1415321.5289999999</v>
      </c>
      <c r="K601" s="16">
        <f t="shared" si="42"/>
        <v>47.281775018261499</v>
      </c>
      <c r="L601" s="16">
        <f t="shared" si="42"/>
        <v>0.1452572263383074</v>
      </c>
      <c r="M601" s="16">
        <f t="shared" si="42"/>
        <v>36969.851977460079</v>
      </c>
      <c r="N601" s="16">
        <f t="shared" si="42"/>
        <v>36969.997234686423</v>
      </c>
      <c r="O601" s="16">
        <f t="shared" si="42"/>
        <v>-36922.715459668165</v>
      </c>
    </row>
    <row r="602" spans="1:15">
      <c r="A602" s="13" t="s">
        <v>400</v>
      </c>
      <c r="B602" s="13">
        <v>1400</v>
      </c>
      <c r="C602" s="13" t="s">
        <v>315</v>
      </c>
      <c r="D602" s="13" t="s">
        <v>175</v>
      </c>
      <c r="E602" s="15">
        <v>29687</v>
      </c>
      <c r="F602" s="15">
        <v>0</v>
      </c>
      <c r="G602" s="15">
        <v>0</v>
      </c>
      <c r="H602" s="15">
        <v>1038769.959</v>
      </c>
      <c r="I602" s="15">
        <v>1038769.959</v>
      </c>
      <c r="J602" s="15">
        <f t="shared" si="39"/>
        <v>-1038769.959</v>
      </c>
      <c r="K602" s="15">
        <f t="shared" si="42"/>
        <v>0</v>
      </c>
      <c r="L602" s="15">
        <f t="shared" si="42"/>
        <v>0</v>
      </c>
      <c r="M602" s="15">
        <f t="shared" si="42"/>
        <v>34990.73530501566</v>
      </c>
      <c r="N602" s="15">
        <f t="shared" si="42"/>
        <v>34990.73530501566</v>
      </c>
      <c r="O602" s="15">
        <f t="shared" si="42"/>
        <v>-34990.73530501566</v>
      </c>
    </row>
    <row r="603" spans="1:15">
      <c r="A603" t="s">
        <v>400</v>
      </c>
      <c r="B603">
        <v>2000</v>
      </c>
      <c r="C603" t="s">
        <v>316</v>
      </c>
      <c r="D603" t="s">
        <v>178</v>
      </c>
      <c r="E603" s="16">
        <v>19676</v>
      </c>
      <c r="F603" s="16">
        <v>12828.062</v>
      </c>
      <c r="G603" s="16">
        <v>0</v>
      </c>
      <c r="H603" s="16">
        <v>546127.27300000004</v>
      </c>
      <c r="I603" s="16">
        <v>546127.27300000004</v>
      </c>
      <c r="J603" s="16">
        <f t="shared" si="39"/>
        <v>-533299.21100000001</v>
      </c>
      <c r="K603" s="16">
        <f t="shared" si="42"/>
        <v>651.96493189672697</v>
      </c>
      <c r="L603" s="16">
        <f t="shared" si="42"/>
        <v>0</v>
      </c>
      <c r="M603" s="16">
        <f t="shared" si="42"/>
        <v>27756.011028664365</v>
      </c>
      <c r="N603" s="16">
        <f t="shared" si="42"/>
        <v>27756.011028664365</v>
      </c>
      <c r="O603" s="16">
        <f t="shared" si="42"/>
        <v>-27104.046096767637</v>
      </c>
    </row>
    <row r="604" spans="1:15">
      <c r="A604" s="13" t="s">
        <v>400</v>
      </c>
      <c r="B604" s="13">
        <v>6000</v>
      </c>
      <c r="C604" s="13" t="s">
        <v>317</v>
      </c>
      <c r="D604" s="13" t="s">
        <v>208</v>
      </c>
      <c r="E604" s="15">
        <v>19219</v>
      </c>
      <c r="F604" s="15">
        <v>262130.579</v>
      </c>
      <c r="G604" s="15">
        <v>251225.74400000001</v>
      </c>
      <c r="H604" s="15">
        <v>1025764.806</v>
      </c>
      <c r="I604" s="15">
        <v>1276990.55</v>
      </c>
      <c r="J604" s="15">
        <f t="shared" si="39"/>
        <v>-1014859.971</v>
      </c>
      <c r="K604" s="15">
        <f t="shared" si="42"/>
        <v>13639.137260003121</v>
      </c>
      <c r="L604" s="15">
        <f t="shared" si="42"/>
        <v>13071.738592018315</v>
      </c>
      <c r="M604" s="15">
        <f t="shared" si="42"/>
        <v>53372.433841511003</v>
      </c>
      <c r="N604" s="15">
        <f t="shared" si="42"/>
        <v>66444.172433529311</v>
      </c>
      <c r="O604" s="15">
        <f t="shared" si="42"/>
        <v>-52805.035173526201</v>
      </c>
    </row>
    <row r="605" spans="1:15">
      <c r="A605" t="s">
        <v>400</v>
      </c>
      <c r="B605">
        <v>1300</v>
      </c>
      <c r="C605" t="s">
        <v>318</v>
      </c>
      <c r="D605" t="s">
        <v>174</v>
      </c>
      <c r="E605" s="16">
        <v>17693</v>
      </c>
      <c r="F605" s="16">
        <v>1276.807</v>
      </c>
      <c r="G605" s="16">
        <v>0</v>
      </c>
      <c r="H605" s="16">
        <v>1225526.1399999999</v>
      </c>
      <c r="I605" s="16">
        <v>1225526.1399999999</v>
      </c>
      <c r="J605" s="16">
        <f t="shared" si="39"/>
        <v>-1224249.3329999999</v>
      </c>
      <c r="K605" s="16">
        <f t="shared" si="42"/>
        <v>72.164528344543044</v>
      </c>
      <c r="L605" s="16">
        <f t="shared" si="42"/>
        <v>0</v>
      </c>
      <c r="M605" s="16">
        <f t="shared" si="42"/>
        <v>69266.158367716038</v>
      </c>
      <c r="N605" s="16">
        <f t="shared" si="42"/>
        <v>69266.158367716038</v>
      </c>
      <c r="O605" s="16">
        <f t="shared" si="42"/>
        <v>-69193.993839371498</v>
      </c>
    </row>
    <row r="606" spans="1:15">
      <c r="A606" s="13" t="s">
        <v>400</v>
      </c>
      <c r="B606" s="13">
        <v>1604</v>
      </c>
      <c r="C606" s="13" t="s">
        <v>319</v>
      </c>
      <c r="D606" s="13" t="s">
        <v>176</v>
      </c>
      <c r="E606" s="15">
        <v>12589</v>
      </c>
      <c r="F606" s="15">
        <v>0</v>
      </c>
      <c r="G606" s="15">
        <v>0</v>
      </c>
      <c r="H606" s="15">
        <v>437412.489</v>
      </c>
      <c r="I606" s="15">
        <v>437412.489</v>
      </c>
      <c r="J606" s="15">
        <f t="shared" si="39"/>
        <v>-437412.489</v>
      </c>
      <c r="K606" s="15">
        <f t="shared" si="42"/>
        <v>0</v>
      </c>
      <c r="L606" s="15">
        <f t="shared" si="42"/>
        <v>0</v>
      </c>
      <c r="M606" s="15">
        <f t="shared" si="42"/>
        <v>34745.610374136151</v>
      </c>
      <c r="N606" s="15">
        <f t="shared" si="42"/>
        <v>34745.610374136151</v>
      </c>
      <c r="O606" s="15">
        <f t="shared" si="42"/>
        <v>-34745.610374136151</v>
      </c>
    </row>
    <row r="607" spans="1:15">
      <c r="A607" t="s">
        <v>400</v>
      </c>
      <c r="B607">
        <v>8200</v>
      </c>
      <c r="C607" t="s">
        <v>320</v>
      </c>
      <c r="D607" t="s">
        <v>226</v>
      </c>
      <c r="E607" s="16">
        <v>10452</v>
      </c>
      <c r="F607" s="16">
        <v>2206.6930000000002</v>
      </c>
      <c r="G607" s="16">
        <v>12955.039000000001</v>
      </c>
      <c r="H607" s="16">
        <v>329032.76899999997</v>
      </c>
      <c r="I607" s="16">
        <v>341987.80800000002</v>
      </c>
      <c r="J607" s="16">
        <f t="shared" si="39"/>
        <v>-339781.11499999999</v>
      </c>
      <c r="K607" s="16">
        <f t="shared" si="42"/>
        <v>211.12638729429776</v>
      </c>
      <c r="L607" s="16">
        <f t="shared" si="42"/>
        <v>1239.479429774206</v>
      </c>
      <c r="M607" s="16">
        <f t="shared" si="42"/>
        <v>31480.364427860692</v>
      </c>
      <c r="N607" s="16">
        <f t="shared" si="42"/>
        <v>32719.843857634907</v>
      </c>
      <c r="O607" s="16">
        <f t="shared" si="42"/>
        <v>-32508.717470340605</v>
      </c>
    </row>
    <row r="608" spans="1:15">
      <c r="A608" s="13" t="s">
        <v>400</v>
      </c>
      <c r="B608" s="13">
        <v>3000</v>
      </c>
      <c r="C608" s="13" t="s">
        <v>321</v>
      </c>
      <c r="D608" s="13" t="s">
        <v>182</v>
      </c>
      <c r="E608" s="15">
        <v>7697</v>
      </c>
      <c r="F608" s="15">
        <v>7279.7910000000002</v>
      </c>
      <c r="G608" s="15">
        <v>0</v>
      </c>
      <c r="H608" s="15">
        <v>280510.10700000002</v>
      </c>
      <c r="I608" s="15">
        <v>280510.10700000002</v>
      </c>
      <c r="J608" s="15">
        <f t="shared" si="39"/>
        <v>-273230.31599999999</v>
      </c>
      <c r="K608" s="15">
        <f t="shared" si="42"/>
        <v>945.79589450435242</v>
      </c>
      <c r="L608" s="15">
        <f t="shared" si="42"/>
        <v>0</v>
      </c>
      <c r="M608" s="15">
        <f t="shared" si="42"/>
        <v>36444.083019358193</v>
      </c>
      <c r="N608" s="15">
        <f t="shared" si="42"/>
        <v>36444.083019358193</v>
      </c>
      <c r="O608" s="15">
        <f t="shared" si="42"/>
        <v>-35498.287124853836</v>
      </c>
    </row>
    <row r="609" spans="1:15">
      <c r="A609" t="s">
        <v>400</v>
      </c>
      <c r="B609">
        <v>7300</v>
      </c>
      <c r="C609" t="s">
        <v>322</v>
      </c>
      <c r="D609" t="s">
        <v>221</v>
      </c>
      <c r="E609" s="16">
        <v>5079</v>
      </c>
      <c r="F609" s="16">
        <v>29975.384999999998</v>
      </c>
      <c r="G609" s="16">
        <v>41528.839</v>
      </c>
      <c r="H609" s="16">
        <v>331082.24300000002</v>
      </c>
      <c r="I609" s="16">
        <v>372611.08199999999</v>
      </c>
      <c r="J609" s="16">
        <f t="shared" si="39"/>
        <v>-342635.69699999999</v>
      </c>
      <c r="K609" s="16">
        <f t="shared" si="42"/>
        <v>5901.8281157708207</v>
      </c>
      <c r="L609" s="16">
        <f t="shared" si="42"/>
        <v>8176.5778696593807</v>
      </c>
      <c r="M609" s="16">
        <f t="shared" si="42"/>
        <v>65186.501870446948</v>
      </c>
      <c r="N609" s="16">
        <f t="shared" si="42"/>
        <v>73363.079740106317</v>
      </c>
      <c r="O609" s="16">
        <f t="shared" si="42"/>
        <v>-67461.251624335506</v>
      </c>
    </row>
    <row r="610" spans="1:15">
      <c r="A610" s="13" t="s">
        <v>400</v>
      </c>
      <c r="B610" s="13">
        <v>7400</v>
      </c>
      <c r="C610" s="13" t="s">
        <v>323</v>
      </c>
      <c r="D610" s="13" t="s">
        <v>222</v>
      </c>
      <c r="E610" s="15">
        <v>5020</v>
      </c>
      <c r="F610" s="15">
        <v>8203.14</v>
      </c>
      <c r="G610" s="15">
        <v>16492.435000000001</v>
      </c>
      <c r="H610" s="15">
        <v>345036.11900000001</v>
      </c>
      <c r="I610" s="15">
        <v>361528.554</v>
      </c>
      <c r="J610" s="15">
        <f t="shared" si="39"/>
        <v>-353325.41399999999</v>
      </c>
      <c r="K610" s="15">
        <f t="shared" si="42"/>
        <v>1634.0916334661354</v>
      </c>
      <c r="L610" s="15">
        <f t="shared" si="42"/>
        <v>3285.3456175298807</v>
      </c>
      <c r="M610" s="15">
        <f t="shared" si="42"/>
        <v>68732.294621513938</v>
      </c>
      <c r="N610" s="15">
        <f t="shared" si="42"/>
        <v>72017.640239043831</v>
      </c>
      <c r="O610" s="15">
        <f t="shared" si="42"/>
        <v>-70383.548605577686</v>
      </c>
    </row>
    <row r="611" spans="1:15">
      <c r="A611" t="s">
        <v>400</v>
      </c>
      <c r="B611">
        <v>1100</v>
      </c>
      <c r="C611" t="s">
        <v>324</v>
      </c>
      <c r="D611" t="s">
        <v>273</v>
      </c>
      <c r="E611" s="16">
        <v>4715</v>
      </c>
      <c r="F611" s="16">
        <v>3383.4250000000002</v>
      </c>
      <c r="G611" s="16">
        <v>0</v>
      </c>
      <c r="H611" s="16">
        <v>152966.95600000001</v>
      </c>
      <c r="I611" s="16">
        <v>152966.95600000001</v>
      </c>
      <c r="J611" s="16">
        <f t="shared" si="39"/>
        <v>-149583.53100000002</v>
      </c>
      <c r="K611" s="16">
        <f t="shared" si="42"/>
        <v>717.58748674443268</v>
      </c>
      <c r="L611" s="16">
        <f t="shared" si="42"/>
        <v>0</v>
      </c>
      <c r="M611" s="16">
        <f t="shared" si="42"/>
        <v>32442.620572640506</v>
      </c>
      <c r="N611" s="16">
        <f t="shared" si="42"/>
        <v>32442.620572640506</v>
      </c>
      <c r="O611" s="16">
        <f t="shared" si="42"/>
        <v>-31725.033085896081</v>
      </c>
    </row>
    <row r="612" spans="1:15">
      <c r="A612" s="13" t="s">
        <v>400</v>
      </c>
      <c r="B612" s="13">
        <v>8000</v>
      </c>
      <c r="C612" s="13" t="s">
        <v>325</v>
      </c>
      <c r="D612" s="13" t="s">
        <v>225</v>
      </c>
      <c r="E612" s="15">
        <v>4347</v>
      </c>
      <c r="F612" s="15">
        <v>46737.021000000001</v>
      </c>
      <c r="G612" s="15">
        <v>0</v>
      </c>
      <c r="H612" s="15">
        <v>105377.36900000001</v>
      </c>
      <c r="I612" s="15">
        <v>105377.36900000001</v>
      </c>
      <c r="J612" s="15">
        <f t="shared" si="39"/>
        <v>-58640.348000000005</v>
      </c>
      <c r="K612" s="15">
        <f t="shared" si="42"/>
        <v>10751.55762594893</v>
      </c>
      <c r="L612" s="15">
        <f t="shared" si="42"/>
        <v>0</v>
      </c>
      <c r="M612" s="15">
        <f t="shared" si="42"/>
        <v>24241.400736139869</v>
      </c>
      <c r="N612" s="15">
        <f t="shared" si="42"/>
        <v>24241.400736139869</v>
      </c>
      <c r="O612" s="15">
        <f t="shared" si="42"/>
        <v>-13489.843110190937</v>
      </c>
    </row>
    <row r="613" spans="1:15">
      <c r="A613" t="s">
        <v>400</v>
      </c>
      <c r="B613">
        <v>5200</v>
      </c>
      <c r="C613" t="s">
        <v>326</v>
      </c>
      <c r="D613" t="s">
        <v>201</v>
      </c>
      <c r="E613" s="16">
        <v>4084</v>
      </c>
      <c r="F613" s="16">
        <v>0</v>
      </c>
      <c r="G613" s="16">
        <v>713.21900000000005</v>
      </c>
      <c r="H613" s="16">
        <v>153265.43700000001</v>
      </c>
      <c r="I613" s="16">
        <v>153978.65599999999</v>
      </c>
      <c r="J613" s="16">
        <f t="shared" si="39"/>
        <v>-153978.65599999999</v>
      </c>
      <c r="K613" s="16">
        <f t="shared" si="42"/>
        <v>0</v>
      </c>
      <c r="L613" s="16">
        <f t="shared" si="42"/>
        <v>174.63736532810972</v>
      </c>
      <c r="M613" s="16">
        <f t="shared" si="42"/>
        <v>37528.265670910878</v>
      </c>
      <c r="N613" s="16">
        <f t="shared" si="42"/>
        <v>37702.903036238982</v>
      </c>
      <c r="O613" s="16">
        <f t="shared" si="42"/>
        <v>-37702.903036238982</v>
      </c>
    </row>
    <row r="614" spans="1:15">
      <c r="A614" s="13" t="s">
        <v>400</v>
      </c>
      <c r="B614" s="13">
        <v>4200</v>
      </c>
      <c r="C614" s="13" t="s">
        <v>327</v>
      </c>
      <c r="D614" s="13" t="s">
        <v>193</v>
      </c>
      <c r="E614" s="15">
        <v>3794</v>
      </c>
      <c r="F614" s="15">
        <v>11974.257</v>
      </c>
      <c r="G614" s="15">
        <v>0</v>
      </c>
      <c r="H614" s="15">
        <v>314399.75300000003</v>
      </c>
      <c r="I614" s="15">
        <v>314399.75300000003</v>
      </c>
      <c r="J614" s="15">
        <f t="shared" si="39"/>
        <v>-302425.49600000004</v>
      </c>
      <c r="K614" s="15">
        <f t="shared" si="42"/>
        <v>3156.1035846072746</v>
      </c>
      <c r="L614" s="15">
        <f t="shared" si="42"/>
        <v>0</v>
      </c>
      <c r="M614" s="15">
        <f t="shared" si="42"/>
        <v>82867.620716921461</v>
      </c>
      <c r="N614" s="15">
        <f t="shared" si="42"/>
        <v>82867.620716921461</v>
      </c>
      <c r="O614" s="15">
        <f t="shared" si="42"/>
        <v>-79711.517132314184</v>
      </c>
    </row>
    <row r="615" spans="1:15">
      <c r="A615" t="s">
        <v>400</v>
      </c>
      <c r="B615">
        <v>3609</v>
      </c>
      <c r="C615" t="s">
        <v>328</v>
      </c>
      <c r="D615" t="s">
        <v>185</v>
      </c>
      <c r="E615" s="16">
        <v>3758</v>
      </c>
      <c r="F615" s="16">
        <v>6684.4830000000002</v>
      </c>
      <c r="G615" s="16">
        <v>576.09799999999996</v>
      </c>
      <c r="H615" s="16">
        <v>139353.53599999999</v>
      </c>
      <c r="I615" s="16">
        <v>139929.63399999999</v>
      </c>
      <c r="J615" s="16">
        <f t="shared" si="39"/>
        <v>-133245.15099999998</v>
      </c>
      <c r="K615" s="16">
        <f t="shared" si="42"/>
        <v>1778.7341671101651</v>
      </c>
      <c r="L615" s="16">
        <f t="shared" si="42"/>
        <v>153.29909526343798</v>
      </c>
      <c r="M615" s="16">
        <f t="shared" si="42"/>
        <v>37081.835018626924</v>
      </c>
      <c r="N615" s="16">
        <f t="shared" si="42"/>
        <v>37235.134113890366</v>
      </c>
      <c r="O615" s="16">
        <f t="shared" si="42"/>
        <v>-35456.399946780191</v>
      </c>
    </row>
    <row r="616" spans="1:15">
      <c r="A616" s="13" t="s">
        <v>400</v>
      </c>
      <c r="B616" s="13">
        <v>2510</v>
      </c>
      <c r="C616" s="13" t="s">
        <v>329</v>
      </c>
      <c r="D616" s="13" t="s">
        <v>181</v>
      </c>
      <c r="E616" s="15">
        <v>3649</v>
      </c>
      <c r="F616" s="15">
        <v>524.47500000000002</v>
      </c>
      <c r="G616" s="15">
        <v>0</v>
      </c>
      <c r="H616" s="15">
        <v>157668.86199999999</v>
      </c>
      <c r="I616" s="15">
        <v>157668.86199999999</v>
      </c>
      <c r="J616" s="15">
        <f t="shared" si="39"/>
        <v>-157144.38699999999</v>
      </c>
      <c r="K616" s="15">
        <f t="shared" si="42"/>
        <v>143.73115922170459</v>
      </c>
      <c r="L616" s="15">
        <f t="shared" si="42"/>
        <v>0</v>
      </c>
      <c r="M616" s="15">
        <f t="shared" si="42"/>
        <v>43208.786516853936</v>
      </c>
      <c r="N616" s="15">
        <f t="shared" si="42"/>
        <v>43208.786516853936</v>
      </c>
      <c r="O616" s="15">
        <f t="shared" si="42"/>
        <v>-43065.055357632227</v>
      </c>
    </row>
    <row r="617" spans="1:15">
      <c r="A617" t="s">
        <v>400</v>
      </c>
      <c r="B617">
        <v>2300</v>
      </c>
      <c r="C617" t="s">
        <v>330</v>
      </c>
      <c r="D617" t="s">
        <v>179</v>
      </c>
      <c r="E617" s="16">
        <v>3539</v>
      </c>
      <c r="F617" s="16">
        <v>385.83699999999999</v>
      </c>
      <c r="G617" s="16">
        <v>0</v>
      </c>
      <c r="H617" s="16">
        <v>145801.34299999999</v>
      </c>
      <c r="I617" s="16">
        <v>145801.34299999999</v>
      </c>
      <c r="J617" s="16">
        <f t="shared" si="39"/>
        <v>-145415.50599999999</v>
      </c>
      <c r="K617" s="16">
        <f t="shared" si="42"/>
        <v>109.02430064990109</v>
      </c>
      <c r="L617" s="16">
        <f t="shared" si="42"/>
        <v>0</v>
      </c>
      <c r="M617" s="16">
        <f t="shared" si="42"/>
        <v>41198.45803899406</v>
      </c>
      <c r="N617" s="16">
        <f t="shared" si="42"/>
        <v>41198.45803899406</v>
      </c>
      <c r="O617" s="16">
        <f t="shared" si="42"/>
        <v>-41089.43373834416</v>
      </c>
    </row>
    <row r="618" spans="1:15">
      <c r="A618" s="13" t="s">
        <v>400</v>
      </c>
      <c r="B618" s="13">
        <v>6100</v>
      </c>
      <c r="C618" s="13" t="s">
        <v>331</v>
      </c>
      <c r="D618" s="13" t="s">
        <v>209</v>
      </c>
      <c r="E618" s="15">
        <v>3030</v>
      </c>
      <c r="F618" s="15">
        <v>3821.279</v>
      </c>
      <c r="G618" s="15">
        <v>2847.9140000000002</v>
      </c>
      <c r="H618" s="15">
        <v>182738.18700000001</v>
      </c>
      <c r="I618" s="15">
        <v>185586.101</v>
      </c>
      <c r="J618" s="15">
        <f t="shared" si="39"/>
        <v>-181764.82199999999</v>
      </c>
      <c r="K618" s="15">
        <f t="shared" si="42"/>
        <v>1261.1481848184817</v>
      </c>
      <c r="L618" s="15">
        <f t="shared" si="42"/>
        <v>939.90561056105616</v>
      </c>
      <c r="M618" s="15">
        <f t="shared" si="42"/>
        <v>60309.632673267333</v>
      </c>
      <c r="N618" s="15">
        <f t="shared" si="42"/>
        <v>61249.538283828377</v>
      </c>
      <c r="O618" s="15">
        <f t="shared" si="42"/>
        <v>-59988.390099009899</v>
      </c>
    </row>
    <row r="619" spans="1:15">
      <c r="A619" t="s">
        <v>400</v>
      </c>
      <c r="B619">
        <v>8716</v>
      </c>
      <c r="C619" t="s">
        <v>332</v>
      </c>
      <c r="D619" t="s">
        <v>234</v>
      </c>
      <c r="E619" s="16">
        <v>2778</v>
      </c>
      <c r="F619" s="16">
        <v>0</v>
      </c>
      <c r="G619" s="16">
        <v>0</v>
      </c>
      <c r="H619" s="16">
        <v>102227.552</v>
      </c>
      <c r="I619" s="16">
        <v>102227.552</v>
      </c>
      <c r="J619" s="16">
        <f t="shared" si="39"/>
        <v>-102227.552</v>
      </c>
      <c r="K619" s="16">
        <f t="shared" si="42"/>
        <v>0</v>
      </c>
      <c r="L619" s="16">
        <f t="shared" si="42"/>
        <v>0</v>
      </c>
      <c r="M619" s="16">
        <f t="shared" si="42"/>
        <v>36798.974802015837</v>
      </c>
      <c r="N619" s="16">
        <f t="shared" si="42"/>
        <v>36798.974802015837</v>
      </c>
      <c r="O619" s="16">
        <f t="shared" si="42"/>
        <v>-36798.974802015837</v>
      </c>
    </row>
    <row r="620" spans="1:15">
      <c r="A620" s="13" t="s">
        <v>400</v>
      </c>
      <c r="B620" s="13">
        <v>8401</v>
      </c>
      <c r="C620" s="13" t="s">
        <v>333</v>
      </c>
      <c r="D620" s="13" t="s">
        <v>227</v>
      </c>
      <c r="E620" s="15">
        <v>2387</v>
      </c>
      <c r="F620" s="15">
        <v>5000</v>
      </c>
      <c r="G620" s="15">
        <v>0</v>
      </c>
      <c r="H620" s="15">
        <v>25127.394</v>
      </c>
      <c r="I620" s="15">
        <v>25127.394</v>
      </c>
      <c r="J620" s="15">
        <f t="shared" si="39"/>
        <v>-20127.394</v>
      </c>
      <c r="K620" s="15">
        <f t="shared" si="42"/>
        <v>2094.6795140343525</v>
      </c>
      <c r="L620" s="15">
        <f t="shared" si="42"/>
        <v>0</v>
      </c>
      <c r="M620" s="15">
        <f t="shared" si="42"/>
        <v>10526.767490573942</v>
      </c>
      <c r="N620" s="15">
        <f t="shared" si="42"/>
        <v>10526.767490573942</v>
      </c>
      <c r="O620" s="15">
        <f t="shared" si="42"/>
        <v>-8432.0879765395894</v>
      </c>
    </row>
    <row r="621" spans="1:15">
      <c r="A621" t="s">
        <v>400</v>
      </c>
      <c r="B621">
        <v>8717</v>
      </c>
      <c r="C621" t="s">
        <v>334</v>
      </c>
      <c r="D621" t="s">
        <v>235</v>
      </c>
      <c r="E621" s="16">
        <v>2369</v>
      </c>
      <c r="F621" s="16">
        <v>271.10000000000002</v>
      </c>
      <c r="G621" s="16">
        <v>0</v>
      </c>
      <c r="H621" s="16">
        <v>74869.438999999998</v>
      </c>
      <c r="I621" s="16">
        <v>74869.438999999998</v>
      </c>
      <c r="J621" s="16">
        <f t="shared" si="39"/>
        <v>-74598.338999999993</v>
      </c>
      <c r="K621" s="16">
        <f t="shared" si="42"/>
        <v>114.43647108484593</v>
      </c>
      <c r="L621" s="16">
        <f t="shared" si="42"/>
        <v>0</v>
      </c>
      <c r="M621" s="16">
        <f t="shared" si="42"/>
        <v>31603.815533980582</v>
      </c>
      <c r="N621" s="16">
        <f t="shared" si="42"/>
        <v>31603.815533980582</v>
      </c>
      <c r="O621" s="16">
        <f t="shared" si="42"/>
        <v>-31489.379062895732</v>
      </c>
    </row>
    <row r="622" spans="1:15">
      <c r="A622" s="13" t="s">
        <v>400</v>
      </c>
      <c r="B622" s="13">
        <v>6250</v>
      </c>
      <c r="C622" s="13" t="s">
        <v>335</v>
      </c>
      <c r="D622" s="13" t="s">
        <v>210</v>
      </c>
      <c r="E622" s="15">
        <v>1970</v>
      </c>
      <c r="F622" s="15">
        <v>1129.0309999999999</v>
      </c>
      <c r="G622" s="15">
        <v>0</v>
      </c>
      <c r="H622" s="15">
        <v>178330.568</v>
      </c>
      <c r="I622" s="15">
        <v>178330.568</v>
      </c>
      <c r="J622" s="15">
        <f t="shared" si="39"/>
        <v>-177201.53700000001</v>
      </c>
      <c r="K622" s="15">
        <f t="shared" si="42"/>
        <v>573.11218274111673</v>
      </c>
      <c r="L622" s="15">
        <f t="shared" si="42"/>
        <v>0</v>
      </c>
      <c r="M622" s="15">
        <f t="shared" si="42"/>
        <v>90523.130964466996</v>
      </c>
      <c r="N622" s="15">
        <f t="shared" si="42"/>
        <v>90523.130964466996</v>
      </c>
      <c r="O622" s="15">
        <f t="shared" si="42"/>
        <v>-89950.018781725885</v>
      </c>
    </row>
    <row r="623" spans="1:15">
      <c r="A623" t="s">
        <v>400</v>
      </c>
      <c r="B623">
        <v>8613</v>
      </c>
      <c r="C623" t="s">
        <v>336</v>
      </c>
      <c r="D623" t="s">
        <v>231</v>
      </c>
      <c r="E623" s="16">
        <v>1924</v>
      </c>
      <c r="F623" s="16">
        <v>4977.1130000000003</v>
      </c>
      <c r="G623" s="16">
        <v>300.58100000000002</v>
      </c>
      <c r="H623" s="16">
        <v>41582.654000000002</v>
      </c>
      <c r="I623" s="16">
        <v>41883.235000000001</v>
      </c>
      <c r="J623" s="16">
        <f t="shared" si="39"/>
        <v>-36906.122000000003</v>
      </c>
      <c r="K623" s="16">
        <f t="shared" si="42"/>
        <v>2586.8570686070689</v>
      </c>
      <c r="L623" s="16">
        <f t="shared" si="42"/>
        <v>156.22713097713097</v>
      </c>
      <c r="M623" s="16">
        <f t="shared" si="42"/>
        <v>21612.606029106028</v>
      </c>
      <c r="N623" s="16">
        <f t="shared" si="42"/>
        <v>21768.833160083163</v>
      </c>
      <c r="O623" s="16">
        <f t="shared" si="42"/>
        <v>-19181.976091476092</v>
      </c>
    </row>
    <row r="624" spans="1:15">
      <c r="A624" s="13" t="s">
        <v>400</v>
      </c>
      <c r="B624" s="13">
        <v>6400</v>
      </c>
      <c r="C624" s="13" t="s">
        <v>337</v>
      </c>
      <c r="D624" s="13" t="s">
        <v>211</v>
      </c>
      <c r="E624" s="15">
        <v>1855</v>
      </c>
      <c r="F624" s="15">
        <v>2707.93</v>
      </c>
      <c r="G624" s="15">
        <v>3126.2109999999998</v>
      </c>
      <c r="H624" s="15">
        <v>124546.391</v>
      </c>
      <c r="I624" s="15">
        <v>127672.602</v>
      </c>
      <c r="J624" s="15">
        <f t="shared" si="39"/>
        <v>-124964.67200000001</v>
      </c>
      <c r="K624" s="15">
        <f t="shared" si="42"/>
        <v>1459.8005390835579</v>
      </c>
      <c r="L624" s="15">
        <f t="shared" si="42"/>
        <v>1685.2889487870618</v>
      </c>
      <c r="M624" s="15">
        <f t="shared" si="42"/>
        <v>67140.911590296499</v>
      </c>
      <c r="N624" s="15">
        <f t="shared" si="42"/>
        <v>68826.200539083555</v>
      </c>
      <c r="O624" s="15">
        <f t="shared" si="42"/>
        <v>-67366.399999999994</v>
      </c>
    </row>
    <row r="625" spans="1:15">
      <c r="A625" t="s">
        <v>400</v>
      </c>
      <c r="B625">
        <v>8614</v>
      </c>
      <c r="C625" t="s">
        <v>338</v>
      </c>
      <c r="D625" t="s">
        <v>232</v>
      </c>
      <c r="E625" s="16">
        <v>1740</v>
      </c>
      <c r="F625" s="16">
        <v>4631.8429999999998</v>
      </c>
      <c r="G625" s="16">
        <v>396.79899999999998</v>
      </c>
      <c r="H625" s="16">
        <v>87649.801000000007</v>
      </c>
      <c r="I625" s="16">
        <v>88046.6</v>
      </c>
      <c r="J625" s="16">
        <f t="shared" si="39"/>
        <v>-83414.757000000012</v>
      </c>
      <c r="K625" s="16">
        <f t="shared" si="42"/>
        <v>2661.978735632184</v>
      </c>
      <c r="L625" s="16">
        <f t="shared" si="42"/>
        <v>228.04540229885058</v>
      </c>
      <c r="M625" s="16">
        <f t="shared" si="42"/>
        <v>50373.448850574721</v>
      </c>
      <c r="N625" s="16">
        <f t="shared" si="42"/>
        <v>50601.494252873563</v>
      </c>
      <c r="O625" s="16">
        <f t="shared" si="42"/>
        <v>-47939.515517241387</v>
      </c>
    </row>
    <row r="626" spans="1:15">
      <c r="A626" s="13" t="s">
        <v>400</v>
      </c>
      <c r="B626" s="13">
        <v>3714</v>
      </c>
      <c r="C626" s="13" t="s">
        <v>339</v>
      </c>
      <c r="D626" s="13" t="s">
        <v>190</v>
      </c>
      <c r="E626" s="15">
        <v>1679</v>
      </c>
      <c r="F626" s="15">
        <v>5235.6379999999999</v>
      </c>
      <c r="G626" s="15">
        <v>0</v>
      </c>
      <c r="H626" s="15">
        <v>19456.375</v>
      </c>
      <c r="I626" s="15">
        <v>19456.375</v>
      </c>
      <c r="J626" s="15">
        <f t="shared" si="39"/>
        <v>-14220.737000000001</v>
      </c>
      <c r="K626" s="15">
        <f t="shared" si="42"/>
        <v>3118.3073257891601</v>
      </c>
      <c r="L626" s="15">
        <f t="shared" si="42"/>
        <v>0</v>
      </c>
      <c r="M626" s="15">
        <f t="shared" si="42"/>
        <v>11588.073257891603</v>
      </c>
      <c r="N626" s="15">
        <f t="shared" si="42"/>
        <v>11588.073257891603</v>
      </c>
      <c r="O626" s="15">
        <f t="shared" si="42"/>
        <v>-8469.7659321024421</v>
      </c>
    </row>
    <row r="627" spans="1:15">
      <c r="A627" t="s">
        <v>400</v>
      </c>
      <c r="B627">
        <v>2506</v>
      </c>
      <c r="C627" t="s">
        <v>340</v>
      </c>
      <c r="D627" t="s">
        <v>180</v>
      </c>
      <c r="E627" s="16">
        <v>1331</v>
      </c>
      <c r="F627" s="16">
        <v>5672.18</v>
      </c>
      <c r="G627" s="16">
        <v>0</v>
      </c>
      <c r="H627" s="16">
        <v>43709.887999999999</v>
      </c>
      <c r="I627" s="16">
        <v>43709.887999999999</v>
      </c>
      <c r="J627" s="16">
        <f t="shared" si="39"/>
        <v>-38037.707999999999</v>
      </c>
      <c r="K627" s="16">
        <f t="shared" si="42"/>
        <v>4261.5927873779119</v>
      </c>
      <c r="L627" s="16">
        <f t="shared" si="42"/>
        <v>0</v>
      </c>
      <c r="M627" s="16">
        <f t="shared" si="42"/>
        <v>32839.885800150267</v>
      </c>
      <c r="N627" s="16">
        <f t="shared" si="42"/>
        <v>32839.885800150267</v>
      </c>
      <c r="O627" s="16">
        <f t="shared" si="42"/>
        <v>-28578.293012772348</v>
      </c>
    </row>
    <row r="628" spans="1:15">
      <c r="A628" s="13" t="s">
        <v>400</v>
      </c>
      <c r="B628" s="13">
        <v>5508</v>
      </c>
      <c r="C628" s="13" t="s">
        <v>341</v>
      </c>
      <c r="D628" s="13" t="s">
        <v>202</v>
      </c>
      <c r="E628" s="15">
        <v>1222</v>
      </c>
      <c r="F628" s="15">
        <v>8662.5</v>
      </c>
      <c r="G628" s="15">
        <v>0</v>
      </c>
      <c r="H628" s="15">
        <v>61486.574999999997</v>
      </c>
      <c r="I628" s="15">
        <v>61486.574999999997</v>
      </c>
      <c r="J628" s="15">
        <f t="shared" si="39"/>
        <v>-52824.074999999997</v>
      </c>
      <c r="K628" s="15">
        <f t="shared" si="42"/>
        <v>7088.7888707037646</v>
      </c>
      <c r="L628" s="15">
        <f t="shared" si="42"/>
        <v>0</v>
      </c>
      <c r="M628" s="15">
        <f t="shared" si="42"/>
        <v>50316.346153846156</v>
      </c>
      <c r="N628" s="15">
        <f t="shared" si="42"/>
        <v>50316.346153846156</v>
      </c>
      <c r="O628" s="15">
        <f t="shared" si="42"/>
        <v>-43227.557283142385</v>
      </c>
    </row>
    <row r="629" spans="1:15">
      <c r="A629" t="s">
        <v>400</v>
      </c>
      <c r="B629">
        <v>3711</v>
      </c>
      <c r="C629" t="s">
        <v>342</v>
      </c>
      <c r="D629" t="s">
        <v>188</v>
      </c>
      <c r="E629" s="16">
        <v>1196</v>
      </c>
      <c r="F629" s="16">
        <v>2426.1840000000002</v>
      </c>
      <c r="G629" s="16">
        <v>0</v>
      </c>
      <c r="H629" s="16">
        <v>36806.466</v>
      </c>
      <c r="I629" s="16">
        <v>36806.466</v>
      </c>
      <c r="J629" s="16">
        <f t="shared" si="39"/>
        <v>-34380.281999999999</v>
      </c>
      <c r="K629" s="16">
        <f t="shared" si="42"/>
        <v>2028.5819397993312</v>
      </c>
      <c r="L629" s="16">
        <f t="shared" si="42"/>
        <v>0</v>
      </c>
      <c r="M629" s="16">
        <f t="shared" si="42"/>
        <v>30774.637123745819</v>
      </c>
      <c r="N629" s="16">
        <f t="shared" si="42"/>
        <v>30774.637123745819</v>
      </c>
      <c r="O629" s="16">
        <f t="shared" si="42"/>
        <v>-28746.05518394649</v>
      </c>
    </row>
    <row r="630" spans="1:15">
      <c r="A630" s="13" t="s">
        <v>400</v>
      </c>
      <c r="B630" s="13">
        <v>8721</v>
      </c>
      <c r="C630" s="13" t="s">
        <v>343</v>
      </c>
      <c r="D630" s="13" t="s">
        <v>238</v>
      </c>
      <c r="E630" s="15">
        <v>1144</v>
      </c>
      <c r="F630" s="15">
        <v>162.99799999999999</v>
      </c>
      <c r="G630" s="15">
        <v>0</v>
      </c>
      <c r="H630" s="15">
        <v>52592.862999999998</v>
      </c>
      <c r="I630" s="15">
        <v>52592.862999999998</v>
      </c>
      <c r="J630" s="15">
        <f t="shared" si="39"/>
        <v>-52429.864999999998</v>
      </c>
      <c r="K630" s="15">
        <f t="shared" si="42"/>
        <v>142.48076923076923</v>
      </c>
      <c r="L630" s="15">
        <f t="shared" si="42"/>
        <v>0</v>
      </c>
      <c r="M630" s="15">
        <f t="shared" si="42"/>
        <v>45972.782342657338</v>
      </c>
      <c r="N630" s="15">
        <f t="shared" si="42"/>
        <v>45972.782342657338</v>
      </c>
      <c r="O630" s="15">
        <f t="shared" si="42"/>
        <v>-45830.301573426572</v>
      </c>
    </row>
    <row r="631" spans="1:15">
      <c r="A631" t="s">
        <v>400</v>
      </c>
      <c r="B631">
        <v>6513</v>
      </c>
      <c r="C631" t="s">
        <v>344</v>
      </c>
      <c r="D631" t="s">
        <v>212</v>
      </c>
      <c r="E631" s="16">
        <v>1097</v>
      </c>
      <c r="F631" s="16">
        <v>1131.825</v>
      </c>
      <c r="G631" s="16">
        <v>0</v>
      </c>
      <c r="H631" s="16">
        <v>17475.297999999999</v>
      </c>
      <c r="I631" s="16">
        <v>17475.297999999999</v>
      </c>
      <c r="J631" s="16">
        <f t="shared" si="39"/>
        <v>-16343.472999999998</v>
      </c>
      <c r="K631" s="16">
        <f t="shared" si="42"/>
        <v>1031.7456700091159</v>
      </c>
      <c r="L631" s="16">
        <f t="shared" si="42"/>
        <v>0</v>
      </c>
      <c r="M631" s="16">
        <f t="shared" si="42"/>
        <v>15930.080218778485</v>
      </c>
      <c r="N631" s="16">
        <f t="shared" si="42"/>
        <v>15930.080218778485</v>
      </c>
      <c r="O631" s="16">
        <f t="shared" si="42"/>
        <v>-14898.33454876937</v>
      </c>
    </row>
    <row r="632" spans="1:15">
      <c r="A632" s="13" t="s">
        <v>400</v>
      </c>
      <c r="B632" s="13">
        <v>4607</v>
      </c>
      <c r="C632" s="13" t="s">
        <v>345</v>
      </c>
      <c r="D632" s="13" t="s">
        <v>196</v>
      </c>
      <c r="E632" s="15">
        <v>1064</v>
      </c>
      <c r="F632" s="15">
        <v>23473.998</v>
      </c>
      <c r="G632" s="15">
        <v>0</v>
      </c>
      <c r="H632" s="15">
        <v>76283.372000000003</v>
      </c>
      <c r="I632" s="15">
        <v>76283.372000000003</v>
      </c>
      <c r="J632" s="15">
        <f t="shared" si="39"/>
        <v>-52809.374000000003</v>
      </c>
      <c r="K632" s="15">
        <f t="shared" ref="K632:O668" si="43">(F632/$E632)*1000</f>
        <v>22062.028195488721</v>
      </c>
      <c r="L632" s="15">
        <f t="shared" si="43"/>
        <v>0</v>
      </c>
      <c r="M632" s="15">
        <f t="shared" si="43"/>
        <v>71694.898496240596</v>
      </c>
      <c r="N632" s="15">
        <f t="shared" si="43"/>
        <v>71694.898496240596</v>
      </c>
      <c r="O632" s="15">
        <f t="shared" si="43"/>
        <v>-49632.870300751885</v>
      </c>
    </row>
    <row r="633" spans="1:15">
      <c r="A633" t="s">
        <v>400</v>
      </c>
      <c r="B633">
        <v>4100</v>
      </c>
      <c r="C633" t="s">
        <v>346</v>
      </c>
      <c r="D633" t="s">
        <v>192</v>
      </c>
      <c r="E633" s="16">
        <v>958</v>
      </c>
      <c r="F633" s="16">
        <v>6076</v>
      </c>
      <c r="G633" s="16">
        <v>0</v>
      </c>
      <c r="H633" s="16">
        <v>62339.156999999999</v>
      </c>
      <c r="I633" s="16">
        <v>62339.156999999999</v>
      </c>
      <c r="J633" s="16">
        <f t="shared" si="39"/>
        <v>-56263.156999999999</v>
      </c>
      <c r="K633" s="16">
        <f t="shared" si="43"/>
        <v>6342.3799582463462</v>
      </c>
      <c r="L633" s="16">
        <f t="shared" si="43"/>
        <v>0</v>
      </c>
      <c r="M633" s="16">
        <f t="shared" si="43"/>
        <v>65072.188935281833</v>
      </c>
      <c r="N633" s="16">
        <f t="shared" si="43"/>
        <v>65072.188935281833</v>
      </c>
      <c r="O633" s="16">
        <f t="shared" si="43"/>
        <v>-58729.808977035493</v>
      </c>
    </row>
    <row r="634" spans="1:15">
      <c r="A634" s="13" t="s">
        <v>400</v>
      </c>
      <c r="B634" s="13">
        <v>5604</v>
      </c>
      <c r="C634" s="13" t="s">
        <v>347</v>
      </c>
      <c r="D634" s="13" t="s">
        <v>203</v>
      </c>
      <c r="E634" s="15">
        <v>950</v>
      </c>
      <c r="F634" s="15">
        <v>0</v>
      </c>
      <c r="G634" s="15">
        <v>796.86199999999997</v>
      </c>
      <c r="H634" s="15">
        <v>31195.968000000001</v>
      </c>
      <c r="I634" s="15">
        <v>31992.83</v>
      </c>
      <c r="J634" s="15">
        <f t="shared" si="39"/>
        <v>-31992.83</v>
      </c>
      <c r="K634" s="15">
        <f t="shared" si="43"/>
        <v>0</v>
      </c>
      <c r="L634" s="15">
        <f t="shared" si="43"/>
        <v>838.80210526315796</v>
      </c>
      <c r="M634" s="15">
        <f t="shared" si="43"/>
        <v>32837.861052631582</v>
      </c>
      <c r="N634" s="15">
        <f t="shared" si="43"/>
        <v>33676.663157894734</v>
      </c>
      <c r="O634" s="15">
        <f t="shared" si="43"/>
        <v>-33676.663157894734</v>
      </c>
    </row>
    <row r="635" spans="1:15">
      <c r="A635" t="s">
        <v>400</v>
      </c>
      <c r="B635">
        <v>3709</v>
      </c>
      <c r="C635" t="s">
        <v>348</v>
      </c>
      <c r="D635" t="s">
        <v>186</v>
      </c>
      <c r="E635" s="16">
        <v>862</v>
      </c>
      <c r="F635" s="16">
        <v>15347.891</v>
      </c>
      <c r="G635" s="16">
        <v>0</v>
      </c>
      <c r="H635" s="16">
        <v>71017.510999999999</v>
      </c>
      <c r="I635" s="16">
        <v>71017.510999999999</v>
      </c>
      <c r="J635" s="16">
        <f t="shared" si="39"/>
        <v>-55669.619999999995</v>
      </c>
      <c r="K635" s="16">
        <f t="shared" si="43"/>
        <v>17804.977958236657</v>
      </c>
      <c r="L635" s="16">
        <f t="shared" si="43"/>
        <v>0</v>
      </c>
      <c r="M635" s="16">
        <f t="shared" si="43"/>
        <v>82386.903712296989</v>
      </c>
      <c r="N635" s="16">
        <f t="shared" si="43"/>
        <v>82386.903712296989</v>
      </c>
      <c r="O635" s="16">
        <f t="shared" si="43"/>
        <v>-64581.925754060321</v>
      </c>
    </row>
    <row r="636" spans="1:15">
      <c r="A636" s="13" t="s">
        <v>400</v>
      </c>
      <c r="B636" s="13">
        <v>6612</v>
      </c>
      <c r="C636" s="13" t="s">
        <v>349</v>
      </c>
      <c r="D636" s="13" t="s">
        <v>218</v>
      </c>
      <c r="E636" s="15">
        <v>852</v>
      </c>
      <c r="F636" s="15">
        <v>6557.04</v>
      </c>
      <c r="G636" s="15">
        <v>0</v>
      </c>
      <c r="H636" s="15">
        <v>49401.677000000003</v>
      </c>
      <c r="I636" s="15">
        <v>49401.677000000003</v>
      </c>
      <c r="J636" s="15">
        <f t="shared" si="39"/>
        <v>-42844.637000000002</v>
      </c>
      <c r="K636" s="15">
        <f t="shared" si="43"/>
        <v>7696.0563380281683</v>
      </c>
      <c r="L636" s="15">
        <f t="shared" si="43"/>
        <v>0</v>
      </c>
      <c r="M636" s="15">
        <f t="shared" si="43"/>
        <v>57983.18896713615</v>
      </c>
      <c r="N636" s="15">
        <f t="shared" si="43"/>
        <v>57983.18896713615</v>
      </c>
      <c r="O636" s="15">
        <f t="shared" si="43"/>
        <v>-50287.132629107989</v>
      </c>
    </row>
    <row r="637" spans="1:15">
      <c r="A637" t="s">
        <v>400</v>
      </c>
      <c r="B637">
        <v>8710</v>
      </c>
      <c r="C637" t="s">
        <v>350</v>
      </c>
      <c r="D637" t="s">
        <v>233</v>
      </c>
      <c r="E637" s="16">
        <v>822</v>
      </c>
      <c r="F637" s="16">
        <v>0</v>
      </c>
      <c r="G637" s="16">
        <v>0</v>
      </c>
      <c r="H637" s="16">
        <v>23842.677</v>
      </c>
      <c r="I637" s="16">
        <v>23842.677</v>
      </c>
      <c r="J637" s="16">
        <f t="shared" si="39"/>
        <v>-23842.677</v>
      </c>
      <c r="K637" s="16">
        <f t="shared" si="43"/>
        <v>0</v>
      </c>
      <c r="L637" s="16">
        <f t="shared" si="43"/>
        <v>0</v>
      </c>
      <c r="M637" s="16">
        <f t="shared" si="43"/>
        <v>29005.689781021898</v>
      </c>
      <c r="N637" s="16">
        <f t="shared" si="43"/>
        <v>29005.689781021898</v>
      </c>
      <c r="O637" s="16">
        <f t="shared" si="43"/>
        <v>-29005.689781021898</v>
      </c>
    </row>
    <row r="638" spans="1:15">
      <c r="A638" s="13" t="s">
        <v>400</v>
      </c>
      <c r="B638" s="13">
        <v>8508</v>
      </c>
      <c r="C638" s="13" t="s">
        <v>351</v>
      </c>
      <c r="D638" s="13" t="s">
        <v>228</v>
      </c>
      <c r="E638" s="15">
        <v>758</v>
      </c>
      <c r="F638" s="15">
        <v>0</v>
      </c>
      <c r="G638" s="15">
        <v>0</v>
      </c>
      <c r="H638" s="15">
        <v>13718.212</v>
      </c>
      <c r="I638" s="15">
        <v>13718.212</v>
      </c>
      <c r="J638" s="15">
        <f t="shared" si="39"/>
        <v>-13718.212</v>
      </c>
      <c r="K638" s="15">
        <f t="shared" si="43"/>
        <v>0</v>
      </c>
      <c r="L638" s="15">
        <f t="shared" si="43"/>
        <v>0</v>
      </c>
      <c r="M638" s="15">
        <f t="shared" si="43"/>
        <v>18097.905013192612</v>
      </c>
      <c r="N638" s="15">
        <f t="shared" si="43"/>
        <v>18097.905013192612</v>
      </c>
      <c r="O638" s="15">
        <f t="shared" si="43"/>
        <v>-18097.905013192612</v>
      </c>
    </row>
    <row r="639" spans="1:15">
      <c r="A639" t="s">
        <v>400</v>
      </c>
      <c r="B639">
        <v>8722</v>
      </c>
      <c r="C639" t="s">
        <v>352</v>
      </c>
      <c r="D639" t="s">
        <v>239</v>
      </c>
      <c r="E639" s="16">
        <v>690</v>
      </c>
      <c r="F639" s="16">
        <v>2000</v>
      </c>
      <c r="G639" s="16">
        <v>0</v>
      </c>
      <c r="H639" s="16">
        <v>10324.502</v>
      </c>
      <c r="I639" s="16">
        <v>10324.502</v>
      </c>
      <c r="J639" s="16">
        <f t="shared" si="39"/>
        <v>-8324.5020000000004</v>
      </c>
      <c r="K639" s="16">
        <f t="shared" si="43"/>
        <v>2898.550724637681</v>
      </c>
      <c r="L639" s="16">
        <f t="shared" si="43"/>
        <v>0</v>
      </c>
      <c r="M639" s="16">
        <f t="shared" si="43"/>
        <v>14963.046376811595</v>
      </c>
      <c r="N639" s="16">
        <f t="shared" si="43"/>
        <v>14963.046376811595</v>
      </c>
      <c r="O639" s="16">
        <f t="shared" si="43"/>
        <v>-12064.495652173913</v>
      </c>
    </row>
    <row r="640" spans="1:15">
      <c r="A640" s="13" t="s">
        <v>400</v>
      </c>
      <c r="B640" s="13">
        <v>6515</v>
      </c>
      <c r="C640" s="13" t="s">
        <v>353</v>
      </c>
      <c r="D640" s="13" t="s">
        <v>213</v>
      </c>
      <c r="E640" s="15">
        <v>653</v>
      </c>
      <c r="F640" s="15">
        <v>3175.61</v>
      </c>
      <c r="G640" s="15">
        <v>0</v>
      </c>
      <c r="H640" s="15">
        <v>42103.014999999999</v>
      </c>
      <c r="I640" s="15">
        <v>42103.014999999999</v>
      </c>
      <c r="J640" s="15">
        <f t="shared" si="39"/>
        <v>-38927.404999999999</v>
      </c>
      <c r="K640" s="15">
        <f t="shared" si="43"/>
        <v>4863.108728943339</v>
      </c>
      <c r="L640" s="15">
        <f t="shared" si="43"/>
        <v>0</v>
      </c>
      <c r="M640" s="15">
        <f t="shared" si="43"/>
        <v>64476.286370597234</v>
      </c>
      <c r="N640" s="15">
        <f t="shared" si="43"/>
        <v>64476.286370597234</v>
      </c>
      <c r="O640" s="15">
        <f t="shared" si="43"/>
        <v>-59613.177641653907</v>
      </c>
    </row>
    <row r="641" spans="1:15">
      <c r="A641" t="s">
        <v>400</v>
      </c>
      <c r="B641">
        <v>7502</v>
      </c>
      <c r="C641" t="s">
        <v>354</v>
      </c>
      <c r="D641" t="s">
        <v>223</v>
      </c>
      <c r="E641" s="16">
        <v>653</v>
      </c>
      <c r="F641" s="16">
        <v>1520.5</v>
      </c>
      <c r="G641" s="16">
        <v>0</v>
      </c>
      <c r="H641" s="16">
        <v>41237.103999999999</v>
      </c>
      <c r="I641" s="16">
        <v>41237.103999999999</v>
      </c>
      <c r="J641" s="16">
        <f t="shared" si="39"/>
        <v>-39716.603999999999</v>
      </c>
      <c r="K641" s="16">
        <f t="shared" si="43"/>
        <v>2328.4839203675347</v>
      </c>
      <c r="L641" s="16">
        <f t="shared" si="43"/>
        <v>0</v>
      </c>
      <c r="M641" s="16">
        <f t="shared" si="43"/>
        <v>63150.235834609499</v>
      </c>
      <c r="N641" s="16">
        <f t="shared" si="43"/>
        <v>63150.235834609499</v>
      </c>
      <c r="O641" s="16">
        <f t="shared" si="43"/>
        <v>-60821.751914241955</v>
      </c>
    </row>
    <row r="642" spans="1:15">
      <c r="A642" s="13" t="s">
        <v>400</v>
      </c>
      <c r="B642" s="13">
        <v>3511</v>
      </c>
      <c r="C642" s="13" t="s">
        <v>355</v>
      </c>
      <c r="D642" s="13" t="s">
        <v>184</v>
      </c>
      <c r="E642" s="15">
        <v>647</v>
      </c>
      <c r="F642" s="15">
        <v>0</v>
      </c>
      <c r="G642" s="15">
        <v>0</v>
      </c>
      <c r="H642" s="15">
        <v>13992.25</v>
      </c>
      <c r="I642" s="15">
        <v>13992.25</v>
      </c>
      <c r="J642" s="15">
        <f t="shared" si="39"/>
        <v>-13992.25</v>
      </c>
      <c r="K642" s="15">
        <f t="shared" si="43"/>
        <v>0</v>
      </c>
      <c r="L642" s="15">
        <f t="shared" si="43"/>
        <v>0</v>
      </c>
      <c r="M642" s="15">
        <f t="shared" si="43"/>
        <v>21626.352395672333</v>
      </c>
      <c r="N642" s="15">
        <f t="shared" si="43"/>
        <v>21626.352395672333</v>
      </c>
      <c r="O642" s="15">
        <f t="shared" si="43"/>
        <v>-21626.352395672333</v>
      </c>
    </row>
    <row r="643" spans="1:15">
      <c r="A643" t="s">
        <v>400</v>
      </c>
      <c r="B643">
        <v>8509</v>
      </c>
      <c r="C643" t="s">
        <v>356</v>
      </c>
      <c r="D643" t="s">
        <v>229</v>
      </c>
      <c r="E643" s="16">
        <v>624</v>
      </c>
      <c r="F643" s="16">
        <v>0</v>
      </c>
      <c r="G643" s="16">
        <v>0</v>
      </c>
      <c r="H643" s="16">
        <v>10728.087</v>
      </c>
      <c r="I643" s="16">
        <v>10728.087</v>
      </c>
      <c r="J643" s="16">
        <f t="shared" si="39"/>
        <v>-10728.087</v>
      </c>
      <c r="K643" s="16">
        <f t="shared" si="43"/>
        <v>0</v>
      </c>
      <c r="L643" s="16">
        <f t="shared" si="43"/>
        <v>0</v>
      </c>
      <c r="M643" s="16">
        <f t="shared" si="43"/>
        <v>17192.447115384613</v>
      </c>
      <c r="N643" s="16">
        <f t="shared" si="43"/>
        <v>17192.447115384613</v>
      </c>
      <c r="O643" s="16">
        <f t="shared" si="43"/>
        <v>-17192.447115384613</v>
      </c>
    </row>
    <row r="644" spans="1:15">
      <c r="A644" s="13" t="s">
        <v>400</v>
      </c>
      <c r="B644" s="13">
        <v>3811</v>
      </c>
      <c r="C644" s="13" t="s">
        <v>357</v>
      </c>
      <c r="D644" s="13" t="s">
        <v>191</v>
      </c>
      <c r="E644" s="15">
        <v>620</v>
      </c>
      <c r="F644" s="15">
        <v>8041.4690000000001</v>
      </c>
      <c r="G644" s="15">
        <v>0</v>
      </c>
      <c r="H644" s="15">
        <v>13380.844999999999</v>
      </c>
      <c r="I644" s="15">
        <v>13380.844999999999</v>
      </c>
      <c r="J644" s="15">
        <f t="shared" si="39"/>
        <v>-5339.3759999999993</v>
      </c>
      <c r="K644" s="15">
        <f t="shared" si="43"/>
        <v>12970.111290322582</v>
      </c>
      <c r="L644" s="15">
        <f t="shared" si="43"/>
        <v>0</v>
      </c>
      <c r="M644" s="15">
        <f t="shared" si="43"/>
        <v>21582.008064516129</v>
      </c>
      <c r="N644" s="15">
        <f t="shared" si="43"/>
        <v>21582.008064516129</v>
      </c>
      <c r="O644" s="15">
        <f t="shared" si="43"/>
        <v>-8611.8967741935467</v>
      </c>
    </row>
    <row r="645" spans="1:15">
      <c r="A645" t="s">
        <v>400</v>
      </c>
      <c r="B645">
        <v>8720</v>
      </c>
      <c r="C645" t="s">
        <v>358</v>
      </c>
      <c r="D645" t="s">
        <v>237</v>
      </c>
      <c r="E645" s="16">
        <v>590</v>
      </c>
      <c r="F645" s="16">
        <v>1613.64</v>
      </c>
      <c r="G645" s="16">
        <v>0</v>
      </c>
      <c r="H645" s="16">
        <v>24843.982</v>
      </c>
      <c r="I645" s="16">
        <v>24843.982</v>
      </c>
      <c r="J645" s="16">
        <f t="shared" si="39"/>
        <v>-23230.342000000001</v>
      </c>
      <c r="K645" s="16">
        <f t="shared" si="43"/>
        <v>2734.9830508474579</v>
      </c>
      <c r="L645" s="16">
        <f t="shared" si="43"/>
        <v>0</v>
      </c>
      <c r="M645" s="16">
        <f t="shared" si="43"/>
        <v>42108.444067796612</v>
      </c>
      <c r="N645" s="16">
        <f t="shared" si="43"/>
        <v>42108.444067796612</v>
      </c>
      <c r="O645" s="16">
        <f t="shared" si="43"/>
        <v>-39373.46101694915</v>
      </c>
    </row>
    <row r="646" spans="1:15">
      <c r="A646" s="13" t="s">
        <v>400</v>
      </c>
      <c r="B646" s="13">
        <v>6709</v>
      </c>
      <c r="C646" s="13" t="s">
        <v>359</v>
      </c>
      <c r="D646" s="13" t="s">
        <v>220</v>
      </c>
      <c r="E646" s="15">
        <v>504</v>
      </c>
      <c r="F646" s="15">
        <v>3497.9520000000002</v>
      </c>
      <c r="G646" s="15">
        <v>0</v>
      </c>
      <c r="H646" s="15">
        <v>31880.837</v>
      </c>
      <c r="I646" s="15">
        <v>31880.837</v>
      </c>
      <c r="J646" s="15">
        <f t="shared" si="39"/>
        <v>-28382.884999999998</v>
      </c>
      <c r="K646" s="15">
        <f t="shared" si="43"/>
        <v>6940.3809523809532</v>
      </c>
      <c r="L646" s="15">
        <f t="shared" si="43"/>
        <v>0</v>
      </c>
      <c r="M646" s="15">
        <f t="shared" si="43"/>
        <v>63255.628968253965</v>
      </c>
      <c r="N646" s="15">
        <f t="shared" si="43"/>
        <v>63255.628968253965</v>
      </c>
      <c r="O646" s="15">
        <f t="shared" si="43"/>
        <v>-56315.24801587301</v>
      </c>
    </row>
    <row r="647" spans="1:15">
      <c r="A647" t="s">
        <v>400</v>
      </c>
      <c r="B647">
        <v>8719</v>
      </c>
      <c r="C647" t="s">
        <v>360</v>
      </c>
      <c r="D647" t="s">
        <v>236</v>
      </c>
      <c r="E647" s="16">
        <v>492</v>
      </c>
      <c r="F647" s="16">
        <v>0</v>
      </c>
      <c r="G647" s="16">
        <v>111.14</v>
      </c>
      <c r="H647" s="16">
        <v>51345.779000000002</v>
      </c>
      <c r="I647" s="16">
        <v>51456.919000000002</v>
      </c>
      <c r="J647" s="16">
        <f t="shared" si="39"/>
        <v>-51456.919000000002</v>
      </c>
      <c r="K647" s="16">
        <f t="shared" si="43"/>
        <v>0</v>
      </c>
      <c r="L647" s="16">
        <f t="shared" si="43"/>
        <v>225.89430894308944</v>
      </c>
      <c r="M647" s="16">
        <f t="shared" si="43"/>
        <v>104361.33943089432</v>
      </c>
      <c r="N647" s="16">
        <f t="shared" si="43"/>
        <v>104587.23373983741</v>
      </c>
      <c r="O647" s="16">
        <f t="shared" si="43"/>
        <v>-104587.23373983741</v>
      </c>
    </row>
    <row r="648" spans="1:15">
      <c r="A648" s="13" t="s">
        <v>400</v>
      </c>
      <c r="B648" s="13">
        <v>6607</v>
      </c>
      <c r="C648" s="13" t="s">
        <v>361</v>
      </c>
      <c r="D648" s="13" t="s">
        <v>216</v>
      </c>
      <c r="E648" s="15">
        <v>471</v>
      </c>
      <c r="F648" s="15">
        <v>0</v>
      </c>
      <c r="G648" s="15">
        <v>0</v>
      </c>
      <c r="H648" s="15">
        <v>25158.855</v>
      </c>
      <c r="I648" s="15">
        <v>25158.855</v>
      </c>
      <c r="J648" s="15">
        <f t="shared" si="39"/>
        <v>-25158.855</v>
      </c>
      <c r="K648" s="15">
        <f t="shared" si="43"/>
        <v>0</v>
      </c>
      <c r="L648" s="15">
        <f t="shared" si="43"/>
        <v>0</v>
      </c>
      <c r="M648" s="15">
        <f t="shared" si="43"/>
        <v>53415.828025477706</v>
      </c>
      <c r="N648" s="15">
        <f t="shared" si="43"/>
        <v>53415.828025477706</v>
      </c>
      <c r="O648" s="15">
        <f t="shared" si="43"/>
        <v>-53415.828025477706</v>
      </c>
    </row>
    <row r="649" spans="1:15">
      <c r="A649" t="s">
        <v>400</v>
      </c>
      <c r="B649">
        <v>5609</v>
      </c>
      <c r="C649" t="s">
        <v>362</v>
      </c>
      <c r="D649" t="s">
        <v>204</v>
      </c>
      <c r="E649" s="16">
        <v>470</v>
      </c>
      <c r="F649" s="16">
        <v>0</v>
      </c>
      <c r="G649" s="16">
        <v>0</v>
      </c>
      <c r="H649" s="16">
        <v>13476.12</v>
      </c>
      <c r="I649" s="16">
        <v>13476.12</v>
      </c>
      <c r="J649" s="16">
        <f t="shared" si="39"/>
        <v>-13476.12</v>
      </c>
      <c r="K649" s="16">
        <f t="shared" si="43"/>
        <v>0</v>
      </c>
      <c r="L649" s="16">
        <f t="shared" si="43"/>
        <v>0</v>
      </c>
      <c r="M649" s="16">
        <f t="shared" si="43"/>
        <v>28672.59574468085</v>
      </c>
      <c r="N649" s="16">
        <f t="shared" si="43"/>
        <v>28672.59574468085</v>
      </c>
      <c r="O649" s="16">
        <f t="shared" si="43"/>
        <v>-28672.59574468085</v>
      </c>
    </row>
    <row r="650" spans="1:15">
      <c r="A650" s="13" t="s">
        <v>400</v>
      </c>
      <c r="B650" s="13">
        <v>6601</v>
      </c>
      <c r="C650" s="13" t="s">
        <v>363</v>
      </c>
      <c r="D650" s="13" t="s">
        <v>214</v>
      </c>
      <c r="E650" s="15">
        <v>441</v>
      </c>
      <c r="F650" s="15">
        <v>992</v>
      </c>
      <c r="G650" s="15">
        <v>0</v>
      </c>
      <c r="H650" s="15">
        <v>22601.657999999999</v>
      </c>
      <c r="I650" s="15">
        <v>22601.657999999999</v>
      </c>
      <c r="J650" s="15">
        <f t="shared" ref="J650:J713" si="44">F650-I650</f>
        <v>-21609.657999999999</v>
      </c>
      <c r="K650" s="15">
        <f t="shared" si="43"/>
        <v>2249.4331065759638</v>
      </c>
      <c r="L650" s="15">
        <f t="shared" si="43"/>
        <v>0</v>
      </c>
      <c r="M650" s="15">
        <f t="shared" si="43"/>
        <v>51250.925170068032</v>
      </c>
      <c r="N650" s="15">
        <f t="shared" si="43"/>
        <v>51250.925170068032</v>
      </c>
      <c r="O650" s="15">
        <f t="shared" si="43"/>
        <v>-49001.492063492064</v>
      </c>
    </row>
    <row r="651" spans="1:15">
      <c r="A651" t="s">
        <v>400</v>
      </c>
      <c r="B651">
        <v>4911</v>
      </c>
      <c r="C651" t="s">
        <v>364</v>
      </c>
      <c r="D651" t="s">
        <v>200</v>
      </c>
      <c r="E651" s="16">
        <v>435</v>
      </c>
      <c r="F651" s="16">
        <v>7254.317</v>
      </c>
      <c r="G651" s="16">
        <v>0</v>
      </c>
      <c r="H651" s="16">
        <v>20892.866999999998</v>
      </c>
      <c r="I651" s="16">
        <v>20892.866999999998</v>
      </c>
      <c r="J651" s="16">
        <f t="shared" si="44"/>
        <v>-13638.55</v>
      </c>
      <c r="K651" s="16">
        <f t="shared" si="43"/>
        <v>16676.590804597701</v>
      </c>
      <c r="L651" s="16">
        <f t="shared" si="43"/>
        <v>0</v>
      </c>
      <c r="M651" s="16">
        <f t="shared" si="43"/>
        <v>48029.579310344823</v>
      </c>
      <c r="N651" s="16">
        <f t="shared" si="43"/>
        <v>48029.579310344823</v>
      </c>
      <c r="O651" s="16">
        <f t="shared" si="43"/>
        <v>-31352.988505747126</v>
      </c>
    </row>
    <row r="652" spans="1:15">
      <c r="A652" s="13" t="s">
        <v>400</v>
      </c>
      <c r="B652" s="13">
        <v>5612</v>
      </c>
      <c r="C652" s="13" t="s">
        <v>365</v>
      </c>
      <c r="D652" s="13" t="s">
        <v>206</v>
      </c>
      <c r="E652" s="15">
        <v>372</v>
      </c>
      <c r="F652" s="15">
        <v>2500</v>
      </c>
      <c r="G652" s="15">
        <v>0</v>
      </c>
      <c r="H652" s="15">
        <v>11576.163</v>
      </c>
      <c r="I652" s="15">
        <v>11576.163</v>
      </c>
      <c r="J652" s="15">
        <f t="shared" si="44"/>
        <v>-9076.1630000000005</v>
      </c>
      <c r="K652" s="15">
        <f t="shared" si="43"/>
        <v>6720.4301075268822</v>
      </c>
      <c r="L652" s="15">
        <f t="shared" si="43"/>
        <v>0</v>
      </c>
      <c r="M652" s="15">
        <f t="shared" si="43"/>
        <v>31118.717741935485</v>
      </c>
      <c r="N652" s="15">
        <f t="shared" si="43"/>
        <v>31118.717741935485</v>
      </c>
      <c r="O652" s="15">
        <f t="shared" si="43"/>
        <v>-24398.287634408603</v>
      </c>
    </row>
    <row r="653" spans="1:15">
      <c r="A653" t="s">
        <v>400</v>
      </c>
      <c r="B653">
        <v>6602</v>
      </c>
      <c r="C653" t="s">
        <v>366</v>
      </c>
      <c r="D653" t="s">
        <v>215</v>
      </c>
      <c r="E653" s="16">
        <v>371</v>
      </c>
      <c r="F653" s="16">
        <v>0</v>
      </c>
      <c r="G653" s="16">
        <v>0</v>
      </c>
      <c r="H653" s="16">
        <v>34436.239999999998</v>
      </c>
      <c r="I653" s="16">
        <v>34436.239999999998</v>
      </c>
      <c r="J653" s="16">
        <f t="shared" si="44"/>
        <v>-34436.239999999998</v>
      </c>
      <c r="K653" s="16">
        <f t="shared" si="43"/>
        <v>0</v>
      </c>
      <c r="L653" s="16">
        <f t="shared" si="43"/>
        <v>0</v>
      </c>
      <c r="M653" s="16">
        <f t="shared" si="43"/>
        <v>92820.053908355781</v>
      </c>
      <c r="N653" s="16">
        <f t="shared" si="43"/>
        <v>92820.053908355781</v>
      </c>
      <c r="O653" s="16">
        <f t="shared" si="43"/>
        <v>-92820.053908355781</v>
      </c>
    </row>
    <row r="654" spans="1:15">
      <c r="A654" s="13" t="s">
        <v>400</v>
      </c>
      <c r="B654" s="13">
        <v>8610</v>
      </c>
      <c r="C654" s="13" t="s">
        <v>367</v>
      </c>
      <c r="D654" s="13" t="s">
        <v>230</v>
      </c>
      <c r="E654" s="15">
        <v>271</v>
      </c>
      <c r="F654" s="15">
        <v>0</v>
      </c>
      <c r="G654" s="15">
        <v>0</v>
      </c>
      <c r="H654" s="15">
        <v>18187.311000000002</v>
      </c>
      <c r="I654" s="15">
        <v>18187.311000000002</v>
      </c>
      <c r="J654" s="15">
        <f t="shared" si="44"/>
        <v>-18187.311000000002</v>
      </c>
      <c r="K654" s="15">
        <f t="shared" si="43"/>
        <v>0</v>
      </c>
      <c r="L654" s="15">
        <f t="shared" si="43"/>
        <v>0</v>
      </c>
      <c r="M654" s="15">
        <f t="shared" si="43"/>
        <v>67111.848708487087</v>
      </c>
      <c r="N654" s="15">
        <f t="shared" si="43"/>
        <v>67111.848708487087</v>
      </c>
      <c r="O654" s="15">
        <f t="shared" si="43"/>
        <v>-67111.848708487087</v>
      </c>
    </row>
    <row r="655" spans="1:15">
      <c r="A655" t="s">
        <v>400</v>
      </c>
      <c r="B655">
        <v>4604</v>
      </c>
      <c r="C655" t="s">
        <v>368</v>
      </c>
      <c r="D655" t="s">
        <v>195</v>
      </c>
      <c r="E655" s="16">
        <v>268</v>
      </c>
      <c r="F655" s="16">
        <v>0</v>
      </c>
      <c r="G655" s="16">
        <v>0</v>
      </c>
      <c r="H655" s="16">
        <v>11953.035</v>
      </c>
      <c r="I655" s="16">
        <v>11953.035</v>
      </c>
      <c r="J655" s="16">
        <f t="shared" si="44"/>
        <v>-11953.035</v>
      </c>
      <c r="K655" s="16">
        <f t="shared" si="43"/>
        <v>0</v>
      </c>
      <c r="L655" s="16">
        <f t="shared" si="43"/>
        <v>0</v>
      </c>
      <c r="M655" s="16">
        <f t="shared" si="43"/>
        <v>44600.876865671642</v>
      </c>
      <c r="N655" s="16">
        <f t="shared" si="43"/>
        <v>44600.876865671642</v>
      </c>
      <c r="O655" s="16">
        <f t="shared" si="43"/>
        <v>-44600.876865671642</v>
      </c>
    </row>
    <row r="656" spans="1:15">
      <c r="A656" s="13" t="s">
        <v>400</v>
      </c>
      <c r="B656" s="13">
        <v>1606</v>
      </c>
      <c r="C656" s="13" t="s">
        <v>369</v>
      </c>
      <c r="D656" s="13" t="s">
        <v>177</v>
      </c>
      <c r="E656" s="15">
        <v>250</v>
      </c>
      <c r="F656" s="15">
        <v>0</v>
      </c>
      <c r="G656" s="15">
        <v>151.714</v>
      </c>
      <c r="H656" s="15">
        <v>7569.2359999999999</v>
      </c>
      <c r="I656" s="15">
        <v>7720.95</v>
      </c>
      <c r="J656" s="15">
        <f t="shared" si="44"/>
        <v>-7720.95</v>
      </c>
      <c r="K656" s="15">
        <f t="shared" si="43"/>
        <v>0</v>
      </c>
      <c r="L656" s="15">
        <f t="shared" si="43"/>
        <v>606.85599999999999</v>
      </c>
      <c r="M656" s="15">
        <f t="shared" si="43"/>
        <v>30276.944</v>
      </c>
      <c r="N656" s="15">
        <f t="shared" si="43"/>
        <v>30883.8</v>
      </c>
      <c r="O656" s="15">
        <f t="shared" si="43"/>
        <v>-30883.8</v>
      </c>
    </row>
    <row r="657" spans="1:15">
      <c r="A657" t="s">
        <v>400</v>
      </c>
      <c r="B657">
        <v>4502</v>
      </c>
      <c r="C657" t="s">
        <v>370</v>
      </c>
      <c r="D657" t="s">
        <v>194</v>
      </c>
      <c r="E657" s="16">
        <v>236</v>
      </c>
      <c r="F657" s="16">
        <v>2914.6289999999999</v>
      </c>
      <c r="G657" s="16">
        <v>0</v>
      </c>
      <c r="H657" s="16">
        <v>5071.0479999999998</v>
      </c>
      <c r="I657" s="16">
        <v>5071.0479999999998</v>
      </c>
      <c r="J657" s="16">
        <f t="shared" si="44"/>
        <v>-2156.4189999999999</v>
      </c>
      <c r="K657" s="16">
        <f t="shared" si="43"/>
        <v>12350.122881355932</v>
      </c>
      <c r="L657" s="16">
        <f t="shared" si="43"/>
        <v>0</v>
      </c>
      <c r="M657" s="16">
        <f t="shared" si="43"/>
        <v>21487.491525423728</v>
      </c>
      <c r="N657" s="16">
        <f t="shared" si="43"/>
        <v>21487.491525423728</v>
      </c>
      <c r="O657" s="16">
        <f t="shared" si="43"/>
        <v>-9137.3686440677975</v>
      </c>
    </row>
    <row r="658" spans="1:15">
      <c r="A658" s="13" t="s">
        <v>400</v>
      </c>
      <c r="B658" s="13">
        <v>5706</v>
      </c>
      <c r="C658" s="13" t="s">
        <v>371</v>
      </c>
      <c r="D658" s="13" t="s">
        <v>207</v>
      </c>
      <c r="E658" s="15">
        <v>210</v>
      </c>
      <c r="F658" s="15">
        <v>0</v>
      </c>
      <c r="G658" s="15">
        <v>0</v>
      </c>
      <c r="H658" s="15">
        <v>13</v>
      </c>
      <c r="I658" s="15">
        <v>13</v>
      </c>
      <c r="J658" s="15">
        <f t="shared" si="44"/>
        <v>-13</v>
      </c>
      <c r="K658" s="15">
        <f t="shared" si="43"/>
        <v>0</v>
      </c>
      <c r="L658" s="15">
        <f t="shared" si="43"/>
        <v>0</v>
      </c>
      <c r="M658" s="15">
        <f t="shared" si="43"/>
        <v>61.904761904761905</v>
      </c>
      <c r="N658" s="15">
        <f t="shared" si="43"/>
        <v>61.904761904761905</v>
      </c>
      <c r="O658" s="15">
        <f t="shared" si="43"/>
        <v>-61.904761904761905</v>
      </c>
    </row>
    <row r="659" spans="1:15">
      <c r="A659" t="s">
        <v>400</v>
      </c>
      <c r="B659">
        <v>4803</v>
      </c>
      <c r="C659" t="s">
        <v>372</v>
      </c>
      <c r="D659" t="s">
        <v>197</v>
      </c>
      <c r="E659" s="16">
        <v>201</v>
      </c>
      <c r="F659" s="16">
        <v>0</v>
      </c>
      <c r="G659" s="16">
        <v>0</v>
      </c>
      <c r="H659" s="16">
        <v>7238.3329999999996</v>
      </c>
      <c r="I659" s="16">
        <v>7238.3329999999996</v>
      </c>
      <c r="J659" s="16">
        <f t="shared" si="44"/>
        <v>-7238.3329999999996</v>
      </c>
      <c r="K659" s="16">
        <f t="shared" si="43"/>
        <v>0</v>
      </c>
      <c r="L659" s="16">
        <f t="shared" si="43"/>
        <v>0</v>
      </c>
      <c r="M659" s="16">
        <f t="shared" si="43"/>
        <v>36011.606965174127</v>
      </c>
      <c r="N659" s="16">
        <f t="shared" si="43"/>
        <v>36011.606965174127</v>
      </c>
      <c r="O659" s="16">
        <f t="shared" si="43"/>
        <v>-36011.606965174127</v>
      </c>
    </row>
    <row r="660" spans="1:15">
      <c r="A660" s="13" t="s">
        <v>400</v>
      </c>
      <c r="B660" s="13">
        <v>3713</v>
      </c>
      <c r="C660" s="13" t="s">
        <v>373</v>
      </c>
      <c r="D660" s="13" t="s">
        <v>189</v>
      </c>
      <c r="E660" s="15">
        <v>119</v>
      </c>
      <c r="F660" s="15">
        <v>1400</v>
      </c>
      <c r="G660" s="15">
        <v>0</v>
      </c>
      <c r="H660" s="15">
        <v>1229</v>
      </c>
      <c r="I660" s="15">
        <v>1229</v>
      </c>
      <c r="J660" s="15">
        <f t="shared" si="44"/>
        <v>171</v>
      </c>
      <c r="K660" s="15">
        <f t="shared" si="43"/>
        <v>11764.705882352942</v>
      </c>
      <c r="L660" s="15">
        <f t="shared" si="43"/>
        <v>0</v>
      </c>
      <c r="M660" s="15">
        <f t="shared" si="43"/>
        <v>10327.731092436976</v>
      </c>
      <c r="N660" s="15">
        <f t="shared" si="43"/>
        <v>10327.731092436976</v>
      </c>
      <c r="O660" s="15">
        <f t="shared" si="43"/>
        <v>1436.9747899159663</v>
      </c>
    </row>
    <row r="661" spans="1:15">
      <c r="A661" t="s">
        <v>400</v>
      </c>
      <c r="B661">
        <v>4902</v>
      </c>
      <c r="C661" t="s">
        <v>374</v>
      </c>
      <c r="D661" t="s">
        <v>199</v>
      </c>
      <c r="E661" s="16">
        <v>110</v>
      </c>
      <c r="F661" s="16">
        <v>0</v>
      </c>
      <c r="G661" s="16">
        <v>0</v>
      </c>
      <c r="H661" s="16">
        <v>1495.9949999999999</v>
      </c>
      <c r="I661" s="16">
        <v>1495.9949999999999</v>
      </c>
      <c r="J661" s="16">
        <f t="shared" si="44"/>
        <v>-1495.9949999999999</v>
      </c>
      <c r="K661" s="16">
        <f t="shared" si="43"/>
        <v>0</v>
      </c>
      <c r="L661" s="16">
        <f t="shared" si="43"/>
        <v>0</v>
      </c>
      <c r="M661" s="16">
        <f t="shared" si="43"/>
        <v>13599.954545454544</v>
      </c>
      <c r="N661" s="16">
        <f t="shared" si="43"/>
        <v>13599.954545454544</v>
      </c>
      <c r="O661" s="16">
        <f t="shared" si="43"/>
        <v>-13599.954545454544</v>
      </c>
    </row>
    <row r="662" spans="1:15">
      <c r="A662" s="13" t="s">
        <v>400</v>
      </c>
      <c r="B662" s="13">
        <v>7505</v>
      </c>
      <c r="C662" s="13" t="s">
        <v>375</v>
      </c>
      <c r="D662" s="13" t="s">
        <v>224</v>
      </c>
      <c r="E662" s="15">
        <v>98</v>
      </c>
      <c r="F662" s="15">
        <v>1495</v>
      </c>
      <c r="G662" s="15">
        <v>0</v>
      </c>
      <c r="H662" s="15">
        <v>16788</v>
      </c>
      <c r="I662" s="15">
        <v>16788</v>
      </c>
      <c r="J662" s="15">
        <f t="shared" si="44"/>
        <v>-15293</v>
      </c>
      <c r="K662" s="15">
        <f t="shared" si="43"/>
        <v>15255.102040816328</v>
      </c>
      <c r="L662" s="15">
        <f t="shared" si="43"/>
        <v>0</v>
      </c>
      <c r="M662" s="15">
        <f t="shared" si="43"/>
        <v>171306.12244897959</v>
      </c>
      <c r="N662" s="15">
        <f t="shared" si="43"/>
        <v>171306.12244897959</v>
      </c>
      <c r="O662" s="15">
        <f t="shared" si="43"/>
        <v>-156051.02040816325</v>
      </c>
    </row>
    <row r="663" spans="1:15">
      <c r="A663" t="s">
        <v>400</v>
      </c>
      <c r="B663">
        <v>6706</v>
      </c>
      <c r="C663" t="s">
        <v>376</v>
      </c>
      <c r="D663" t="s">
        <v>219</v>
      </c>
      <c r="E663" s="16">
        <v>94</v>
      </c>
      <c r="F663" s="16">
        <v>0</v>
      </c>
      <c r="G663" s="16">
        <v>0</v>
      </c>
      <c r="H663" s="16">
        <v>765</v>
      </c>
      <c r="I663" s="16">
        <v>765</v>
      </c>
      <c r="J663" s="16">
        <f t="shared" si="44"/>
        <v>-765</v>
      </c>
      <c r="K663" s="16">
        <f t="shared" si="43"/>
        <v>0</v>
      </c>
      <c r="L663" s="16">
        <f t="shared" si="43"/>
        <v>0</v>
      </c>
      <c r="M663" s="16">
        <f t="shared" si="43"/>
        <v>8138.2978723404258</v>
      </c>
      <c r="N663" s="16">
        <f t="shared" si="43"/>
        <v>8138.2978723404258</v>
      </c>
      <c r="O663" s="16">
        <f t="shared" si="43"/>
        <v>-8138.2978723404258</v>
      </c>
    </row>
    <row r="664" spans="1:15">
      <c r="A664" s="13" t="s">
        <v>400</v>
      </c>
      <c r="B664" s="13">
        <v>5611</v>
      </c>
      <c r="C664" s="13" t="s">
        <v>377</v>
      </c>
      <c r="D664" s="13" t="s">
        <v>205</v>
      </c>
      <c r="E664" s="15">
        <v>92</v>
      </c>
      <c r="F664" s="15">
        <v>2584</v>
      </c>
      <c r="G664" s="15">
        <v>0</v>
      </c>
      <c r="H664" s="15">
        <v>3654</v>
      </c>
      <c r="I664" s="15">
        <v>3654</v>
      </c>
      <c r="J664" s="15">
        <f t="shared" si="44"/>
        <v>-1070</v>
      </c>
      <c r="K664" s="15">
        <f t="shared" si="43"/>
        <v>28086.956521739128</v>
      </c>
      <c r="L664" s="15">
        <f t="shared" si="43"/>
        <v>0</v>
      </c>
      <c r="M664" s="15">
        <f t="shared" si="43"/>
        <v>39717.391304347831</v>
      </c>
      <c r="N664" s="15">
        <f t="shared" si="43"/>
        <v>39717.391304347831</v>
      </c>
      <c r="O664" s="15">
        <f t="shared" si="43"/>
        <v>-11630.434782608696</v>
      </c>
    </row>
    <row r="665" spans="1:15">
      <c r="A665" t="s">
        <v>400</v>
      </c>
      <c r="B665">
        <v>3506</v>
      </c>
      <c r="C665" t="s">
        <v>378</v>
      </c>
      <c r="D665" t="s">
        <v>183</v>
      </c>
      <c r="E665" s="16">
        <v>66</v>
      </c>
      <c r="F665" s="16">
        <v>1500</v>
      </c>
      <c r="G665" s="16">
        <v>0</v>
      </c>
      <c r="H665" s="16">
        <v>4027.87</v>
      </c>
      <c r="I665" s="16">
        <v>4027.87</v>
      </c>
      <c r="J665" s="16">
        <f t="shared" si="44"/>
        <v>-2527.87</v>
      </c>
      <c r="K665" s="16">
        <f t="shared" si="43"/>
        <v>22727.272727272728</v>
      </c>
      <c r="L665" s="16">
        <f t="shared" si="43"/>
        <v>0</v>
      </c>
      <c r="M665" s="16">
        <f t="shared" si="43"/>
        <v>61028.333333333328</v>
      </c>
      <c r="N665" s="16">
        <f t="shared" si="43"/>
        <v>61028.333333333328</v>
      </c>
      <c r="O665" s="16">
        <f t="shared" si="43"/>
        <v>-38301.060606060601</v>
      </c>
    </row>
    <row r="666" spans="1:15">
      <c r="A666" s="13" t="s">
        <v>400</v>
      </c>
      <c r="B666" s="13">
        <v>3710</v>
      </c>
      <c r="C666" s="13" t="s">
        <v>379</v>
      </c>
      <c r="D666" s="13" t="s">
        <v>187</v>
      </c>
      <c r="E666" s="15">
        <v>66</v>
      </c>
      <c r="F666" s="15">
        <v>0</v>
      </c>
      <c r="G666" s="15">
        <v>0</v>
      </c>
      <c r="H666" s="15">
        <v>159</v>
      </c>
      <c r="I666" s="15">
        <v>159</v>
      </c>
      <c r="J666" s="15">
        <f t="shared" si="44"/>
        <v>-159</v>
      </c>
      <c r="K666" s="15">
        <f t="shared" si="43"/>
        <v>0</v>
      </c>
      <c r="L666" s="15">
        <f t="shared" si="43"/>
        <v>0</v>
      </c>
      <c r="M666" s="15">
        <f t="shared" si="43"/>
        <v>2409.090909090909</v>
      </c>
      <c r="N666" s="15">
        <f t="shared" si="43"/>
        <v>2409.090909090909</v>
      </c>
      <c r="O666" s="15">
        <f t="shared" si="43"/>
        <v>-2409.090909090909</v>
      </c>
    </row>
    <row r="667" spans="1:15">
      <c r="A667" t="s">
        <v>400</v>
      </c>
      <c r="B667">
        <v>6611</v>
      </c>
      <c r="C667" t="s">
        <v>380</v>
      </c>
      <c r="D667" t="s">
        <v>217</v>
      </c>
      <c r="E667" s="16">
        <v>56</v>
      </c>
      <c r="F667" s="16">
        <v>0</v>
      </c>
      <c r="G667" s="16">
        <v>0</v>
      </c>
      <c r="H667" s="16">
        <v>1117.6980000000001</v>
      </c>
      <c r="I667" s="16">
        <v>1117.6980000000001</v>
      </c>
      <c r="J667" s="16">
        <f t="shared" si="44"/>
        <v>-1117.6980000000001</v>
      </c>
      <c r="K667" s="16">
        <f t="shared" si="43"/>
        <v>0</v>
      </c>
      <c r="L667" s="16">
        <f t="shared" si="43"/>
        <v>0</v>
      </c>
      <c r="M667" s="16">
        <f t="shared" si="43"/>
        <v>19958.892857142859</v>
      </c>
      <c r="N667" s="16">
        <f t="shared" si="43"/>
        <v>19958.892857142859</v>
      </c>
      <c r="O667" s="16">
        <f t="shared" si="43"/>
        <v>-19958.892857142859</v>
      </c>
    </row>
    <row r="668" spans="1:15">
      <c r="A668" s="13" t="s">
        <v>400</v>
      </c>
      <c r="B668" s="13">
        <v>4901</v>
      </c>
      <c r="C668" s="13" t="s">
        <v>381</v>
      </c>
      <c r="D668" s="13" t="s">
        <v>198</v>
      </c>
      <c r="E668" s="15">
        <v>42</v>
      </c>
      <c r="F668" s="15">
        <v>5000</v>
      </c>
      <c r="G668" s="15">
        <v>0</v>
      </c>
      <c r="H668" s="15">
        <v>2440</v>
      </c>
      <c r="I668" s="15">
        <v>2440</v>
      </c>
      <c r="J668" s="15">
        <f t="shared" si="44"/>
        <v>2560</v>
      </c>
      <c r="K668" s="15">
        <f t="shared" si="43"/>
        <v>119047.61904761905</v>
      </c>
      <c r="L668" s="15">
        <f t="shared" si="43"/>
        <v>0</v>
      </c>
      <c r="M668" s="15">
        <f t="shared" si="43"/>
        <v>58095.238095238092</v>
      </c>
      <c r="N668" s="15">
        <f t="shared" si="43"/>
        <v>58095.238095238092</v>
      </c>
      <c r="O668" s="15">
        <f t="shared" si="43"/>
        <v>60952.380952380947</v>
      </c>
    </row>
    <row r="669" spans="1:15"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</row>
    <row r="670" spans="1:15">
      <c r="E670" s="21">
        <f>SUM(E600:E668)</f>
        <v>368792</v>
      </c>
      <c r="F670" s="21">
        <f t="shared" ref="F670:I670" si="45">SUM(F600:F668)</f>
        <v>800945.09100000013</v>
      </c>
      <c r="G670" s="21">
        <f t="shared" si="45"/>
        <v>630465.08200000017</v>
      </c>
      <c r="H670" s="21">
        <f t="shared" si="45"/>
        <v>18005357.598000009</v>
      </c>
      <c r="I670" s="21">
        <f t="shared" si="45"/>
        <v>18635822.680000011</v>
      </c>
      <c r="J670" s="21">
        <f t="shared" si="44"/>
        <v>-17834877.589000009</v>
      </c>
      <c r="K670" s="21">
        <f t="shared" ref="K670:O670" si="46">(F670/$E670)*1000</f>
        <v>2171.8071189179809</v>
      </c>
      <c r="L670" s="21">
        <f t="shared" si="46"/>
        <v>1709.5411017592576</v>
      </c>
      <c r="M670" s="21">
        <f t="shared" si="46"/>
        <v>48822.527598212568</v>
      </c>
      <c r="N670" s="21">
        <f t="shared" si="46"/>
        <v>50532.068699971831</v>
      </c>
      <c r="O670" s="21">
        <f t="shared" si="46"/>
        <v>-48360.261581053841</v>
      </c>
    </row>
    <row r="671" spans="1:15"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</row>
    <row r="672" spans="1:15">
      <c r="D672" s="104" t="s">
        <v>93</v>
      </c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</row>
    <row r="673" spans="1:15">
      <c r="D673" s="118" t="s">
        <v>301</v>
      </c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</row>
    <row r="674" spans="1:15">
      <c r="A674" s="13" t="s">
        <v>401</v>
      </c>
      <c r="B674" s="13">
        <v>0</v>
      </c>
      <c r="C674" s="13" t="s">
        <v>313</v>
      </c>
      <c r="D674" s="13" t="s">
        <v>19</v>
      </c>
      <c r="E674" s="15">
        <v>133262</v>
      </c>
      <c r="F674" s="15">
        <v>199531.44500000001</v>
      </c>
      <c r="G674" s="15">
        <v>475002.527</v>
      </c>
      <c r="H674" s="15">
        <v>2266649.4160000002</v>
      </c>
      <c r="I674" s="15">
        <v>2741651.943</v>
      </c>
      <c r="J674" s="15">
        <f t="shared" si="44"/>
        <v>-2542120.4980000001</v>
      </c>
      <c r="K674" s="15">
        <f t="shared" ref="K674:O705" si="47">(F674/$E674)*1000</f>
        <v>1497.2868859840014</v>
      </c>
      <c r="L674" s="15">
        <f t="shared" si="47"/>
        <v>3564.4259203673964</v>
      </c>
      <c r="M674" s="15">
        <f t="shared" si="47"/>
        <v>17008.97041917426</v>
      </c>
      <c r="N674" s="15">
        <f t="shared" si="47"/>
        <v>20573.396339541658</v>
      </c>
      <c r="O674" s="15">
        <f t="shared" si="47"/>
        <v>-19076.109453557656</v>
      </c>
    </row>
    <row r="675" spans="1:15">
      <c r="A675" t="s">
        <v>401</v>
      </c>
      <c r="B675">
        <v>1000</v>
      </c>
      <c r="C675" t="s">
        <v>314</v>
      </c>
      <c r="D675" t="s">
        <v>172</v>
      </c>
      <c r="E675" s="16">
        <v>38332</v>
      </c>
      <c r="F675" s="16">
        <v>1738.94</v>
      </c>
      <c r="G675" s="16">
        <v>5.3140000000000001</v>
      </c>
      <c r="H675" s="16">
        <v>491831.08899999998</v>
      </c>
      <c r="I675" s="16">
        <v>491836.40299999999</v>
      </c>
      <c r="J675" s="16">
        <f t="shared" si="44"/>
        <v>-490097.46299999999</v>
      </c>
      <c r="K675" s="16">
        <f t="shared" si="47"/>
        <v>45.365230094959827</v>
      </c>
      <c r="L675" s="16">
        <f t="shared" si="47"/>
        <v>0.13863090890117916</v>
      </c>
      <c r="M675" s="16">
        <f t="shared" si="47"/>
        <v>12830.822524261712</v>
      </c>
      <c r="N675" s="16">
        <f t="shared" si="47"/>
        <v>12830.961155170615</v>
      </c>
      <c r="O675" s="16">
        <f t="shared" si="47"/>
        <v>-12785.595925075653</v>
      </c>
    </row>
    <row r="676" spans="1:15">
      <c r="A676" s="13" t="s">
        <v>401</v>
      </c>
      <c r="B676" s="13">
        <v>1400</v>
      </c>
      <c r="C676" s="13" t="s">
        <v>315</v>
      </c>
      <c r="D676" s="13" t="s">
        <v>175</v>
      </c>
      <c r="E676" s="15">
        <v>29687</v>
      </c>
      <c r="F676" s="15">
        <v>0</v>
      </c>
      <c r="G676" s="15">
        <v>0</v>
      </c>
      <c r="H676" s="15">
        <v>165847.77600000001</v>
      </c>
      <c r="I676" s="15">
        <v>165847.77600000001</v>
      </c>
      <c r="J676" s="15">
        <f t="shared" si="44"/>
        <v>-165847.77600000001</v>
      </c>
      <c r="K676" s="15">
        <f t="shared" si="47"/>
        <v>0</v>
      </c>
      <c r="L676" s="15">
        <f t="shared" si="47"/>
        <v>0</v>
      </c>
      <c r="M676" s="15">
        <f t="shared" si="47"/>
        <v>5586.5454912924852</v>
      </c>
      <c r="N676" s="15">
        <f t="shared" si="47"/>
        <v>5586.5454912924852</v>
      </c>
      <c r="O676" s="15">
        <f t="shared" si="47"/>
        <v>-5586.5454912924852</v>
      </c>
    </row>
    <row r="677" spans="1:15">
      <c r="A677" t="s">
        <v>401</v>
      </c>
      <c r="B677">
        <v>2000</v>
      </c>
      <c r="C677" t="s">
        <v>316</v>
      </c>
      <c r="D677" t="s">
        <v>178</v>
      </c>
      <c r="E677" s="16">
        <v>19676</v>
      </c>
      <c r="F677" s="16">
        <v>2155.5500000000002</v>
      </c>
      <c r="G677" s="16">
        <v>0</v>
      </c>
      <c r="H677" s="16">
        <v>137200.77799999999</v>
      </c>
      <c r="I677" s="16">
        <v>137200.77799999999</v>
      </c>
      <c r="J677" s="16">
        <f t="shared" si="44"/>
        <v>-135045.228</v>
      </c>
      <c r="K677" s="16">
        <f t="shared" si="47"/>
        <v>109.55224639154301</v>
      </c>
      <c r="L677" s="16">
        <f t="shared" si="47"/>
        <v>0</v>
      </c>
      <c r="M677" s="16">
        <f t="shared" si="47"/>
        <v>6973.001524700142</v>
      </c>
      <c r="N677" s="16">
        <f t="shared" si="47"/>
        <v>6973.001524700142</v>
      </c>
      <c r="O677" s="16">
        <f t="shared" si="47"/>
        <v>-6863.4492783085998</v>
      </c>
    </row>
    <row r="678" spans="1:15">
      <c r="A678" s="13" t="s">
        <v>401</v>
      </c>
      <c r="B678" s="13">
        <v>6000</v>
      </c>
      <c r="C678" s="13" t="s">
        <v>317</v>
      </c>
      <c r="D678" s="13" t="s">
        <v>208</v>
      </c>
      <c r="E678" s="15">
        <v>19219</v>
      </c>
      <c r="F678" s="15">
        <v>25785.945</v>
      </c>
      <c r="G678" s="15">
        <v>44137.650999999998</v>
      </c>
      <c r="H678" s="15">
        <v>368975.62</v>
      </c>
      <c r="I678" s="15">
        <v>413113.27100000001</v>
      </c>
      <c r="J678" s="15">
        <f t="shared" si="44"/>
        <v>-387327.326</v>
      </c>
      <c r="K678" s="15">
        <f t="shared" si="47"/>
        <v>1341.6902544357145</v>
      </c>
      <c r="L678" s="15">
        <f t="shared" si="47"/>
        <v>2296.5633487694472</v>
      </c>
      <c r="M678" s="15">
        <f t="shared" si="47"/>
        <v>19198.481710807013</v>
      </c>
      <c r="N678" s="15">
        <f t="shared" si="47"/>
        <v>21495.045059576463</v>
      </c>
      <c r="O678" s="15">
        <f t="shared" si="47"/>
        <v>-20153.354805140749</v>
      </c>
    </row>
    <row r="679" spans="1:15">
      <c r="A679" t="s">
        <v>401</v>
      </c>
      <c r="B679">
        <v>1300</v>
      </c>
      <c r="C679" t="s">
        <v>318</v>
      </c>
      <c r="D679" t="s">
        <v>174</v>
      </c>
      <c r="E679" s="16">
        <v>17693</v>
      </c>
      <c r="F679" s="16">
        <v>142104.886</v>
      </c>
      <c r="G679" s="16">
        <v>451013.81400000001</v>
      </c>
      <c r="H679" s="16">
        <v>264939.58100000001</v>
      </c>
      <c r="I679" s="16">
        <v>715953.39500000002</v>
      </c>
      <c r="J679" s="16">
        <f t="shared" si="44"/>
        <v>-573848.50900000008</v>
      </c>
      <c r="K679" s="16">
        <f t="shared" si="47"/>
        <v>8031.7010116995425</v>
      </c>
      <c r="L679" s="16">
        <f t="shared" si="47"/>
        <v>25491.087661787147</v>
      </c>
      <c r="M679" s="16">
        <f t="shared" si="47"/>
        <v>14974.259933306957</v>
      </c>
      <c r="N679" s="16">
        <f t="shared" si="47"/>
        <v>40465.347595094107</v>
      </c>
      <c r="O679" s="16">
        <f t="shared" si="47"/>
        <v>-32433.646583394569</v>
      </c>
    </row>
    <row r="680" spans="1:15">
      <c r="A680" s="13" t="s">
        <v>401</v>
      </c>
      <c r="B680" s="13">
        <v>1604</v>
      </c>
      <c r="C680" s="13" t="s">
        <v>319</v>
      </c>
      <c r="D680" s="13" t="s">
        <v>176</v>
      </c>
      <c r="E680" s="15">
        <v>12589</v>
      </c>
      <c r="F680" s="15">
        <v>8393.7309999999998</v>
      </c>
      <c r="G680" s="15">
        <v>68930.745999999999</v>
      </c>
      <c r="H680" s="15">
        <v>138927.351</v>
      </c>
      <c r="I680" s="15">
        <v>207858.09700000001</v>
      </c>
      <c r="J680" s="15">
        <f t="shared" si="44"/>
        <v>-199464.36600000001</v>
      </c>
      <c r="K680" s="15">
        <f t="shared" si="47"/>
        <v>666.75121137500992</v>
      </c>
      <c r="L680" s="15">
        <f t="shared" si="47"/>
        <v>5475.4743029629035</v>
      </c>
      <c r="M680" s="15">
        <f t="shared" si="47"/>
        <v>11035.614504726349</v>
      </c>
      <c r="N680" s="15">
        <f t="shared" si="47"/>
        <v>16511.088807689252</v>
      </c>
      <c r="O680" s="15">
        <f t="shared" si="47"/>
        <v>-15844.337596314244</v>
      </c>
    </row>
    <row r="681" spans="1:15">
      <c r="A681" t="s">
        <v>401</v>
      </c>
      <c r="B681">
        <v>8200</v>
      </c>
      <c r="C681" t="s">
        <v>320</v>
      </c>
      <c r="D681" t="s">
        <v>226</v>
      </c>
      <c r="E681" s="16">
        <v>10452</v>
      </c>
      <c r="F681" s="16">
        <v>491.44499999999999</v>
      </c>
      <c r="G681" s="16">
        <v>1015.4</v>
      </c>
      <c r="H681" s="16">
        <v>178827.508</v>
      </c>
      <c r="I681" s="16">
        <v>179842.908</v>
      </c>
      <c r="J681" s="16">
        <f t="shared" si="44"/>
        <v>-179351.46299999999</v>
      </c>
      <c r="K681" s="16">
        <f t="shared" si="47"/>
        <v>47.019230769230774</v>
      </c>
      <c r="L681" s="16">
        <f t="shared" si="47"/>
        <v>97.14887102946804</v>
      </c>
      <c r="M681" s="16">
        <f t="shared" si="47"/>
        <v>17109.405663987753</v>
      </c>
      <c r="N681" s="16">
        <f t="shared" si="47"/>
        <v>17206.554535017221</v>
      </c>
      <c r="O681" s="16">
        <f t="shared" si="47"/>
        <v>-17159.535304247987</v>
      </c>
    </row>
    <row r="682" spans="1:15">
      <c r="A682" s="13" t="s">
        <v>401</v>
      </c>
      <c r="B682" s="13">
        <v>3000</v>
      </c>
      <c r="C682" s="13" t="s">
        <v>321</v>
      </c>
      <c r="D682" s="13" t="s">
        <v>182</v>
      </c>
      <c r="E682" s="15">
        <v>7697</v>
      </c>
      <c r="F682" s="15">
        <v>13292.76</v>
      </c>
      <c r="G682" s="15">
        <v>25039.223999999998</v>
      </c>
      <c r="H682" s="15">
        <v>79864.69</v>
      </c>
      <c r="I682" s="15">
        <v>104903.914</v>
      </c>
      <c r="J682" s="15">
        <f t="shared" si="44"/>
        <v>-91611.15400000001</v>
      </c>
      <c r="K682" s="15">
        <f t="shared" si="47"/>
        <v>1727.0053267506821</v>
      </c>
      <c r="L682" s="15">
        <f t="shared" si="47"/>
        <v>3253.114720020787</v>
      </c>
      <c r="M682" s="15">
        <f t="shared" si="47"/>
        <v>10376.080291022477</v>
      </c>
      <c r="N682" s="15">
        <f t="shared" si="47"/>
        <v>13629.195011043263</v>
      </c>
      <c r="O682" s="15">
        <f t="shared" si="47"/>
        <v>-11902.189684292583</v>
      </c>
    </row>
    <row r="683" spans="1:15">
      <c r="A683" t="s">
        <v>401</v>
      </c>
      <c r="B683">
        <v>7300</v>
      </c>
      <c r="C683" t="s">
        <v>322</v>
      </c>
      <c r="D683" t="s">
        <v>221</v>
      </c>
      <c r="E683" s="16">
        <v>5079</v>
      </c>
      <c r="F683" s="16">
        <v>52158.792999999998</v>
      </c>
      <c r="G683" s="16">
        <v>201117.04699999999</v>
      </c>
      <c r="H683" s="16">
        <v>125435.048</v>
      </c>
      <c r="I683" s="16">
        <v>326552.09499999997</v>
      </c>
      <c r="J683" s="16">
        <f t="shared" si="44"/>
        <v>-274393.30199999997</v>
      </c>
      <c r="K683" s="16">
        <f t="shared" si="47"/>
        <v>10269.500492222878</v>
      </c>
      <c r="L683" s="16">
        <f t="shared" si="47"/>
        <v>39597.764717464066</v>
      </c>
      <c r="M683" s="16">
        <f t="shared" si="47"/>
        <v>24696.800157511319</v>
      </c>
      <c r="N683" s="16">
        <f t="shared" si="47"/>
        <v>64294.564874975382</v>
      </c>
      <c r="O683" s="16">
        <f t="shared" si="47"/>
        <v>-54025.064382752505</v>
      </c>
    </row>
    <row r="684" spans="1:15">
      <c r="A684" s="13" t="s">
        <v>401</v>
      </c>
      <c r="B684" s="13">
        <v>7400</v>
      </c>
      <c r="C684" s="13" t="s">
        <v>323</v>
      </c>
      <c r="D684" s="13" t="s">
        <v>222</v>
      </c>
      <c r="E684" s="15">
        <v>5020</v>
      </c>
      <c r="F684" s="15">
        <v>20432.101999999999</v>
      </c>
      <c r="G684" s="15">
        <v>70601.898000000001</v>
      </c>
      <c r="H684" s="15">
        <v>72242.195000000007</v>
      </c>
      <c r="I684" s="15">
        <v>142844.09299999999</v>
      </c>
      <c r="J684" s="15">
        <f t="shared" si="44"/>
        <v>-122411.99099999999</v>
      </c>
      <c r="K684" s="15">
        <f t="shared" si="47"/>
        <v>4070.1398406374497</v>
      </c>
      <c r="L684" s="15">
        <f t="shared" si="47"/>
        <v>14064.123107569721</v>
      </c>
      <c r="M684" s="15">
        <f t="shared" si="47"/>
        <v>14390.87549800797</v>
      </c>
      <c r="N684" s="15">
        <f t="shared" si="47"/>
        <v>28454.99860557769</v>
      </c>
      <c r="O684" s="15">
        <f t="shared" si="47"/>
        <v>-24384.858764940236</v>
      </c>
    </row>
    <row r="685" spans="1:15">
      <c r="A685" t="s">
        <v>401</v>
      </c>
      <c r="B685">
        <v>1100</v>
      </c>
      <c r="C685" t="s">
        <v>324</v>
      </c>
      <c r="D685" t="s">
        <v>273</v>
      </c>
      <c r="E685" s="16">
        <v>4715</v>
      </c>
      <c r="F685" s="16">
        <v>12284.602000000001</v>
      </c>
      <c r="G685" s="16">
        <v>93892.926000000007</v>
      </c>
      <c r="H685" s="16">
        <v>27454.691999999999</v>
      </c>
      <c r="I685" s="16">
        <v>121347.618</v>
      </c>
      <c r="J685" s="16">
        <f t="shared" si="44"/>
        <v>-109063.016</v>
      </c>
      <c r="K685" s="16">
        <f t="shared" si="47"/>
        <v>2605.4299045599155</v>
      </c>
      <c r="L685" s="16">
        <f t="shared" si="47"/>
        <v>19913.664050901381</v>
      </c>
      <c r="M685" s="16">
        <f t="shared" si="47"/>
        <v>5822.8402969247081</v>
      </c>
      <c r="N685" s="16">
        <f t="shared" si="47"/>
        <v>25736.504347826089</v>
      </c>
      <c r="O685" s="16">
        <f t="shared" si="47"/>
        <v>-23131.07444326617</v>
      </c>
    </row>
    <row r="686" spans="1:15">
      <c r="A686" s="13" t="s">
        <v>401</v>
      </c>
      <c r="B686" s="13">
        <v>8000</v>
      </c>
      <c r="C686" s="13" t="s">
        <v>325</v>
      </c>
      <c r="D686" s="13" t="s">
        <v>225</v>
      </c>
      <c r="E686" s="15">
        <v>4347</v>
      </c>
      <c r="F686" s="15">
        <v>3228.04</v>
      </c>
      <c r="G686" s="15">
        <v>56126.205000000002</v>
      </c>
      <c r="H686" s="15">
        <v>61385.614000000001</v>
      </c>
      <c r="I686" s="15">
        <v>117511.819</v>
      </c>
      <c r="J686" s="15">
        <f t="shared" si="44"/>
        <v>-114283.77900000001</v>
      </c>
      <c r="K686" s="15">
        <f t="shared" si="47"/>
        <v>742.59029215550959</v>
      </c>
      <c r="L686" s="15">
        <f t="shared" si="47"/>
        <v>12911.480331262939</v>
      </c>
      <c r="M686" s="15">
        <f t="shared" si="47"/>
        <v>14121.374281113411</v>
      </c>
      <c r="N686" s="15">
        <f t="shared" si="47"/>
        <v>27032.854612376352</v>
      </c>
      <c r="O686" s="15">
        <f t="shared" si="47"/>
        <v>-26290.264320220846</v>
      </c>
    </row>
    <row r="687" spans="1:15">
      <c r="A687" t="s">
        <v>401</v>
      </c>
      <c r="B687">
        <v>5200</v>
      </c>
      <c r="C687" t="s">
        <v>326</v>
      </c>
      <c r="D687" t="s">
        <v>201</v>
      </c>
      <c r="E687" s="16">
        <v>4084</v>
      </c>
      <c r="F687" s="16">
        <v>36007.654000000002</v>
      </c>
      <c r="G687" s="16">
        <v>43795.417999999998</v>
      </c>
      <c r="H687" s="16">
        <v>90994.209000000003</v>
      </c>
      <c r="I687" s="16">
        <v>134789.62700000001</v>
      </c>
      <c r="J687" s="16">
        <f t="shared" si="44"/>
        <v>-98781.972999999998</v>
      </c>
      <c r="K687" s="16">
        <f t="shared" si="47"/>
        <v>8816.7615083251712</v>
      </c>
      <c r="L687" s="16">
        <f t="shared" si="47"/>
        <v>10723.657688540647</v>
      </c>
      <c r="M687" s="16">
        <f t="shared" si="47"/>
        <v>22280.658423114593</v>
      </c>
      <c r="N687" s="16">
        <f t="shared" si="47"/>
        <v>33004.316111655244</v>
      </c>
      <c r="O687" s="16">
        <f t="shared" si="47"/>
        <v>-24187.554603330067</v>
      </c>
    </row>
    <row r="688" spans="1:15">
      <c r="A688" s="13" t="s">
        <v>401</v>
      </c>
      <c r="B688" s="13">
        <v>4200</v>
      </c>
      <c r="C688" s="13" t="s">
        <v>327</v>
      </c>
      <c r="D688" s="13" t="s">
        <v>193</v>
      </c>
      <c r="E688" s="15">
        <v>3794</v>
      </c>
      <c r="F688" s="15">
        <v>8007.3149999999996</v>
      </c>
      <c r="G688" s="15">
        <v>13377.293</v>
      </c>
      <c r="H688" s="15">
        <v>55430.911</v>
      </c>
      <c r="I688" s="15">
        <v>68808.203999999998</v>
      </c>
      <c r="J688" s="15">
        <f t="shared" si="44"/>
        <v>-60800.888999999996</v>
      </c>
      <c r="K688" s="15">
        <f t="shared" si="47"/>
        <v>2110.5205587770165</v>
      </c>
      <c r="L688" s="15">
        <f t="shared" si="47"/>
        <v>3525.9074855034264</v>
      </c>
      <c r="M688" s="15">
        <f t="shared" si="47"/>
        <v>14610.150500790722</v>
      </c>
      <c r="N688" s="15">
        <f t="shared" si="47"/>
        <v>18136.057986294149</v>
      </c>
      <c r="O688" s="15">
        <f t="shared" si="47"/>
        <v>-16025.537427517133</v>
      </c>
    </row>
    <row r="689" spans="1:15">
      <c r="A689" t="s">
        <v>401</v>
      </c>
      <c r="B689">
        <v>3609</v>
      </c>
      <c r="C689" t="s">
        <v>328</v>
      </c>
      <c r="D689" t="s">
        <v>185</v>
      </c>
      <c r="E689" s="16">
        <v>3758</v>
      </c>
      <c r="F689" s="16">
        <v>4783.5060000000003</v>
      </c>
      <c r="G689" s="16">
        <v>9232.634</v>
      </c>
      <c r="H689" s="16">
        <v>58971.008000000002</v>
      </c>
      <c r="I689" s="16">
        <v>68203.642000000007</v>
      </c>
      <c r="J689" s="16">
        <f t="shared" si="44"/>
        <v>-63420.136000000006</v>
      </c>
      <c r="K689" s="16">
        <f t="shared" si="47"/>
        <v>1272.8861096327835</v>
      </c>
      <c r="L689" s="16">
        <f t="shared" si="47"/>
        <v>2456.7945715806281</v>
      </c>
      <c r="M689" s="16">
        <f t="shared" si="47"/>
        <v>15692.125598722725</v>
      </c>
      <c r="N689" s="16">
        <f t="shared" si="47"/>
        <v>18148.920170303354</v>
      </c>
      <c r="O689" s="16">
        <f t="shared" si="47"/>
        <v>-16876.034060670569</v>
      </c>
    </row>
    <row r="690" spans="1:15">
      <c r="A690" s="13" t="s">
        <v>401</v>
      </c>
      <c r="B690" s="13">
        <v>2510</v>
      </c>
      <c r="C690" s="13" t="s">
        <v>329</v>
      </c>
      <c r="D690" s="13" t="s">
        <v>181</v>
      </c>
      <c r="E690" s="15">
        <v>3649</v>
      </c>
      <c r="F690" s="15">
        <v>291.88499999999999</v>
      </c>
      <c r="G690" s="15">
        <v>7799.4279999999999</v>
      </c>
      <c r="H690" s="15">
        <v>63965.625999999997</v>
      </c>
      <c r="I690" s="15">
        <v>71765.054000000004</v>
      </c>
      <c r="J690" s="15">
        <f t="shared" si="44"/>
        <v>-71473.169000000009</v>
      </c>
      <c r="K690" s="15">
        <f t="shared" si="47"/>
        <v>79.990408331049608</v>
      </c>
      <c r="L690" s="15">
        <f t="shared" si="47"/>
        <v>2137.4151822417102</v>
      </c>
      <c r="M690" s="15">
        <f t="shared" si="47"/>
        <v>17529.631679912301</v>
      </c>
      <c r="N690" s="15">
        <f t="shared" si="47"/>
        <v>19667.046862154017</v>
      </c>
      <c r="O690" s="15">
        <f t="shared" si="47"/>
        <v>-19587.056453822966</v>
      </c>
    </row>
    <row r="691" spans="1:15">
      <c r="A691" t="s">
        <v>401</v>
      </c>
      <c r="B691">
        <v>2300</v>
      </c>
      <c r="C691" t="s">
        <v>330</v>
      </c>
      <c r="D691" t="s">
        <v>179</v>
      </c>
      <c r="E691" s="16">
        <v>3539</v>
      </c>
      <c r="F691" s="16">
        <v>371.98500000000001</v>
      </c>
      <c r="G691" s="16">
        <v>1790.482</v>
      </c>
      <c r="H691" s="16">
        <v>42447.722000000002</v>
      </c>
      <c r="I691" s="16">
        <v>44238.203999999998</v>
      </c>
      <c r="J691" s="16">
        <f t="shared" si="44"/>
        <v>-43866.218999999997</v>
      </c>
      <c r="K691" s="16">
        <f t="shared" si="47"/>
        <v>105.11020062164454</v>
      </c>
      <c r="L691" s="16">
        <f t="shared" si="47"/>
        <v>505.92879344447584</v>
      </c>
      <c r="M691" s="16">
        <f t="shared" si="47"/>
        <v>11994.270132805879</v>
      </c>
      <c r="N691" s="16">
        <f t="shared" si="47"/>
        <v>12500.198926250352</v>
      </c>
      <c r="O691" s="16">
        <f t="shared" si="47"/>
        <v>-12395.088725628708</v>
      </c>
    </row>
    <row r="692" spans="1:15">
      <c r="A692" s="13" t="s">
        <v>401</v>
      </c>
      <c r="B692" s="13">
        <v>6100</v>
      </c>
      <c r="C692" s="13" t="s">
        <v>331</v>
      </c>
      <c r="D692" s="13" t="s">
        <v>209</v>
      </c>
      <c r="E692" s="15">
        <v>3030</v>
      </c>
      <c r="F692" s="15">
        <v>3679.1709999999998</v>
      </c>
      <c r="G692" s="15">
        <v>29891.606</v>
      </c>
      <c r="H692" s="15">
        <v>58675.938999999998</v>
      </c>
      <c r="I692" s="15">
        <v>88567.544999999998</v>
      </c>
      <c r="J692" s="15">
        <f t="shared" si="44"/>
        <v>-84888.373999999996</v>
      </c>
      <c r="K692" s="15">
        <f t="shared" si="47"/>
        <v>1214.2478547854785</v>
      </c>
      <c r="L692" s="15">
        <f t="shared" si="47"/>
        <v>9865.2165016501658</v>
      </c>
      <c r="M692" s="15">
        <f t="shared" si="47"/>
        <v>19364.996369636963</v>
      </c>
      <c r="N692" s="15">
        <f t="shared" si="47"/>
        <v>29230.212871287131</v>
      </c>
      <c r="O692" s="15">
        <f t="shared" si="47"/>
        <v>-28015.96501650165</v>
      </c>
    </row>
    <row r="693" spans="1:15">
      <c r="A693" t="s">
        <v>401</v>
      </c>
      <c r="B693">
        <v>8716</v>
      </c>
      <c r="C693" t="s">
        <v>332</v>
      </c>
      <c r="D693" t="s">
        <v>234</v>
      </c>
      <c r="E693" s="16">
        <v>2778</v>
      </c>
      <c r="F693" s="16">
        <v>21341.232</v>
      </c>
      <c r="G693" s="16">
        <v>26560.04</v>
      </c>
      <c r="H693" s="16">
        <v>41630.775999999998</v>
      </c>
      <c r="I693" s="16">
        <v>68190.816000000006</v>
      </c>
      <c r="J693" s="16">
        <f t="shared" si="44"/>
        <v>-46849.584000000003</v>
      </c>
      <c r="K693" s="16">
        <f t="shared" si="47"/>
        <v>7682.2289416846652</v>
      </c>
      <c r="L693" s="16">
        <f t="shared" si="47"/>
        <v>9560.8495320374368</v>
      </c>
      <c r="M693" s="16">
        <f t="shared" si="47"/>
        <v>14985.880489560834</v>
      </c>
      <c r="N693" s="16">
        <f t="shared" si="47"/>
        <v>24546.730021598276</v>
      </c>
      <c r="O693" s="16">
        <f t="shared" si="47"/>
        <v>-16864.501079913607</v>
      </c>
    </row>
    <row r="694" spans="1:15">
      <c r="A694" s="13" t="s">
        <v>401</v>
      </c>
      <c r="B694" s="13">
        <v>8401</v>
      </c>
      <c r="C694" s="13" t="s">
        <v>333</v>
      </c>
      <c r="D694" s="13" t="s">
        <v>227</v>
      </c>
      <c r="E694" s="15">
        <v>2387</v>
      </c>
      <c r="F694" s="15">
        <v>967.06100000000004</v>
      </c>
      <c r="G694" s="15">
        <v>0</v>
      </c>
      <c r="H694" s="15">
        <v>47967.671000000002</v>
      </c>
      <c r="I694" s="15">
        <v>47967.671000000002</v>
      </c>
      <c r="J694" s="15">
        <f t="shared" si="44"/>
        <v>-47000.61</v>
      </c>
      <c r="K694" s="15">
        <f t="shared" si="47"/>
        <v>405.13657310431506</v>
      </c>
      <c r="L694" s="15">
        <f t="shared" si="47"/>
        <v>0</v>
      </c>
      <c r="M694" s="15">
        <f t="shared" si="47"/>
        <v>20095.379555927946</v>
      </c>
      <c r="N694" s="15">
        <f t="shared" si="47"/>
        <v>20095.379555927946</v>
      </c>
      <c r="O694" s="15">
        <f t="shared" si="47"/>
        <v>-19690.242982823627</v>
      </c>
    </row>
    <row r="695" spans="1:15">
      <c r="A695" t="s">
        <v>401</v>
      </c>
      <c r="B695">
        <v>8717</v>
      </c>
      <c r="C695" t="s">
        <v>334</v>
      </c>
      <c r="D695" t="s">
        <v>235</v>
      </c>
      <c r="E695" s="16">
        <v>2369</v>
      </c>
      <c r="F695" s="16">
        <v>33222.256999999998</v>
      </c>
      <c r="G695" s="16">
        <v>5253.5410000000002</v>
      </c>
      <c r="H695" s="16">
        <v>59640.995999999999</v>
      </c>
      <c r="I695" s="16">
        <v>64894.536999999997</v>
      </c>
      <c r="J695" s="16">
        <f t="shared" si="44"/>
        <v>-31672.28</v>
      </c>
      <c r="K695" s="16">
        <f t="shared" si="47"/>
        <v>14023.747150696496</v>
      </c>
      <c r="L695" s="16">
        <f t="shared" si="47"/>
        <v>2217.6196707471508</v>
      </c>
      <c r="M695" s="16">
        <f t="shared" si="47"/>
        <v>25175.599831152387</v>
      </c>
      <c r="N695" s="16">
        <f t="shared" si="47"/>
        <v>27393.219501899533</v>
      </c>
      <c r="O695" s="16">
        <f t="shared" si="47"/>
        <v>-13369.472351203038</v>
      </c>
    </row>
    <row r="696" spans="1:15">
      <c r="A696" s="13" t="s">
        <v>401</v>
      </c>
      <c r="B696" s="13">
        <v>6250</v>
      </c>
      <c r="C696" s="13" t="s">
        <v>335</v>
      </c>
      <c r="D696" s="13" t="s">
        <v>210</v>
      </c>
      <c r="E696" s="15">
        <v>1970</v>
      </c>
      <c r="F696" s="15">
        <v>2189.0160000000001</v>
      </c>
      <c r="G696" s="15">
        <v>35458.122000000003</v>
      </c>
      <c r="H696" s="15">
        <v>58900.112999999998</v>
      </c>
      <c r="I696" s="15">
        <v>94358.235000000001</v>
      </c>
      <c r="J696" s="15">
        <f t="shared" si="44"/>
        <v>-92169.218999999997</v>
      </c>
      <c r="K696" s="15">
        <f t="shared" si="47"/>
        <v>1111.1756345177666</v>
      </c>
      <c r="L696" s="15">
        <f t="shared" si="47"/>
        <v>17999.046700507617</v>
      </c>
      <c r="M696" s="15">
        <f t="shared" si="47"/>
        <v>29898.534517766497</v>
      </c>
      <c r="N696" s="15">
        <f t="shared" si="47"/>
        <v>47897.581218274114</v>
      </c>
      <c r="O696" s="15">
        <f t="shared" si="47"/>
        <v>-46786.405583756343</v>
      </c>
    </row>
    <row r="697" spans="1:15">
      <c r="A697" t="s">
        <v>401</v>
      </c>
      <c r="B697">
        <v>8613</v>
      </c>
      <c r="C697" t="s">
        <v>336</v>
      </c>
      <c r="D697" t="s">
        <v>231</v>
      </c>
      <c r="E697" s="16">
        <v>1924</v>
      </c>
      <c r="F697" s="16">
        <v>2492.7240000000002</v>
      </c>
      <c r="G697" s="16">
        <v>2515.5079999999998</v>
      </c>
      <c r="H697" s="16">
        <v>52887.688000000002</v>
      </c>
      <c r="I697" s="16">
        <v>55403.196000000004</v>
      </c>
      <c r="J697" s="16">
        <f t="shared" si="44"/>
        <v>-52910.472000000002</v>
      </c>
      <c r="K697" s="16">
        <f t="shared" si="47"/>
        <v>1295.5945945945946</v>
      </c>
      <c r="L697" s="16">
        <f t="shared" si="47"/>
        <v>1307.4365904365902</v>
      </c>
      <c r="M697" s="16">
        <f t="shared" si="47"/>
        <v>27488.403326403328</v>
      </c>
      <c r="N697" s="16">
        <f t="shared" si="47"/>
        <v>28795.839916839919</v>
      </c>
      <c r="O697" s="16">
        <f t="shared" si="47"/>
        <v>-27500.245322245322</v>
      </c>
    </row>
    <row r="698" spans="1:15">
      <c r="A698" s="13" t="s">
        <v>401</v>
      </c>
      <c r="B698" s="13">
        <v>6400</v>
      </c>
      <c r="C698" s="13" t="s">
        <v>337</v>
      </c>
      <c r="D698" s="13" t="s">
        <v>211</v>
      </c>
      <c r="E698" s="15">
        <v>1855</v>
      </c>
      <c r="F698" s="15">
        <v>517.06500000000005</v>
      </c>
      <c r="G698" s="15">
        <v>-386.892</v>
      </c>
      <c r="H698" s="15">
        <v>35951.552000000003</v>
      </c>
      <c r="I698" s="15">
        <v>35564.660000000003</v>
      </c>
      <c r="J698" s="15">
        <f t="shared" si="44"/>
        <v>-35047.595000000001</v>
      </c>
      <c r="K698" s="15">
        <f t="shared" si="47"/>
        <v>278.74123989218327</v>
      </c>
      <c r="L698" s="15">
        <f t="shared" si="47"/>
        <v>-208.56711590296496</v>
      </c>
      <c r="M698" s="15">
        <f t="shared" si="47"/>
        <v>19380.890566037739</v>
      </c>
      <c r="N698" s="15">
        <f t="shared" si="47"/>
        <v>19172.323450134772</v>
      </c>
      <c r="O698" s="15">
        <f t="shared" si="47"/>
        <v>-18893.582210242588</v>
      </c>
    </row>
    <row r="699" spans="1:15">
      <c r="A699" t="s">
        <v>401</v>
      </c>
      <c r="B699">
        <v>8614</v>
      </c>
      <c r="C699" t="s">
        <v>338</v>
      </c>
      <c r="D699" t="s">
        <v>232</v>
      </c>
      <c r="E699" s="16">
        <v>1740</v>
      </c>
      <c r="F699" s="16">
        <v>1264.721</v>
      </c>
      <c r="G699" s="16">
        <v>421.952</v>
      </c>
      <c r="H699" s="16">
        <v>26067.598000000002</v>
      </c>
      <c r="I699" s="16">
        <v>26489.55</v>
      </c>
      <c r="J699" s="16">
        <f t="shared" si="44"/>
        <v>-25224.828999999998</v>
      </c>
      <c r="K699" s="16">
        <f t="shared" si="47"/>
        <v>726.85114942528742</v>
      </c>
      <c r="L699" s="16">
        <f t="shared" si="47"/>
        <v>242.50114942528737</v>
      </c>
      <c r="M699" s="16">
        <f t="shared" si="47"/>
        <v>14981.378160919541</v>
      </c>
      <c r="N699" s="16">
        <f t="shared" si="47"/>
        <v>15223.879310344828</v>
      </c>
      <c r="O699" s="16">
        <f t="shared" si="47"/>
        <v>-14497.028160919539</v>
      </c>
    </row>
    <row r="700" spans="1:15">
      <c r="A700" s="13" t="s">
        <v>401</v>
      </c>
      <c r="B700" s="13">
        <v>3714</v>
      </c>
      <c r="C700" s="13" t="s">
        <v>339</v>
      </c>
      <c r="D700" s="13" t="s">
        <v>190</v>
      </c>
      <c r="E700" s="15">
        <v>1679</v>
      </c>
      <c r="F700" s="15">
        <v>8529.0429999999997</v>
      </c>
      <c r="G700" s="15">
        <v>58978.288</v>
      </c>
      <c r="H700" s="15">
        <v>30339.809000000001</v>
      </c>
      <c r="I700" s="15">
        <v>89318.096999999994</v>
      </c>
      <c r="J700" s="15">
        <f t="shared" si="44"/>
        <v>-80789.053999999989</v>
      </c>
      <c r="K700" s="15">
        <f t="shared" si="47"/>
        <v>5079.8350208457414</v>
      </c>
      <c r="L700" s="15">
        <f t="shared" si="47"/>
        <v>35127.032757593799</v>
      </c>
      <c r="M700" s="15">
        <f t="shared" si="47"/>
        <v>18070.166170339486</v>
      </c>
      <c r="N700" s="15">
        <f t="shared" si="47"/>
        <v>53197.198927933292</v>
      </c>
      <c r="O700" s="15">
        <f t="shared" si="47"/>
        <v>-48117.363907087543</v>
      </c>
    </row>
    <row r="701" spans="1:15">
      <c r="A701" t="s">
        <v>401</v>
      </c>
      <c r="B701">
        <v>2506</v>
      </c>
      <c r="C701" t="s">
        <v>340</v>
      </c>
      <c r="D701" t="s">
        <v>180</v>
      </c>
      <c r="E701" s="16">
        <v>1331</v>
      </c>
      <c r="F701" s="16">
        <v>-73.2</v>
      </c>
      <c r="G701" s="16">
        <v>52796.137000000002</v>
      </c>
      <c r="H701" s="16">
        <v>32235.112000000001</v>
      </c>
      <c r="I701" s="16">
        <v>85031.248999999996</v>
      </c>
      <c r="J701" s="16">
        <f t="shared" si="44"/>
        <v>-85104.448999999993</v>
      </c>
      <c r="K701" s="16">
        <f t="shared" si="47"/>
        <v>-54.996243425995495</v>
      </c>
      <c r="L701" s="16">
        <f t="shared" si="47"/>
        <v>39666.519158527422</v>
      </c>
      <c r="M701" s="16">
        <f t="shared" si="47"/>
        <v>24218.716754320059</v>
      </c>
      <c r="N701" s="16">
        <f t="shared" si="47"/>
        <v>63885.235912847478</v>
      </c>
      <c r="O701" s="16">
        <f t="shared" si="47"/>
        <v>-63940.232156273472</v>
      </c>
    </row>
    <row r="702" spans="1:15">
      <c r="A702" s="13" t="s">
        <v>401</v>
      </c>
      <c r="B702" s="13">
        <v>5508</v>
      </c>
      <c r="C702" s="13" t="s">
        <v>341</v>
      </c>
      <c r="D702" s="13" t="s">
        <v>202</v>
      </c>
      <c r="E702" s="15">
        <v>1222</v>
      </c>
      <c r="F702" s="15">
        <v>11672.944</v>
      </c>
      <c r="G702" s="15">
        <v>18889.692999999999</v>
      </c>
      <c r="H702" s="15">
        <v>34778.735000000001</v>
      </c>
      <c r="I702" s="15">
        <v>53668.428</v>
      </c>
      <c r="J702" s="15">
        <f t="shared" si="44"/>
        <v>-41995.483999999997</v>
      </c>
      <c r="K702" s="15">
        <f t="shared" si="47"/>
        <v>9552.3273322422247</v>
      </c>
      <c r="L702" s="15">
        <f t="shared" si="47"/>
        <v>15458.013911620294</v>
      </c>
      <c r="M702" s="15">
        <f t="shared" si="47"/>
        <v>28460.503273322425</v>
      </c>
      <c r="N702" s="15">
        <f t="shared" si="47"/>
        <v>43918.517184942713</v>
      </c>
      <c r="O702" s="15">
        <f t="shared" si="47"/>
        <v>-34366.189852700489</v>
      </c>
    </row>
    <row r="703" spans="1:15">
      <c r="A703" t="s">
        <v>401</v>
      </c>
      <c r="B703">
        <v>3711</v>
      </c>
      <c r="C703" t="s">
        <v>342</v>
      </c>
      <c r="D703" t="s">
        <v>188</v>
      </c>
      <c r="E703" s="16">
        <v>1196</v>
      </c>
      <c r="F703" s="16">
        <v>0</v>
      </c>
      <c r="G703" s="16">
        <v>1012.776</v>
      </c>
      <c r="H703" s="16">
        <v>30408.111000000001</v>
      </c>
      <c r="I703" s="16">
        <v>31420.886999999999</v>
      </c>
      <c r="J703" s="16">
        <f t="shared" si="44"/>
        <v>-31420.886999999999</v>
      </c>
      <c r="K703" s="16">
        <f t="shared" si="47"/>
        <v>0</v>
      </c>
      <c r="L703" s="16">
        <f t="shared" si="47"/>
        <v>846.80267558528419</v>
      </c>
      <c r="M703" s="16">
        <f t="shared" si="47"/>
        <v>25424.841973244151</v>
      </c>
      <c r="N703" s="16">
        <f t="shared" si="47"/>
        <v>26271.644648829428</v>
      </c>
      <c r="O703" s="16">
        <f t="shared" si="47"/>
        <v>-26271.644648829428</v>
      </c>
    </row>
    <row r="704" spans="1:15">
      <c r="A704" s="13" t="s">
        <v>401</v>
      </c>
      <c r="B704" s="13">
        <v>8721</v>
      </c>
      <c r="C704" s="13" t="s">
        <v>343</v>
      </c>
      <c r="D704" s="13" t="s">
        <v>238</v>
      </c>
      <c r="E704" s="15">
        <v>1144</v>
      </c>
      <c r="F704" s="15">
        <v>0</v>
      </c>
      <c r="G704" s="15">
        <v>0</v>
      </c>
      <c r="H704" s="15">
        <v>24297.699000000001</v>
      </c>
      <c r="I704" s="15">
        <v>24297.699000000001</v>
      </c>
      <c r="J704" s="15">
        <f t="shared" si="44"/>
        <v>-24297.699000000001</v>
      </c>
      <c r="K704" s="15">
        <f t="shared" si="47"/>
        <v>0</v>
      </c>
      <c r="L704" s="15">
        <f t="shared" si="47"/>
        <v>0</v>
      </c>
      <c r="M704" s="15">
        <f t="shared" si="47"/>
        <v>21239.247377622378</v>
      </c>
      <c r="N704" s="15">
        <f t="shared" si="47"/>
        <v>21239.247377622378</v>
      </c>
      <c r="O704" s="15">
        <f t="shared" si="47"/>
        <v>-21239.247377622378</v>
      </c>
    </row>
    <row r="705" spans="1:15">
      <c r="A705" t="s">
        <v>401</v>
      </c>
      <c r="B705">
        <v>6513</v>
      </c>
      <c r="C705" t="s">
        <v>344</v>
      </c>
      <c r="D705" t="s">
        <v>212</v>
      </c>
      <c r="E705" s="16">
        <v>1097</v>
      </c>
      <c r="F705" s="16">
        <v>715.53899999999999</v>
      </c>
      <c r="G705" s="16">
        <v>284.8</v>
      </c>
      <c r="H705" s="16">
        <v>3130.404</v>
      </c>
      <c r="I705" s="16">
        <v>3415.2040000000002</v>
      </c>
      <c r="J705" s="16">
        <f t="shared" si="44"/>
        <v>-2699.665</v>
      </c>
      <c r="K705" s="16">
        <f t="shared" si="47"/>
        <v>652.26891522333642</v>
      </c>
      <c r="L705" s="16">
        <f t="shared" si="47"/>
        <v>259.61713764813129</v>
      </c>
      <c r="M705" s="16">
        <f t="shared" si="47"/>
        <v>2853.6043755697356</v>
      </c>
      <c r="N705" s="16">
        <f t="shared" si="47"/>
        <v>3113.2215132178671</v>
      </c>
      <c r="O705" s="16">
        <f t="shared" si="47"/>
        <v>-2460.9525979945306</v>
      </c>
    </row>
    <row r="706" spans="1:15">
      <c r="A706" s="13" t="s">
        <v>401</v>
      </c>
      <c r="B706" s="13">
        <v>4607</v>
      </c>
      <c r="C706" s="13" t="s">
        <v>345</v>
      </c>
      <c r="D706" s="13" t="s">
        <v>196</v>
      </c>
      <c r="E706" s="15">
        <v>1064</v>
      </c>
      <c r="F706" s="15">
        <v>0</v>
      </c>
      <c r="G706" s="15">
        <v>0.77400000000000002</v>
      </c>
      <c r="H706" s="15">
        <v>26391.702000000001</v>
      </c>
      <c r="I706" s="15">
        <v>26392.475999999999</v>
      </c>
      <c r="J706" s="15">
        <f t="shared" si="44"/>
        <v>-26392.475999999999</v>
      </c>
      <c r="K706" s="15">
        <f t="shared" ref="K706:O742" si="48">(F706/$E706)*1000</f>
        <v>0</v>
      </c>
      <c r="L706" s="15">
        <f t="shared" si="48"/>
        <v>0.72744360902255634</v>
      </c>
      <c r="M706" s="15">
        <f t="shared" si="48"/>
        <v>24804.231203007523</v>
      </c>
      <c r="N706" s="15">
        <f t="shared" si="48"/>
        <v>24804.958646616542</v>
      </c>
      <c r="O706" s="15">
        <f t="shared" si="48"/>
        <v>-24804.958646616542</v>
      </c>
    </row>
    <row r="707" spans="1:15">
      <c r="A707" t="s">
        <v>401</v>
      </c>
      <c r="B707">
        <v>4100</v>
      </c>
      <c r="C707" t="s">
        <v>346</v>
      </c>
      <c r="D707" t="s">
        <v>192</v>
      </c>
      <c r="E707" s="16">
        <v>958</v>
      </c>
      <c r="F707" s="16">
        <v>126.47</v>
      </c>
      <c r="G707" s="16">
        <v>1419.8879999999999</v>
      </c>
      <c r="H707" s="16">
        <v>12209.825000000001</v>
      </c>
      <c r="I707" s="16">
        <v>13629.713</v>
      </c>
      <c r="J707" s="16">
        <f t="shared" si="44"/>
        <v>-13503.243</v>
      </c>
      <c r="K707" s="16">
        <f t="shared" si="48"/>
        <v>132.01461377870564</v>
      </c>
      <c r="L707" s="16">
        <f t="shared" si="48"/>
        <v>1482.1377870563674</v>
      </c>
      <c r="M707" s="16">
        <f t="shared" si="48"/>
        <v>12745.120041753655</v>
      </c>
      <c r="N707" s="16">
        <f t="shared" si="48"/>
        <v>14227.257828810021</v>
      </c>
      <c r="O707" s="16">
        <f t="shared" si="48"/>
        <v>-14095.243215031316</v>
      </c>
    </row>
    <row r="708" spans="1:15">
      <c r="A708" s="13" t="s">
        <v>401</v>
      </c>
      <c r="B708" s="13">
        <v>5604</v>
      </c>
      <c r="C708" s="13" t="s">
        <v>347</v>
      </c>
      <c r="D708" s="13" t="s">
        <v>203</v>
      </c>
      <c r="E708" s="15">
        <v>950</v>
      </c>
      <c r="F708" s="15">
        <v>667.50900000000001</v>
      </c>
      <c r="G708" s="15">
        <v>3123.7979999999998</v>
      </c>
      <c r="H708" s="15">
        <v>18662.385999999999</v>
      </c>
      <c r="I708" s="15">
        <v>21786.184000000001</v>
      </c>
      <c r="J708" s="15">
        <f t="shared" si="44"/>
        <v>-21118.675000000003</v>
      </c>
      <c r="K708" s="15">
        <f t="shared" si="48"/>
        <v>702.64105263157899</v>
      </c>
      <c r="L708" s="15">
        <f t="shared" si="48"/>
        <v>3288.2084210526314</v>
      </c>
      <c r="M708" s="15">
        <f t="shared" si="48"/>
        <v>19644.616842105261</v>
      </c>
      <c r="N708" s="15">
        <f t="shared" si="48"/>
        <v>22932.825263157894</v>
      </c>
      <c r="O708" s="15">
        <f t="shared" si="48"/>
        <v>-22230.184210526317</v>
      </c>
    </row>
    <row r="709" spans="1:15">
      <c r="A709" t="s">
        <v>401</v>
      </c>
      <c r="B709">
        <v>3709</v>
      </c>
      <c r="C709" t="s">
        <v>348</v>
      </c>
      <c r="D709" t="s">
        <v>186</v>
      </c>
      <c r="E709" s="16">
        <v>862</v>
      </c>
      <c r="F709" s="16">
        <v>1789.0119999999999</v>
      </c>
      <c r="G709" s="16">
        <v>1400.99</v>
      </c>
      <c r="H709" s="16">
        <v>16322.569</v>
      </c>
      <c r="I709" s="16">
        <v>17723.559000000001</v>
      </c>
      <c r="J709" s="16">
        <f t="shared" si="44"/>
        <v>-15934.547</v>
      </c>
      <c r="K709" s="16">
        <f t="shared" si="48"/>
        <v>2075.419953596288</v>
      </c>
      <c r="L709" s="16">
        <f t="shared" si="48"/>
        <v>1625.2784222737819</v>
      </c>
      <c r="M709" s="16">
        <f t="shared" si="48"/>
        <v>18935.694895591645</v>
      </c>
      <c r="N709" s="16">
        <f t="shared" si="48"/>
        <v>20560.973317865428</v>
      </c>
      <c r="O709" s="16">
        <f t="shared" si="48"/>
        <v>-18485.553364269141</v>
      </c>
    </row>
    <row r="710" spans="1:15">
      <c r="A710" s="13" t="s">
        <v>401</v>
      </c>
      <c r="B710" s="13">
        <v>6612</v>
      </c>
      <c r="C710" s="13" t="s">
        <v>349</v>
      </c>
      <c r="D710" s="13" t="s">
        <v>218</v>
      </c>
      <c r="E710" s="15">
        <v>852</v>
      </c>
      <c r="F710" s="15">
        <v>6286.0910000000003</v>
      </c>
      <c r="G710" s="15">
        <v>11168.120999999999</v>
      </c>
      <c r="H710" s="15">
        <v>6678.7520000000004</v>
      </c>
      <c r="I710" s="15">
        <v>17846.873</v>
      </c>
      <c r="J710" s="15">
        <f t="shared" si="44"/>
        <v>-11560.781999999999</v>
      </c>
      <c r="K710" s="15">
        <f t="shared" si="48"/>
        <v>7378.0410798122075</v>
      </c>
      <c r="L710" s="15">
        <f t="shared" si="48"/>
        <v>13108.12323943662</v>
      </c>
      <c r="M710" s="15">
        <f t="shared" si="48"/>
        <v>7838.9107981220668</v>
      </c>
      <c r="N710" s="15">
        <f t="shared" si="48"/>
        <v>20947.034037558682</v>
      </c>
      <c r="O710" s="15">
        <f t="shared" si="48"/>
        <v>-13568.992957746477</v>
      </c>
    </row>
    <row r="711" spans="1:15">
      <c r="A711" t="s">
        <v>401</v>
      </c>
      <c r="B711">
        <v>8710</v>
      </c>
      <c r="C711" t="s">
        <v>350</v>
      </c>
      <c r="D711" t="s">
        <v>233</v>
      </c>
      <c r="E711" s="16">
        <v>822</v>
      </c>
      <c r="F711" s="16">
        <v>309.58600000000001</v>
      </c>
      <c r="G711" s="16">
        <v>804.54700000000003</v>
      </c>
      <c r="H711" s="16">
        <v>11652.391</v>
      </c>
      <c r="I711" s="16">
        <v>12456.938</v>
      </c>
      <c r="J711" s="16">
        <f t="shared" si="44"/>
        <v>-12147.352000000001</v>
      </c>
      <c r="K711" s="16">
        <f t="shared" si="48"/>
        <v>376.62530413625308</v>
      </c>
      <c r="L711" s="16">
        <f t="shared" si="48"/>
        <v>978.76763990267648</v>
      </c>
      <c r="M711" s="16">
        <f t="shared" si="48"/>
        <v>14175.658150851581</v>
      </c>
      <c r="N711" s="16">
        <f t="shared" si="48"/>
        <v>15154.425790754258</v>
      </c>
      <c r="O711" s="16">
        <f t="shared" si="48"/>
        <v>-14777.800486618005</v>
      </c>
    </row>
    <row r="712" spans="1:15">
      <c r="A712" s="13" t="s">
        <v>401</v>
      </c>
      <c r="B712" s="13">
        <v>8508</v>
      </c>
      <c r="C712" s="13" t="s">
        <v>351</v>
      </c>
      <c r="D712" s="13" t="s">
        <v>228</v>
      </c>
      <c r="E712" s="15">
        <v>758</v>
      </c>
      <c r="F712" s="15">
        <v>358.488</v>
      </c>
      <c r="G712" s="15">
        <v>148.01900000000001</v>
      </c>
      <c r="H712" s="15">
        <v>12669.290999999999</v>
      </c>
      <c r="I712" s="15">
        <v>12817.31</v>
      </c>
      <c r="J712" s="15">
        <f t="shared" si="44"/>
        <v>-12458.822</v>
      </c>
      <c r="K712" s="15">
        <f t="shared" si="48"/>
        <v>472.9393139841689</v>
      </c>
      <c r="L712" s="15">
        <f t="shared" si="48"/>
        <v>195.27572559366754</v>
      </c>
      <c r="M712" s="15">
        <f t="shared" si="48"/>
        <v>16714.104221635884</v>
      </c>
      <c r="N712" s="15">
        <f t="shared" si="48"/>
        <v>16909.37994722955</v>
      </c>
      <c r="O712" s="15">
        <f t="shared" si="48"/>
        <v>-16436.440633245384</v>
      </c>
    </row>
    <row r="713" spans="1:15">
      <c r="A713" t="s">
        <v>401</v>
      </c>
      <c r="B713">
        <v>8722</v>
      </c>
      <c r="C713" t="s">
        <v>352</v>
      </c>
      <c r="D713" t="s">
        <v>239</v>
      </c>
      <c r="E713" s="16">
        <v>690</v>
      </c>
      <c r="F713" s="16">
        <v>0</v>
      </c>
      <c r="G713" s="16">
        <v>0</v>
      </c>
      <c r="H713" s="16">
        <v>1516.057</v>
      </c>
      <c r="I713" s="16">
        <v>1516.057</v>
      </c>
      <c r="J713" s="16">
        <f t="shared" si="44"/>
        <v>-1516.057</v>
      </c>
      <c r="K713" s="16">
        <f t="shared" si="48"/>
        <v>0</v>
      </c>
      <c r="L713" s="16">
        <f t="shared" si="48"/>
        <v>0</v>
      </c>
      <c r="M713" s="16">
        <f t="shared" si="48"/>
        <v>2197.1840579710147</v>
      </c>
      <c r="N713" s="16">
        <f t="shared" si="48"/>
        <v>2197.1840579710147</v>
      </c>
      <c r="O713" s="16">
        <f t="shared" si="48"/>
        <v>-2197.1840579710147</v>
      </c>
    </row>
    <row r="714" spans="1:15">
      <c r="A714" s="13" t="s">
        <v>401</v>
      </c>
      <c r="B714" s="13">
        <v>6515</v>
      </c>
      <c r="C714" s="13" t="s">
        <v>353</v>
      </c>
      <c r="D714" s="13" t="s">
        <v>213</v>
      </c>
      <c r="E714" s="15">
        <v>653</v>
      </c>
      <c r="F714" s="15">
        <v>0</v>
      </c>
      <c r="G714" s="15">
        <v>0</v>
      </c>
      <c r="H714" s="15">
        <v>8538.5619999999999</v>
      </c>
      <c r="I714" s="15">
        <v>8538.5619999999999</v>
      </c>
      <c r="J714" s="15">
        <f t="shared" ref="J714:J777" si="49">F714-I714</f>
        <v>-8538.5619999999999</v>
      </c>
      <c r="K714" s="15">
        <f t="shared" si="48"/>
        <v>0</v>
      </c>
      <c r="L714" s="15">
        <f t="shared" si="48"/>
        <v>0</v>
      </c>
      <c r="M714" s="15">
        <f t="shared" si="48"/>
        <v>13075.898928024502</v>
      </c>
      <c r="N714" s="15">
        <f t="shared" si="48"/>
        <v>13075.898928024502</v>
      </c>
      <c r="O714" s="15">
        <f t="shared" si="48"/>
        <v>-13075.898928024502</v>
      </c>
    </row>
    <row r="715" spans="1:15">
      <c r="A715" t="s">
        <v>401</v>
      </c>
      <c r="B715">
        <v>7502</v>
      </c>
      <c r="C715" t="s">
        <v>354</v>
      </c>
      <c r="D715" t="s">
        <v>223</v>
      </c>
      <c r="E715" s="16">
        <v>653</v>
      </c>
      <c r="F715" s="16">
        <v>4029.442</v>
      </c>
      <c r="G715" s="16">
        <v>25735.165000000001</v>
      </c>
      <c r="H715" s="16">
        <v>14773.177</v>
      </c>
      <c r="I715" s="16">
        <v>40508.341999999997</v>
      </c>
      <c r="J715" s="16">
        <f t="shared" si="49"/>
        <v>-36478.899999999994</v>
      </c>
      <c r="K715" s="16">
        <f t="shared" si="48"/>
        <v>6170.6615620214388</v>
      </c>
      <c r="L715" s="16">
        <f t="shared" si="48"/>
        <v>39410.666156202147</v>
      </c>
      <c r="M715" s="16">
        <f t="shared" si="48"/>
        <v>22623.548238897394</v>
      </c>
      <c r="N715" s="16">
        <f t="shared" si="48"/>
        <v>62034.214395099538</v>
      </c>
      <c r="O715" s="16">
        <f t="shared" si="48"/>
        <v>-55863.552833078087</v>
      </c>
    </row>
    <row r="716" spans="1:15">
      <c r="A716" s="13" t="s">
        <v>401</v>
      </c>
      <c r="B716" s="13">
        <v>3511</v>
      </c>
      <c r="C716" s="13" t="s">
        <v>355</v>
      </c>
      <c r="D716" s="13" t="s">
        <v>184</v>
      </c>
      <c r="E716" s="15">
        <v>647</v>
      </c>
      <c r="F716" s="15">
        <v>847.59</v>
      </c>
      <c r="G716" s="15">
        <v>2045.4110000000001</v>
      </c>
      <c r="H716" s="15">
        <v>6737.241</v>
      </c>
      <c r="I716" s="15">
        <v>8782.652</v>
      </c>
      <c r="J716" s="15">
        <f t="shared" si="49"/>
        <v>-7935.0619999999999</v>
      </c>
      <c r="K716" s="15">
        <f t="shared" si="48"/>
        <v>1310.0309119010819</v>
      </c>
      <c r="L716" s="15">
        <f t="shared" si="48"/>
        <v>3161.3771251931998</v>
      </c>
      <c r="M716" s="15">
        <f t="shared" si="48"/>
        <v>10413.046367851623</v>
      </c>
      <c r="N716" s="15">
        <f t="shared" si="48"/>
        <v>13574.423493044822</v>
      </c>
      <c r="O716" s="15">
        <f t="shared" si="48"/>
        <v>-12264.39258114374</v>
      </c>
    </row>
    <row r="717" spans="1:15">
      <c r="A717" t="s">
        <v>401</v>
      </c>
      <c r="B717">
        <v>8509</v>
      </c>
      <c r="C717" t="s">
        <v>356</v>
      </c>
      <c r="D717" t="s">
        <v>229</v>
      </c>
      <c r="E717" s="16">
        <v>624</v>
      </c>
      <c r="F717" s="16">
        <v>425.05500000000001</v>
      </c>
      <c r="G717" s="16">
        <v>190.41</v>
      </c>
      <c r="H717" s="16">
        <v>4114.6469999999999</v>
      </c>
      <c r="I717" s="16">
        <v>4305.0569999999998</v>
      </c>
      <c r="J717" s="16">
        <f t="shared" si="49"/>
        <v>-3880.002</v>
      </c>
      <c r="K717" s="16">
        <f t="shared" si="48"/>
        <v>681.17788461538464</v>
      </c>
      <c r="L717" s="16">
        <f t="shared" si="48"/>
        <v>305.14423076923077</v>
      </c>
      <c r="M717" s="16">
        <f t="shared" si="48"/>
        <v>6593.9855769230762</v>
      </c>
      <c r="N717" s="16">
        <f t="shared" si="48"/>
        <v>6899.1298076923067</v>
      </c>
      <c r="O717" s="16">
        <f t="shared" si="48"/>
        <v>-6217.9519230769229</v>
      </c>
    </row>
    <row r="718" spans="1:15">
      <c r="A718" s="13" t="s">
        <v>401</v>
      </c>
      <c r="B718" s="13">
        <v>3811</v>
      </c>
      <c r="C718" s="13" t="s">
        <v>357</v>
      </c>
      <c r="D718" s="13" t="s">
        <v>191</v>
      </c>
      <c r="E718" s="15">
        <v>620</v>
      </c>
      <c r="F718" s="15">
        <v>4047.3090000000002</v>
      </c>
      <c r="G718" s="15">
        <v>0</v>
      </c>
      <c r="H718" s="15">
        <v>14524.754999999999</v>
      </c>
      <c r="I718" s="15">
        <v>14524.754999999999</v>
      </c>
      <c r="J718" s="15">
        <f t="shared" si="49"/>
        <v>-10477.446</v>
      </c>
      <c r="K718" s="15">
        <f t="shared" si="48"/>
        <v>6527.9177419354837</v>
      </c>
      <c r="L718" s="15">
        <f t="shared" si="48"/>
        <v>0</v>
      </c>
      <c r="M718" s="15">
        <f t="shared" si="48"/>
        <v>23427.024193548386</v>
      </c>
      <c r="N718" s="15">
        <f t="shared" si="48"/>
        <v>23427.024193548386</v>
      </c>
      <c r="O718" s="15">
        <f t="shared" si="48"/>
        <v>-16899.106451612901</v>
      </c>
    </row>
    <row r="719" spans="1:15">
      <c r="A719" t="s">
        <v>401</v>
      </c>
      <c r="B719">
        <v>8720</v>
      </c>
      <c r="C719" t="s">
        <v>358</v>
      </c>
      <c r="D719" t="s">
        <v>237</v>
      </c>
      <c r="E719" s="16">
        <v>590</v>
      </c>
      <c r="F719" s="16">
        <v>668.46900000000005</v>
      </c>
      <c r="G719" s="16">
        <v>78.331000000000003</v>
      </c>
      <c r="H719" s="16">
        <v>6700.076</v>
      </c>
      <c r="I719" s="16">
        <v>6778.4070000000002</v>
      </c>
      <c r="J719" s="16">
        <f t="shared" si="49"/>
        <v>-6109.9380000000001</v>
      </c>
      <c r="K719" s="16">
        <f t="shared" si="48"/>
        <v>1132.9983050847459</v>
      </c>
      <c r="L719" s="16">
        <f t="shared" si="48"/>
        <v>132.76440677966104</v>
      </c>
      <c r="M719" s="16">
        <f t="shared" si="48"/>
        <v>11356.061016949152</v>
      </c>
      <c r="N719" s="16">
        <f t="shared" si="48"/>
        <v>11488.825423728815</v>
      </c>
      <c r="O719" s="16">
        <f t="shared" si="48"/>
        <v>-10355.827118644069</v>
      </c>
    </row>
    <row r="720" spans="1:15">
      <c r="A720" s="13" t="s">
        <v>401</v>
      </c>
      <c r="B720" s="13">
        <v>6709</v>
      </c>
      <c r="C720" s="13" t="s">
        <v>359</v>
      </c>
      <c r="D720" s="13" t="s">
        <v>220</v>
      </c>
      <c r="E720" s="15">
        <v>504</v>
      </c>
      <c r="F720" s="15">
        <v>1144.393</v>
      </c>
      <c r="G720" s="15">
        <v>0</v>
      </c>
      <c r="H720" s="15">
        <v>24953.332999999999</v>
      </c>
      <c r="I720" s="15">
        <v>24953.332999999999</v>
      </c>
      <c r="J720" s="15">
        <f t="shared" si="49"/>
        <v>-23808.94</v>
      </c>
      <c r="K720" s="15">
        <f t="shared" si="48"/>
        <v>2270.6210317460318</v>
      </c>
      <c r="L720" s="15">
        <f t="shared" si="48"/>
        <v>0</v>
      </c>
      <c r="M720" s="15">
        <f t="shared" si="48"/>
        <v>49510.581349206346</v>
      </c>
      <c r="N720" s="15">
        <f t="shared" si="48"/>
        <v>49510.581349206346</v>
      </c>
      <c r="O720" s="15">
        <f t="shared" si="48"/>
        <v>-47239.960317460318</v>
      </c>
    </row>
    <row r="721" spans="1:15">
      <c r="A721" t="s">
        <v>401</v>
      </c>
      <c r="B721">
        <v>8719</v>
      </c>
      <c r="C721" t="s">
        <v>360</v>
      </c>
      <c r="D721" t="s">
        <v>236</v>
      </c>
      <c r="E721" s="16">
        <v>492</v>
      </c>
      <c r="F721" s="16">
        <v>3940.7040000000002</v>
      </c>
      <c r="G721" s="16">
        <v>136.45500000000001</v>
      </c>
      <c r="H721" s="16">
        <v>8822.009</v>
      </c>
      <c r="I721" s="16">
        <v>8958.4639999999999</v>
      </c>
      <c r="J721" s="16">
        <f t="shared" si="49"/>
        <v>-5017.76</v>
      </c>
      <c r="K721" s="16">
        <f t="shared" si="48"/>
        <v>8009.5609756097574</v>
      </c>
      <c r="L721" s="16">
        <f t="shared" si="48"/>
        <v>277.34756097560978</v>
      </c>
      <c r="M721" s="16">
        <f t="shared" si="48"/>
        <v>17930.912601626016</v>
      </c>
      <c r="N721" s="16">
        <f t="shared" si="48"/>
        <v>18208.260162601626</v>
      </c>
      <c r="O721" s="16">
        <f t="shared" si="48"/>
        <v>-10198.699186991871</v>
      </c>
    </row>
    <row r="722" spans="1:15">
      <c r="A722" s="13" t="s">
        <v>401</v>
      </c>
      <c r="B722" s="13">
        <v>6607</v>
      </c>
      <c r="C722" s="13" t="s">
        <v>361</v>
      </c>
      <c r="D722" s="13" t="s">
        <v>216</v>
      </c>
      <c r="E722" s="15">
        <v>471</v>
      </c>
      <c r="F722" s="15">
        <v>10304.09</v>
      </c>
      <c r="G722" s="15">
        <v>10132.561</v>
      </c>
      <c r="H722" s="15">
        <v>13051.401</v>
      </c>
      <c r="I722" s="15">
        <v>23183.962</v>
      </c>
      <c r="J722" s="15">
        <f t="shared" si="49"/>
        <v>-12879.871999999999</v>
      </c>
      <c r="K722" s="15">
        <f t="shared" si="48"/>
        <v>21877.048832271761</v>
      </c>
      <c r="L722" s="15">
        <f t="shared" si="48"/>
        <v>21512.868365180468</v>
      </c>
      <c r="M722" s="15">
        <f t="shared" si="48"/>
        <v>27709.980891719744</v>
      </c>
      <c r="N722" s="15">
        <f t="shared" si="48"/>
        <v>49222.849256900212</v>
      </c>
      <c r="O722" s="15">
        <f t="shared" si="48"/>
        <v>-27345.800424628451</v>
      </c>
    </row>
    <row r="723" spans="1:15">
      <c r="A723" t="s">
        <v>401</v>
      </c>
      <c r="B723">
        <v>5609</v>
      </c>
      <c r="C723" t="s">
        <v>362</v>
      </c>
      <c r="D723" t="s">
        <v>204</v>
      </c>
      <c r="E723" s="16">
        <v>470</v>
      </c>
      <c r="F723" s="16">
        <v>0</v>
      </c>
      <c r="G723" s="16">
        <v>0</v>
      </c>
      <c r="H723" s="16">
        <v>10637.727999999999</v>
      </c>
      <c r="I723" s="16">
        <v>10637.727999999999</v>
      </c>
      <c r="J723" s="16">
        <f t="shared" si="49"/>
        <v>-10637.727999999999</v>
      </c>
      <c r="K723" s="16">
        <f t="shared" si="48"/>
        <v>0</v>
      </c>
      <c r="L723" s="16">
        <f t="shared" si="48"/>
        <v>0</v>
      </c>
      <c r="M723" s="16">
        <f t="shared" si="48"/>
        <v>22633.463829787233</v>
      </c>
      <c r="N723" s="16">
        <f t="shared" si="48"/>
        <v>22633.463829787233</v>
      </c>
      <c r="O723" s="16">
        <f t="shared" si="48"/>
        <v>-22633.463829787233</v>
      </c>
    </row>
    <row r="724" spans="1:15">
      <c r="A724" s="13" t="s">
        <v>401</v>
      </c>
      <c r="B724" s="13">
        <v>6601</v>
      </c>
      <c r="C724" s="13" t="s">
        <v>363</v>
      </c>
      <c r="D724" s="13" t="s">
        <v>214</v>
      </c>
      <c r="E724" s="15">
        <v>441</v>
      </c>
      <c r="F724" s="15">
        <v>16.303000000000001</v>
      </c>
      <c r="G724" s="15">
        <v>627.01599999999996</v>
      </c>
      <c r="H724" s="15">
        <v>6082.6270000000004</v>
      </c>
      <c r="I724" s="15">
        <v>6709.643</v>
      </c>
      <c r="J724" s="15">
        <f t="shared" si="49"/>
        <v>-6693.34</v>
      </c>
      <c r="K724" s="15">
        <f t="shared" si="48"/>
        <v>36.968253968253968</v>
      </c>
      <c r="L724" s="15">
        <f t="shared" si="48"/>
        <v>1421.8049886621313</v>
      </c>
      <c r="M724" s="15">
        <f t="shared" si="48"/>
        <v>13792.804988662132</v>
      </c>
      <c r="N724" s="15">
        <f t="shared" si="48"/>
        <v>15214.609977324264</v>
      </c>
      <c r="O724" s="15">
        <f t="shared" si="48"/>
        <v>-15177.64172335601</v>
      </c>
    </row>
    <row r="725" spans="1:15">
      <c r="A725" t="s">
        <v>401</v>
      </c>
      <c r="B725">
        <v>4911</v>
      </c>
      <c r="C725" t="s">
        <v>364</v>
      </c>
      <c r="D725" t="s">
        <v>200</v>
      </c>
      <c r="E725" s="16">
        <v>435</v>
      </c>
      <c r="F725" s="16">
        <v>2239.5810000000001</v>
      </c>
      <c r="G725" s="16">
        <v>0</v>
      </c>
      <c r="H725" s="16">
        <v>14097.038</v>
      </c>
      <c r="I725" s="16">
        <v>14097.038</v>
      </c>
      <c r="J725" s="16">
        <f t="shared" si="49"/>
        <v>-11857.457</v>
      </c>
      <c r="K725" s="16">
        <f t="shared" si="48"/>
        <v>5148.4620689655176</v>
      </c>
      <c r="L725" s="16">
        <f t="shared" si="48"/>
        <v>0</v>
      </c>
      <c r="M725" s="16">
        <f t="shared" si="48"/>
        <v>32406.983908045979</v>
      </c>
      <c r="N725" s="16">
        <f t="shared" si="48"/>
        <v>32406.983908045979</v>
      </c>
      <c r="O725" s="16">
        <f t="shared" si="48"/>
        <v>-27258.521839080462</v>
      </c>
    </row>
    <row r="726" spans="1:15">
      <c r="A726" s="13" t="s">
        <v>401</v>
      </c>
      <c r="B726" s="13">
        <v>5612</v>
      </c>
      <c r="C726" s="13" t="s">
        <v>365</v>
      </c>
      <c r="D726" s="13" t="s">
        <v>206</v>
      </c>
      <c r="E726" s="15">
        <v>372</v>
      </c>
      <c r="F726" s="15">
        <v>19691.777999999998</v>
      </c>
      <c r="G726" s="15">
        <v>0</v>
      </c>
      <c r="H726" s="15">
        <v>26346.28</v>
      </c>
      <c r="I726" s="15">
        <v>26346.28</v>
      </c>
      <c r="J726" s="15">
        <f t="shared" si="49"/>
        <v>-6654.5020000000004</v>
      </c>
      <c r="K726" s="15">
        <f t="shared" si="48"/>
        <v>52934.88709677419</v>
      </c>
      <c r="L726" s="15">
        <f t="shared" si="48"/>
        <v>0</v>
      </c>
      <c r="M726" s="15">
        <f t="shared" si="48"/>
        <v>70823.333333333328</v>
      </c>
      <c r="N726" s="15">
        <f t="shared" si="48"/>
        <v>70823.333333333328</v>
      </c>
      <c r="O726" s="15">
        <f t="shared" si="48"/>
        <v>-17888.446236559139</v>
      </c>
    </row>
    <row r="727" spans="1:15">
      <c r="A727" t="s">
        <v>401</v>
      </c>
      <c r="B727">
        <v>6602</v>
      </c>
      <c r="C727" t="s">
        <v>366</v>
      </c>
      <c r="D727" t="s">
        <v>215</v>
      </c>
      <c r="E727" s="16">
        <v>371</v>
      </c>
      <c r="F727" s="16">
        <v>934.33600000000001</v>
      </c>
      <c r="G727" s="16">
        <v>0</v>
      </c>
      <c r="H727" s="16">
        <v>12603.370999999999</v>
      </c>
      <c r="I727" s="16">
        <v>12603.370999999999</v>
      </c>
      <c r="J727" s="16">
        <f t="shared" si="49"/>
        <v>-11669.035</v>
      </c>
      <c r="K727" s="16">
        <f t="shared" si="48"/>
        <v>2518.4258760107818</v>
      </c>
      <c r="L727" s="16">
        <f t="shared" si="48"/>
        <v>0</v>
      </c>
      <c r="M727" s="16">
        <f t="shared" si="48"/>
        <v>33971.350404312667</v>
      </c>
      <c r="N727" s="16">
        <f t="shared" si="48"/>
        <v>33971.350404312667</v>
      </c>
      <c r="O727" s="16">
        <f t="shared" si="48"/>
        <v>-31452.924528301886</v>
      </c>
    </row>
    <row r="728" spans="1:15">
      <c r="A728" s="13" t="s">
        <v>401</v>
      </c>
      <c r="B728" s="13">
        <v>8610</v>
      </c>
      <c r="C728" s="13" t="s">
        <v>367</v>
      </c>
      <c r="D728" s="13" t="s">
        <v>230</v>
      </c>
      <c r="E728" s="15">
        <v>271</v>
      </c>
      <c r="F728" s="15">
        <v>5179.2120000000004</v>
      </c>
      <c r="G728" s="15">
        <v>27.634</v>
      </c>
      <c r="H728" s="15">
        <v>37749.22</v>
      </c>
      <c r="I728" s="15">
        <v>37776.853999999999</v>
      </c>
      <c r="J728" s="15">
        <f t="shared" si="49"/>
        <v>-32597.642</v>
      </c>
      <c r="K728" s="15">
        <f t="shared" si="48"/>
        <v>19111.483394833951</v>
      </c>
      <c r="L728" s="15">
        <f t="shared" si="48"/>
        <v>101.97047970479704</v>
      </c>
      <c r="M728" s="15">
        <f t="shared" si="48"/>
        <v>139296.01476014761</v>
      </c>
      <c r="N728" s="15">
        <f t="shared" si="48"/>
        <v>139397.98523985239</v>
      </c>
      <c r="O728" s="15">
        <f t="shared" si="48"/>
        <v>-120286.50184501844</v>
      </c>
    </row>
    <row r="729" spans="1:15">
      <c r="A729" t="s">
        <v>401</v>
      </c>
      <c r="B729">
        <v>4604</v>
      </c>
      <c r="C729" t="s">
        <v>368</v>
      </c>
      <c r="D729" t="s">
        <v>195</v>
      </c>
      <c r="E729" s="16">
        <v>268</v>
      </c>
      <c r="F729" s="16">
        <v>35.914000000000001</v>
      </c>
      <c r="G729" s="16">
        <v>0</v>
      </c>
      <c r="H729" s="16">
        <v>9657.0949999999993</v>
      </c>
      <c r="I729" s="16">
        <v>9657.0949999999993</v>
      </c>
      <c r="J729" s="16">
        <f t="shared" si="49"/>
        <v>-9621.1809999999987</v>
      </c>
      <c r="K729" s="16">
        <f t="shared" si="48"/>
        <v>134.00746268656715</v>
      </c>
      <c r="L729" s="16">
        <f t="shared" si="48"/>
        <v>0</v>
      </c>
      <c r="M729" s="16">
        <f t="shared" si="48"/>
        <v>36033.936567164179</v>
      </c>
      <c r="N729" s="16">
        <f t="shared" si="48"/>
        <v>36033.936567164179</v>
      </c>
      <c r="O729" s="16">
        <f t="shared" si="48"/>
        <v>-35899.929104477604</v>
      </c>
    </row>
    <row r="730" spans="1:15">
      <c r="A730" s="13" t="s">
        <v>401</v>
      </c>
      <c r="B730" s="13">
        <v>1606</v>
      </c>
      <c r="C730" s="13" t="s">
        <v>369</v>
      </c>
      <c r="D730" s="13" t="s">
        <v>177</v>
      </c>
      <c r="E730" s="15">
        <v>250</v>
      </c>
      <c r="F730" s="15">
        <v>0</v>
      </c>
      <c r="G730" s="15">
        <v>878.899</v>
      </c>
      <c r="H730" s="15">
        <v>1838.645</v>
      </c>
      <c r="I730" s="15">
        <v>2717.5439999999999</v>
      </c>
      <c r="J730" s="15">
        <f t="shared" si="49"/>
        <v>-2717.5439999999999</v>
      </c>
      <c r="K730" s="15">
        <f t="shared" si="48"/>
        <v>0</v>
      </c>
      <c r="L730" s="15">
        <f t="shared" si="48"/>
        <v>3515.596</v>
      </c>
      <c r="M730" s="15">
        <f t="shared" si="48"/>
        <v>7354.58</v>
      </c>
      <c r="N730" s="15">
        <f t="shared" si="48"/>
        <v>10870.175999999999</v>
      </c>
      <c r="O730" s="15">
        <f t="shared" si="48"/>
        <v>-10870.175999999999</v>
      </c>
    </row>
    <row r="731" spans="1:15">
      <c r="A731" t="s">
        <v>401</v>
      </c>
      <c r="B731">
        <v>4502</v>
      </c>
      <c r="C731" t="s">
        <v>370</v>
      </c>
      <c r="D731" t="s">
        <v>194</v>
      </c>
      <c r="E731" s="16">
        <v>236</v>
      </c>
      <c r="F731" s="16">
        <v>1677.1690000000001</v>
      </c>
      <c r="G731" s="16">
        <v>184.36799999999999</v>
      </c>
      <c r="H731" s="16">
        <v>4679.6400000000003</v>
      </c>
      <c r="I731" s="16">
        <v>4864.0079999999998</v>
      </c>
      <c r="J731" s="16">
        <f t="shared" si="49"/>
        <v>-3186.8389999999999</v>
      </c>
      <c r="K731" s="16">
        <f t="shared" si="48"/>
        <v>7106.6483050847455</v>
      </c>
      <c r="L731" s="16">
        <f t="shared" si="48"/>
        <v>781.22033898305085</v>
      </c>
      <c r="M731" s="16">
        <f t="shared" si="48"/>
        <v>19828.983050847459</v>
      </c>
      <c r="N731" s="16">
        <f t="shared" si="48"/>
        <v>20610.203389830505</v>
      </c>
      <c r="O731" s="16">
        <f t="shared" si="48"/>
        <v>-13503.555084745763</v>
      </c>
    </row>
    <row r="732" spans="1:15">
      <c r="A732" s="13" t="s">
        <v>401</v>
      </c>
      <c r="B732" s="13">
        <v>5706</v>
      </c>
      <c r="C732" s="13" t="s">
        <v>371</v>
      </c>
      <c r="D732" s="13" t="s">
        <v>207</v>
      </c>
      <c r="E732" s="15">
        <v>210</v>
      </c>
      <c r="F732" s="15">
        <v>0</v>
      </c>
      <c r="G732" s="15">
        <v>0</v>
      </c>
      <c r="H732" s="15">
        <v>582</v>
      </c>
      <c r="I732" s="15">
        <v>582</v>
      </c>
      <c r="J732" s="15">
        <f t="shared" si="49"/>
        <v>-582</v>
      </c>
      <c r="K732" s="15">
        <f t="shared" si="48"/>
        <v>0</v>
      </c>
      <c r="L732" s="15">
        <f t="shared" si="48"/>
        <v>0</v>
      </c>
      <c r="M732" s="15">
        <f t="shared" si="48"/>
        <v>2771.4285714285716</v>
      </c>
      <c r="N732" s="15">
        <f t="shared" si="48"/>
        <v>2771.4285714285716</v>
      </c>
      <c r="O732" s="15">
        <f t="shared" si="48"/>
        <v>-2771.4285714285716</v>
      </c>
    </row>
    <row r="733" spans="1:15">
      <c r="A733" t="s">
        <v>401</v>
      </c>
      <c r="B733">
        <v>4803</v>
      </c>
      <c r="C733" t="s">
        <v>372</v>
      </c>
      <c r="D733" t="s">
        <v>197</v>
      </c>
      <c r="E733" s="16">
        <v>201</v>
      </c>
      <c r="F733" s="16">
        <v>870.34500000000003</v>
      </c>
      <c r="G733" s="16">
        <v>0</v>
      </c>
      <c r="H733" s="16">
        <v>5638.9170000000004</v>
      </c>
      <c r="I733" s="16">
        <v>5638.9170000000004</v>
      </c>
      <c r="J733" s="16">
        <f t="shared" si="49"/>
        <v>-4768.5720000000001</v>
      </c>
      <c r="K733" s="16">
        <f t="shared" si="48"/>
        <v>4330.0746268656721</v>
      </c>
      <c r="L733" s="16">
        <f t="shared" si="48"/>
        <v>0</v>
      </c>
      <c r="M733" s="16">
        <f t="shared" si="48"/>
        <v>28054.313432835821</v>
      </c>
      <c r="N733" s="16">
        <f t="shared" si="48"/>
        <v>28054.313432835821</v>
      </c>
      <c r="O733" s="16">
        <f t="shared" si="48"/>
        <v>-23724.238805970148</v>
      </c>
    </row>
    <row r="734" spans="1:15">
      <c r="A734" s="13" t="s">
        <v>401</v>
      </c>
      <c r="B734" s="13">
        <v>3713</v>
      </c>
      <c r="C734" s="13" t="s">
        <v>373</v>
      </c>
      <c r="D734" s="13" t="s">
        <v>189</v>
      </c>
      <c r="E734" s="15">
        <v>119</v>
      </c>
      <c r="F734" s="15">
        <v>214</v>
      </c>
      <c r="G734" s="15">
        <v>0</v>
      </c>
      <c r="H734" s="15">
        <v>1844</v>
      </c>
      <c r="I734" s="15">
        <v>1844</v>
      </c>
      <c r="J734" s="15">
        <f t="shared" si="49"/>
        <v>-1630</v>
      </c>
      <c r="K734" s="15">
        <f t="shared" si="48"/>
        <v>1798.3193277310925</v>
      </c>
      <c r="L734" s="15">
        <f t="shared" si="48"/>
        <v>0</v>
      </c>
      <c r="M734" s="15">
        <f t="shared" si="48"/>
        <v>15495.79831932773</v>
      </c>
      <c r="N734" s="15">
        <f t="shared" si="48"/>
        <v>15495.79831932773</v>
      </c>
      <c r="O734" s="15">
        <f t="shared" si="48"/>
        <v>-13697.478991596638</v>
      </c>
    </row>
    <row r="735" spans="1:15">
      <c r="A735" t="s">
        <v>401</v>
      </c>
      <c r="B735">
        <v>4902</v>
      </c>
      <c r="C735" t="s">
        <v>374</v>
      </c>
      <c r="D735" t="s">
        <v>199</v>
      </c>
      <c r="E735" s="16">
        <v>110</v>
      </c>
      <c r="F735" s="16">
        <v>294</v>
      </c>
      <c r="G735" s="16">
        <v>328.17099999999999</v>
      </c>
      <c r="H735" s="16">
        <v>1625.249</v>
      </c>
      <c r="I735" s="16">
        <v>1953.42</v>
      </c>
      <c r="J735" s="16">
        <f t="shared" si="49"/>
        <v>-1659.42</v>
      </c>
      <c r="K735" s="16">
        <f t="shared" si="48"/>
        <v>2672.727272727273</v>
      </c>
      <c r="L735" s="16">
        <f t="shared" si="48"/>
        <v>2983.3727272727269</v>
      </c>
      <c r="M735" s="16">
        <f t="shared" si="48"/>
        <v>14774.99090909091</v>
      </c>
      <c r="N735" s="16">
        <f t="shared" si="48"/>
        <v>17758.363636363636</v>
      </c>
      <c r="O735" s="16">
        <f t="shared" si="48"/>
        <v>-15085.636363636364</v>
      </c>
    </row>
    <row r="736" spans="1:15">
      <c r="A736" s="13" t="s">
        <v>401</v>
      </c>
      <c r="B736" s="13">
        <v>7505</v>
      </c>
      <c r="C736" s="13" t="s">
        <v>375</v>
      </c>
      <c r="D736" s="13" t="s">
        <v>224</v>
      </c>
      <c r="E736" s="15">
        <v>98</v>
      </c>
      <c r="F736" s="15">
        <v>4213</v>
      </c>
      <c r="G736" s="15">
        <v>112</v>
      </c>
      <c r="H736" s="15">
        <v>75819</v>
      </c>
      <c r="I736" s="15">
        <v>75931</v>
      </c>
      <c r="J736" s="15">
        <f t="shared" si="49"/>
        <v>-71718</v>
      </c>
      <c r="K736" s="15">
        <f t="shared" si="48"/>
        <v>42989.795918367352</v>
      </c>
      <c r="L736" s="15">
        <f t="shared" si="48"/>
        <v>1142.8571428571429</v>
      </c>
      <c r="M736" s="15">
        <f t="shared" si="48"/>
        <v>773663.26530612237</v>
      </c>
      <c r="N736" s="15">
        <f t="shared" si="48"/>
        <v>774806.12244897964</v>
      </c>
      <c r="O736" s="15">
        <f t="shared" si="48"/>
        <v>-731816.32653061231</v>
      </c>
    </row>
    <row r="737" spans="1:15">
      <c r="A737" t="s">
        <v>401</v>
      </c>
      <c r="B737">
        <v>6706</v>
      </c>
      <c r="C737" t="s">
        <v>376</v>
      </c>
      <c r="D737" t="s">
        <v>219</v>
      </c>
      <c r="E737" s="16">
        <v>94</v>
      </c>
      <c r="F737" s="16">
        <v>0</v>
      </c>
      <c r="G737" s="16">
        <v>0</v>
      </c>
      <c r="H737" s="16">
        <v>2177</v>
      </c>
      <c r="I737" s="16">
        <v>2177</v>
      </c>
      <c r="J737" s="16">
        <f t="shared" si="49"/>
        <v>-2177</v>
      </c>
      <c r="K737" s="16">
        <f t="shared" si="48"/>
        <v>0</v>
      </c>
      <c r="L737" s="16">
        <f t="shared" si="48"/>
        <v>0</v>
      </c>
      <c r="M737" s="16">
        <f t="shared" si="48"/>
        <v>23159.574468085109</v>
      </c>
      <c r="N737" s="16">
        <f t="shared" si="48"/>
        <v>23159.574468085109</v>
      </c>
      <c r="O737" s="16">
        <f t="shared" si="48"/>
        <v>-23159.574468085109</v>
      </c>
    </row>
    <row r="738" spans="1:15">
      <c r="A738" s="13" t="s">
        <v>401</v>
      </c>
      <c r="B738" s="13">
        <v>5611</v>
      </c>
      <c r="C738" s="13" t="s">
        <v>377</v>
      </c>
      <c r="D738" s="13" t="s">
        <v>205</v>
      </c>
      <c r="E738" s="15">
        <v>92</v>
      </c>
      <c r="F738" s="15">
        <v>0</v>
      </c>
      <c r="G738" s="15">
        <v>0</v>
      </c>
      <c r="H738" s="15">
        <v>5148</v>
      </c>
      <c r="I738" s="15">
        <v>5148</v>
      </c>
      <c r="J738" s="15">
        <f t="shared" si="49"/>
        <v>-5148</v>
      </c>
      <c r="K738" s="15">
        <f t="shared" si="48"/>
        <v>0</v>
      </c>
      <c r="L738" s="15">
        <f t="shared" si="48"/>
        <v>0</v>
      </c>
      <c r="M738" s="15">
        <f t="shared" si="48"/>
        <v>55956.52173913044</v>
      </c>
      <c r="N738" s="15">
        <f t="shared" si="48"/>
        <v>55956.52173913044</v>
      </c>
      <c r="O738" s="15">
        <f t="shared" si="48"/>
        <v>-55956.52173913044</v>
      </c>
    </row>
    <row r="739" spans="1:15">
      <c r="A739" t="s">
        <v>401</v>
      </c>
      <c r="B739">
        <v>3506</v>
      </c>
      <c r="C739" t="s">
        <v>378</v>
      </c>
      <c r="D739" t="s">
        <v>183</v>
      </c>
      <c r="E739" s="16">
        <v>66</v>
      </c>
      <c r="F739" s="16">
        <v>1377.0709999999999</v>
      </c>
      <c r="G739" s="16">
        <v>0</v>
      </c>
      <c r="H739" s="16">
        <v>2023.9349999999999</v>
      </c>
      <c r="I739" s="16">
        <v>2023.9349999999999</v>
      </c>
      <c r="J739" s="16">
        <f t="shared" si="49"/>
        <v>-646.86400000000003</v>
      </c>
      <c r="K739" s="16">
        <f t="shared" si="48"/>
        <v>20864.71212121212</v>
      </c>
      <c r="L739" s="16">
        <f t="shared" si="48"/>
        <v>0</v>
      </c>
      <c r="M739" s="16">
        <f t="shared" si="48"/>
        <v>30665.681818181816</v>
      </c>
      <c r="N739" s="16">
        <f t="shared" si="48"/>
        <v>30665.681818181816</v>
      </c>
      <c r="O739" s="16">
        <f t="shared" si="48"/>
        <v>-9800.9696969696979</v>
      </c>
    </row>
    <row r="740" spans="1:15">
      <c r="A740" s="13" t="s">
        <v>401</v>
      </c>
      <c r="B740" s="13">
        <v>3710</v>
      </c>
      <c r="C740" s="13" t="s">
        <v>379</v>
      </c>
      <c r="D740" s="13" t="s">
        <v>187</v>
      </c>
      <c r="E740" s="15">
        <v>66</v>
      </c>
      <c r="F740" s="15">
        <v>429</v>
      </c>
      <c r="G740" s="15">
        <v>0</v>
      </c>
      <c r="H740" s="15">
        <v>1821</v>
      </c>
      <c r="I740" s="15">
        <v>1821</v>
      </c>
      <c r="J740" s="15">
        <f t="shared" si="49"/>
        <v>-1392</v>
      </c>
      <c r="K740" s="15">
        <f t="shared" si="48"/>
        <v>6500</v>
      </c>
      <c r="L740" s="15">
        <f t="shared" si="48"/>
        <v>0</v>
      </c>
      <c r="M740" s="15">
        <f t="shared" si="48"/>
        <v>27590.909090909088</v>
      </c>
      <c r="N740" s="15">
        <f t="shared" si="48"/>
        <v>27590.909090909088</v>
      </c>
      <c r="O740" s="15">
        <f t="shared" si="48"/>
        <v>-21090.909090909088</v>
      </c>
    </row>
    <row r="741" spans="1:15">
      <c r="A741" t="s">
        <v>401</v>
      </c>
      <c r="B741">
        <v>6611</v>
      </c>
      <c r="C741" t="s">
        <v>380</v>
      </c>
      <c r="D741" t="s">
        <v>217</v>
      </c>
      <c r="E741" s="16">
        <v>56</v>
      </c>
      <c r="F741" s="16">
        <v>0</v>
      </c>
      <c r="G741" s="16">
        <v>0</v>
      </c>
      <c r="H741" s="16">
        <v>2672.933</v>
      </c>
      <c r="I741" s="16">
        <v>2672.933</v>
      </c>
      <c r="J741" s="16">
        <f t="shared" si="49"/>
        <v>-2672.933</v>
      </c>
      <c r="K741" s="16">
        <f t="shared" si="48"/>
        <v>0</v>
      </c>
      <c r="L741" s="16">
        <f t="shared" si="48"/>
        <v>0</v>
      </c>
      <c r="M741" s="16">
        <f t="shared" si="48"/>
        <v>47730.946428571428</v>
      </c>
      <c r="N741" s="16">
        <f t="shared" si="48"/>
        <v>47730.946428571428</v>
      </c>
      <c r="O741" s="16">
        <f t="shared" si="48"/>
        <v>-47730.946428571428</v>
      </c>
    </row>
    <row r="742" spans="1:15">
      <c r="A742" s="13" t="s">
        <v>401</v>
      </c>
      <c r="B742" s="13">
        <v>4901</v>
      </c>
      <c r="C742" s="13" t="s">
        <v>381</v>
      </c>
      <c r="D742" s="13" t="s">
        <v>198</v>
      </c>
      <c r="E742" s="15">
        <v>42</v>
      </c>
      <c r="F742" s="15">
        <v>21</v>
      </c>
      <c r="G742" s="15">
        <v>0</v>
      </c>
      <c r="H742" s="15">
        <v>1194</v>
      </c>
      <c r="I742" s="15">
        <v>1194</v>
      </c>
      <c r="J742" s="15">
        <f t="shared" si="49"/>
        <v>-1173</v>
      </c>
      <c r="K742" s="15">
        <f t="shared" si="48"/>
        <v>500</v>
      </c>
      <c r="L742" s="15">
        <f t="shared" si="48"/>
        <v>0</v>
      </c>
      <c r="M742" s="15">
        <f t="shared" si="48"/>
        <v>28428.571428571428</v>
      </c>
      <c r="N742" s="15">
        <f t="shared" si="48"/>
        <v>28428.571428571428</v>
      </c>
      <c r="O742" s="15">
        <f t="shared" si="48"/>
        <v>-27928.571428571428</v>
      </c>
    </row>
    <row r="743" spans="1:15"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</row>
    <row r="744" spans="1:15">
      <c r="E744" s="21">
        <f>SUM(E674:E742)</f>
        <v>368792</v>
      </c>
      <c r="F744" s="21">
        <f t="shared" ref="F744:I744" si="50">SUM(F674:F742)</f>
        <v>689715.07400000002</v>
      </c>
      <c r="G744" s="21">
        <f t="shared" si="50"/>
        <v>1853096.1360000011</v>
      </c>
      <c r="H744" s="21">
        <f t="shared" si="50"/>
        <v>5660858.8890000014</v>
      </c>
      <c r="I744" s="21">
        <f t="shared" si="50"/>
        <v>7513955.0250000004</v>
      </c>
      <c r="J744" s="21">
        <f t="shared" si="49"/>
        <v>-6824239.9510000004</v>
      </c>
      <c r="K744" s="21">
        <f t="shared" ref="K744:O744" si="51">(F744/$E744)*1000</f>
        <v>1870.2007473047138</v>
      </c>
      <c r="L744" s="21">
        <f t="shared" si="51"/>
        <v>5024.7731404151964</v>
      </c>
      <c r="M744" s="21">
        <f t="shared" si="51"/>
        <v>15349.733424260834</v>
      </c>
      <c r="N744" s="21">
        <f t="shared" si="51"/>
        <v>20374.506564676027</v>
      </c>
      <c r="O744" s="21">
        <f t="shared" si="51"/>
        <v>-18504.305817371311</v>
      </c>
    </row>
    <row r="745" spans="1:15"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</row>
    <row r="746" spans="1:15">
      <c r="D746" s="104" t="s">
        <v>94</v>
      </c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</row>
    <row r="747" spans="1:15">
      <c r="D747" s="118" t="s">
        <v>301</v>
      </c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</row>
    <row r="748" spans="1:15">
      <c r="A748" s="13" t="s">
        <v>402</v>
      </c>
      <c r="B748" s="13">
        <v>0</v>
      </c>
      <c r="C748" s="13" t="s">
        <v>313</v>
      </c>
      <c r="D748" s="13" t="s">
        <v>19</v>
      </c>
      <c r="E748" s="15">
        <v>133262</v>
      </c>
      <c r="F748" s="15">
        <v>38039.101000000002</v>
      </c>
      <c r="G748" s="15">
        <v>402358.1</v>
      </c>
      <c r="H748" s="15">
        <v>205543.32399999999</v>
      </c>
      <c r="I748" s="15">
        <v>607901.424</v>
      </c>
      <c r="J748" s="15">
        <f t="shared" si="49"/>
        <v>-569862.32299999997</v>
      </c>
      <c r="K748" s="15">
        <f t="shared" ref="K748:O779" si="52">(F748/$E748)*1000</f>
        <v>285.44597109453559</v>
      </c>
      <c r="L748" s="15">
        <f t="shared" si="52"/>
        <v>3019.3010760757006</v>
      </c>
      <c r="M748" s="15">
        <f t="shared" si="52"/>
        <v>1542.4001140610226</v>
      </c>
      <c r="N748" s="15">
        <f t="shared" si="52"/>
        <v>4561.7011901367232</v>
      </c>
      <c r="O748" s="15">
        <f t="shared" si="52"/>
        <v>-4276.2552190421866</v>
      </c>
    </row>
    <row r="749" spans="1:15">
      <c r="A749" t="s">
        <v>402</v>
      </c>
      <c r="B749">
        <v>1000</v>
      </c>
      <c r="C749" t="s">
        <v>314</v>
      </c>
      <c r="D749" t="s">
        <v>172</v>
      </c>
      <c r="E749" s="16">
        <v>38332</v>
      </c>
      <c r="F749" s="16">
        <v>0</v>
      </c>
      <c r="G749" s="16">
        <v>0</v>
      </c>
      <c r="H749" s="16">
        <v>49726.783000000003</v>
      </c>
      <c r="I749" s="16">
        <v>49726.783000000003</v>
      </c>
      <c r="J749" s="16">
        <f t="shared" si="49"/>
        <v>-49726.783000000003</v>
      </c>
      <c r="K749" s="16">
        <f t="shared" si="52"/>
        <v>0</v>
      </c>
      <c r="L749" s="16">
        <f t="shared" si="52"/>
        <v>0</v>
      </c>
      <c r="M749" s="16">
        <f t="shared" si="52"/>
        <v>1297.2655483668998</v>
      </c>
      <c r="N749" s="16">
        <f t="shared" si="52"/>
        <v>1297.2655483668998</v>
      </c>
      <c r="O749" s="16">
        <f t="shared" si="52"/>
        <v>-1297.2655483668998</v>
      </c>
    </row>
    <row r="750" spans="1:15">
      <c r="A750" s="13" t="s">
        <v>402</v>
      </c>
      <c r="B750" s="13">
        <v>1400</v>
      </c>
      <c r="C750" s="13" t="s">
        <v>315</v>
      </c>
      <c r="D750" s="13" t="s">
        <v>175</v>
      </c>
      <c r="E750" s="15">
        <v>29687</v>
      </c>
      <c r="F750" s="15">
        <v>10287.48</v>
      </c>
      <c r="G750" s="15">
        <v>48463.877999999997</v>
      </c>
      <c r="H750" s="15">
        <v>65531.023000000001</v>
      </c>
      <c r="I750" s="15">
        <v>113994.901</v>
      </c>
      <c r="J750" s="15">
        <f t="shared" si="49"/>
        <v>-103707.421</v>
      </c>
      <c r="K750" s="15">
        <f t="shared" si="52"/>
        <v>346.53147842489977</v>
      </c>
      <c r="L750" s="15">
        <f t="shared" si="52"/>
        <v>1632.4949641257115</v>
      </c>
      <c r="M750" s="15">
        <f t="shared" si="52"/>
        <v>2207.3979519655068</v>
      </c>
      <c r="N750" s="15">
        <f t="shared" si="52"/>
        <v>3839.8929160912185</v>
      </c>
      <c r="O750" s="15">
        <f t="shared" si="52"/>
        <v>-3493.3614376663186</v>
      </c>
    </row>
    <row r="751" spans="1:15">
      <c r="A751" t="s">
        <v>402</v>
      </c>
      <c r="B751">
        <v>2000</v>
      </c>
      <c r="C751" t="s">
        <v>316</v>
      </c>
      <c r="D751" t="s">
        <v>178</v>
      </c>
      <c r="E751" s="16">
        <v>19676</v>
      </c>
      <c r="F751" s="16">
        <v>112091.647</v>
      </c>
      <c r="G751" s="16">
        <v>243306.14199999999</v>
      </c>
      <c r="H751" s="16">
        <v>22839.855</v>
      </c>
      <c r="I751" s="16">
        <v>266145.99699999997</v>
      </c>
      <c r="J751" s="16">
        <f t="shared" si="49"/>
        <v>-154054.34999999998</v>
      </c>
      <c r="K751" s="16">
        <f t="shared" si="52"/>
        <v>5696.8716710713552</v>
      </c>
      <c r="L751" s="16">
        <f t="shared" si="52"/>
        <v>12365.630311038827</v>
      </c>
      <c r="M751" s="16">
        <f t="shared" si="52"/>
        <v>1160.797672291116</v>
      </c>
      <c r="N751" s="16">
        <f t="shared" si="52"/>
        <v>13526.427983329944</v>
      </c>
      <c r="O751" s="16">
        <f t="shared" si="52"/>
        <v>-7829.5563122585882</v>
      </c>
    </row>
    <row r="752" spans="1:15">
      <c r="A752" s="13" t="s">
        <v>402</v>
      </c>
      <c r="B752" s="13">
        <v>6000</v>
      </c>
      <c r="C752" s="13" t="s">
        <v>317</v>
      </c>
      <c r="D752" s="13" t="s">
        <v>208</v>
      </c>
      <c r="E752" s="15">
        <v>19219</v>
      </c>
      <c r="F752" s="15">
        <v>11453.058000000001</v>
      </c>
      <c r="G752" s="15">
        <v>79558.892000000007</v>
      </c>
      <c r="H752" s="15">
        <v>138744.99100000001</v>
      </c>
      <c r="I752" s="15">
        <v>218303.883</v>
      </c>
      <c r="J752" s="15">
        <f t="shared" si="49"/>
        <v>-206850.82500000001</v>
      </c>
      <c r="K752" s="15">
        <f t="shared" si="52"/>
        <v>595.92372131744628</v>
      </c>
      <c r="L752" s="15">
        <f t="shared" si="52"/>
        <v>4139.5958166397841</v>
      </c>
      <c r="M752" s="15">
        <f t="shared" si="52"/>
        <v>7219.1576564857696</v>
      </c>
      <c r="N752" s="15">
        <f t="shared" si="52"/>
        <v>11358.753473125553</v>
      </c>
      <c r="O752" s="15">
        <f t="shared" si="52"/>
        <v>-10762.829751808107</v>
      </c>
    </row>
    <row r="753" spans="1:15">
      <c r="A753" s="13"/>
      <c r="B753">
        <v>1300</v>
      </c>
      <c r="C753" t="s">
        <v>318</v>
      </c>
      <c r="D753" t="s">
        <v>174</v>
      </c>
      <c r="E753" s="16">
        <v>17693</v>
      </c>
      <c r="F753" s="16">
        <v>0</v>
      </c>
      <c r="G753" s="16">
        <v>0</v>
      </c>
      <c r="H753" s="16">
        <v>0</v>
      </c>
      <c r="I753" s="16">
        <v>0</v>
      </c>
      <c r="J753" s="16">
        <f t="shared" si="49"/>
        <v>0</v>
      </c>
      <c r="K753" s="16">
        <f t="shared" si="52"/>
        <v>0</v>
      </c>
      <c r="L753" s="16">
        <f t="shared" si="52"/>
        <v>0</v>
      </c>
      <c r="M753" s="16">
        <f t="shared" si="52"/>
        <v>0</v>
      </c>
      <c r="N753" s="16">
        <f t="shared" si="52"/>
        <v>0</v>
      </c>
      <c r="O753" s="16">
        <f t="shared" si="52"/>
        <v>0</v>
      </c>
    </row>
    <row r="754" spans="1:15">
      <c r="A754" t="s">
        <v>402</v>
      </c>
      <c r="B754" s="13">
        <v>1604</v>
      </c>
      <c r="C754" s="13" t="s">
        <v>319</v>
      </c>
      <c r="D754" s="13" t="s">
        <v>176</v>
      </c>
      <c r="E754" s="15">
        <v>12589</v>
      </c>
      <c r="F754" s="15">
        <v>0</v>
      </c>
      <c r="G754" s="15">
        <v>0</v>
      </c>
      <c r="H754" s="15">
        <v>660.59100000000001</v>
      </c>
      <c r="I754" s="15">
        <v>660.59100000000001</v>
      </c>
      <c r="J754" s="15">
        <f t="shared" si="49"/>
        <v>-660.59100000000001</v>
      </c>
      <c r="K754" s="15">
        <f t="shared" si="52"/>
        <v>0</v>
      </c>
      <c r="L754" s="15">
        <f t="shared" si="52"/>
        <v>0</v>
      </c>
      <c r="M754" s="15">
        <f t="shared" si="52"/>
        <v>52.473667487489081</v>
      </c>
      <c r="N754" s="15">
        <f t="shared" si="52"/>
        <v>52.473667487489081</v>
      </c>
      <c r="O754" s="15">
        <f t="shared" si="52"/>
        <v>-52.473667487489081</v>
      </c>
    </row>
    <row r="755" spans="1:15">
      <c r="A755" s="13" t="s">
        <v>402</v>
      </c>
      <c r="B755">
        <v>8200</v>
      </c>
      <c r="C755" t="s">
        <v>320</v>
      </c>
      <c r="D755" t="s">
        <v>226</v>
      </c>
      <c r="E755" s="16">
        <v>10452</v>
      </c>
      <c r="F755" s="16">
        <v>1664.0709999999999</v>
      </c>
      <c r="G755" s="16">
        <v>7938.7719999999999</v>
      </c>
      <c r="H755" s="16">
        <v>42352.343999999997</v>
      </c>
      <c r="I755" s="16">
        <v>50291.116000000002</v>
      </c>
      <c r="J755" s="16">
        <f t="shared" si="49"/>
        <v>-48627.044999999998</v>
      </c>
      <c r="K755" s="16">
        <f t="shared" si="52"/>
        <v>159.21077305778797</v>
      </c>
      <c r="L755" s="16">
        <f t="shared" si="52"/>
        <v>759.54573287409107</v>
      </c>
      <c r="M755" s="16">
        <f t="shared" si="52"/>
        <v>4052.0803673937999</v>
      </c>
      <c r="N755" s="16">
        <f t="shared" si="52"/>
        <v>4811.6261002678912</v>
      </c>
      <c r="O755" s="16">
        <f t="shared" si="52"/>
        <v>-4652.415327210103</v>
      </c>
    </row>
    <row r="756" spans="1:15">
      <c r="A756" t="s">
        <v>402</v>
      </c>
      <c r="B756" s="13">
        <v>3000</v>
      </c>
      <c r="C756" s="13" t="s">
        <v>321</v>
      </c>
      <c r="D756" s="13" t="s">
        <v>182</v>
      </c>
      <c r="E756" s="15">
        <v>7697</v>
      </c>
      <c r="F756" s="15">
        <v>3369.2240000000002</v>
      </c>
      <c r="G756" s="15">
        <v>12579.453</v>
      </c>
      <c r="H756" s="15">
        <v>42834.080999999998</v>
      </c>
      <c r="I756" s="15">
        <v>55413.534</v>
      </c>
      <c r="J756" s="15">
        <f t="shared" si="49"/>
        <v>-52044.31</v>
      </c>
      <c r="K756" s="15">
        <f t="shared" si="52"/>
        <v>437.73210341691572</v>
      </c>
      <c r="L756" s="15">
        <f t="shared" si="52"/>
        <v>1634.3319475120177</v>
      </c>
      <c r="M756" s="15">
        <f t="shared" si="52"/>
        <v>5565.0358581265418</v>
      </c>
      <c r="N756" s="15">
        <f t="shared" si="52"/>
        <v>7199.3678056385606</v>
      </c>
      <c r="O756" s="15">
        <f t="shared" si="52"/>
        <v>-6761.6357022216444</v>
      </c>
    </row>
    <row r="757" spans="1:15">
      <c r="A757" s="13" t="s">
        <v>402</v>
      </c>
      <c r="B757">
        <v>7300</v>
      </c>
      <c r="C757" t="s">
        <v>322</v>
      </c>
      <c r="D757" t="s">
        <v>221</v>
      </c>
      <c r="E757" s="16">
        <v>5079</v>
      </c>
      <c r="F757" s="16">
        <v>7735.67</v>
      </c>
      <c r="G757" s="16">
        <v>50.786999999999999</v>
      </c>
      <c r="H757" s="16">
        <v>107008.76300000001</v>
      </c>
      <c r="I757" s="16">
        <v>107059.55</v>
      </c>
      <c r="J757" s="16">
        <f t="shared" si="49"/>
        <v>-99323.88</v>
      </c>
      <c r="K757" s="16">
        <f t="shared" si="52"/>
        <v>1523.0695018704471</v>
      </c>
      <c r="L757" s="16">
        <f t="shared" si="52"/>
        <v>9.9994093325457758</v>
      </c>
      <c r="M757" s="16">
        <f t="shared" si="52"/>
        <v>21068.864540263832</v>
      </c>
      <c r="N757" s="16">
        <f t="shared" si="52"/>
        <v>21078.86394959638</v>
      </c>
      <c r="O757" s="16">
        <f t="shared" si="52"/>
        <v>-19555.79444772593</v>
      </c>
    </row>
    <row r="758" spans="1:15">
      <c r="A758" t="s">
        <v>402</v>
      </c>
      <c r="B758" s="13">
        <v>7400</v>
      </c>
      <c r="C758" s="13" t="s">
        <v>323</v>
      </c>
      <c r="D758" s="13" t="s">
        <v>222</v>
      </c>
      <c r="E758" s="15">
        <v>5020</v>
      </c>
      <c r="F758" s="15">
        <v>31925.102999999999</v>
      </c>
      <c r="G758" s="15">
        <v>38846.777999999998</v>
      </c>
      <c r="H758" s="15">
        <v>113059.97100000001</v>
      </c>
      <c r="I758" s="15">
        <v>151906.74900000001</v>
      </c>
      <c r="J758" s="15">
        <f t="shared" si="49"/>
        <v>-119981.64600000001</v>
      </c>
      <c r="K758" s="15">
        <f t="shared" si="52"/>
        <v>6359.582270916334</v>
      </c>
      <c r="L758" s="15">
        <f t="shared" si="52"/>
        <v>7738.4019920318724</v>
      </c>
      <c r="M758" s="15">
        <f t="shared" si="52"/>
        <v>22521.906573705182</v>
      </c>
      <c r="N758" s="15">
        <f t="shared" si="52"/>
        <v>30260.308565737054</v>
      </c>
      <c r="O758" s="15">
        <f t="shared" si="52"/>
        <v>-23900.726294820717</v>
      </c>
    </row>
    <row r="759" spans="1:15">
      <c r="A759" s="13" t="s">
        <v>402</v>
      </c>
      <c r="B759">
        <v>1100</v>
      </c>
      <c r="C759" t="s">
        <v>324</v>
      </c>
      <c r="D759" t="s">
        <v>273</v>
      </c>
      <c r="E759" s="16">
        <v>4715</v>
      </c>
      <c r="F759" s="16">
        <v>0</v>
      </c>
      <c r="G759" s="16">
        <v>0</v>
      </c>
      <c r="H759" s="16">
        <v>825.85799999999995</v>
      </c>
      <c r="I759" s="16">
        <v>825.85799999999995</v>
      </c>
      <c r="J759" s="16">
        <f t="shared" si="49"/>
        <v>-825.85799999999995</v>
      </c>
      <c r="K759" s="16">
        <f t="shared" si="52"/>
        <v>0</v>
      </c>
      <c r="L759" s="16">
        <f t="shared" si="52"/>
        <v>0</v>
      </c>
      <c r="M759" s="16">
        <f t="shared" si="52"/>
        <v>175.15546129374334</v>
      </c>
      <c r="N759" s="16">
        <f t="shared" si="52"/>
        <v>175.15546129374334</v>
      </c>
      <c r="O759" s="16">
        <f t="shared" si="52"/>
        <v>-175.15546129374334</v>
      </c>
    </row>
    <row r="760" spans="1:15">
      <c r="A760" t="s">
        <v>402</v>
      </c>
      <c r="B760" s="13">
        <v>8000</v>
      </c>
      <c r="C760" s="13" t="s">
        <v>325</v>
      </c>
      <c r="D760" s="13" t="s">
        <v>225</v>
      </c>
      <c r="E760" s="15">
        <v>4347</v>
      </c>
      <c r="F760" s="15">
        <v>2265.9989999999998</v>
      </c>
      <c r="G760" s="15">
        <v>3406.9290000000001</v>
      </c>
      <c r="H760" s="15">
        <v>29648.694</v>
      </c>
      <c r="I760" s="15">
        <v>33055.623</v>
      </c>
      <c r="J760" s="15">
        <f t="shared" si="49"/>
        <v>-30789.624</v>
      </c>
      <c r="K760" s="15">
        <f t="shared" si="52"/>
        <v>521.27881297446515</v>
      </c>
      <c r="L760" s="15">
        <f t="shared" si="52"/>
        <v>783.74258109040716</v>
      </c>
      <c r="M760" s="15">
        <f t="shared" si="52"/>
        <v>6820.4955141476885</v>
      </c>
      <c r="N760" s="15">
        <f t="shared" si="52"/>
        <v>7604.2380952380954</v>
      </c>
      <c r="O760" s="15">
        <f t="shared" si="52"/>
        <v>-7082.9592822636296</v>
      </c>
    </row>
    <row r="761" spans="1:15">
      <c r="A761" s="13" t="s">
        <v>402</v>
      </c>
      <c r="B761">
        <v>5200</v>
      </c>
      <c r="C761" t="s">
        <v>326</v>
      </c>
      <c r="D761" t="s">
        <v>201</v>
      </c>
      <c r="E761" s="16">
        <v>4084</v>
      </c>
      <c r="F761" s="16">
        <v>22375.427</v>
      </c>
      <c r="G761" s="16">
        <v>41716.525999999998</v>
      </c>
      <c r="H761" s="16">
        <v>69636.014999999999</v>
      </c>
      <c r="I761" s="16">
        <v>111352.541</v>
      </c>
      <c r="J761" s="16">
        <f t="shared" si="49"/>
        <v>-88977.114000000001</v>
      </c>
      <c r="K761" s="16">
        <f t="shared" si="52"/>
        <v>5478.8019098922623</v>
      </c>
      <c r="L761" s="16">
        <f t="shared" si="52"/>
        <v>10214.624387855043</v>
      </c>
      <c r="M761" s="16">
        <f t="shared" si="52"/>
        <v>17050.93413320274</v>
      </c>
      <c r="N761" s="16">
        <f t="shared" si="52"/>
        <v>27265.558521057788</v>
      </c>
      <c r="O761" s="16">
        <f t="shared" si="52"/>
        <v>-21786.756611165525</v>
      </c>
    </row>
    <row r="762" spans="1:15">
      <c r="A762" t="s">
        <v>402</v>
      </c>
      <c r="B762" s="13">
        <v>4200</v>
      </c>
      <c r="C762" s="13" t="s">
        <v>327</v>
      </c>
      <c r="D762" s="13" t="s">
        <v>193</v>
      </c>
      <c r="E762" s="15">
        <v>3794</v>
      </c>
      <c r="F762" s="15">
        <v>13740.118</v>
      </c>
      <c r="G762" s="15">
        <v>20357.43</v>
      </c>
      <c r="H762" s="15">
        <v>38539.89</v>
      </c>
      <c r="I762" s="15">
        <v>58897.32</v>
      </c>
      <c r="J762" s="15">
        <f t="shared" si="49"/>
        <v>-45157.201999999997</v>
      </c>
      <c r="K762" s="15">
        <f t="shared" si="52"/>
        <v>3621.5387453874541</v>
      </c>
      <c r="L762" s="15">
        <f t="shared" si="52"/>
        <v>5365.6905640484974</v>
      </c>
      <c r="M762" s="15">
        <f t="shared" si="52"/>
        <v>10158.115445440169</v>
      </c>
      <c r="N762" s="15">
        <f t="shared" si="52"/>
        <v>15523.806009488666</v>
      </c>
      <c r="O762" s="15">
        <f t="shared" si="52"/>
        <v>-11902.267264101212</v>
      </c>
    </row>
    <row r="763" spans="1:15">
      <c r="A763" s="13" t="s">
        <v>402</v>
      </c>
      <c r="B763">
        <v>3609</v>
      </c>
      <c r="C763" t="s">
        <v>328</v>
      </c>
      <c r="D763" t="s">
        <v>185</v>
      </c>
      <c r="E763" s="16">
        <v>3758</v>
      </c>
      <c r="F763" s="16">
        <v>2157.5770000000002</v>
      </c>
      <c r="G763" s="16">
        <v>5149.6670000000004</v>
      </c>
      <c r="H763" s="16">
        <v>11499.963</v>
      </c>
      <c r="I763" s="16">
        <v>16649.63</v>
      </c>
      <c r="J763" s="16">
        <f t="shared" si="49"/>
        <v>-14492.053</v>
      </c>
      <c r="K763" s="16">
        <f t="shared" si="52"/>
        <v>574.12905800957958</v>
      </c>
      <c r="L763" s="16">
        <f t="shared" si="52"/>
        <v>1370.3211814795104</v>
      </c>
      <c r="M763" s="16">
        <f t="shared" si="52"/>
        <v>3060.1285258116018</v>
      </c>
      <c r="N763" s="16">
        <f t="shared" si="52"/>
        <v>4430.4497072911126</v>
      </c>
      <c r="O763" s="16">
        <f t="shared" si="52"/>
        <v>-3856.320649281533</v>
      </c>
    </row>
    <row r="764" spans="1:15">
      <c r="A764" t="s">
        <v>402</v>
      </c>
      <c r="B764" s="13">
        <v>2510</v>
      </c>
      <c r="C764" s="13" t="s">
        <v>329</v>
      </c>
      <c r="D764" s="13" t="s">
        <v>181</v>
      </c>
      <c r="E764" s="15">
        <v>3649</v>
      </c>
      <c r="F764" s="15">
        <v>0</v>
      </c>
      <c r="G764" s="15">
        <v>0</v>
      </c>
      <c r="H764" s="15">
        <v>35310.167999999998</v>
      </c>
      <c r="I764" s="15">
        <v>35310.167999999998</v>
      </c>
      <c r="J764" s="15">
        <f t="shared" si="49"/>
        <v>-35310.167999999998</v>
      </c>
      <c r="K764" s="15">
        <f t="shared" si="52"/>
        <v>0</v>
      </c>
      <c r="L764" s="15">
        <f t="shared" si="52"/>
        <v>0</v>
      </c>
      <c r="M764" s="15">
        <f t="shared" si="52"/>
        <v>9676.669772540421</v>
      </c>
      <c r="N764" s="15">
        <f t="shared" si="52"/>
        <v>9676.669772540421</v>
      </c>
      <c r="O764" s="15">
        <f t="shared" si="52"/>
        <v>-9676.669772540421</v>
      </c>
    </row>
    <row r="765" spans="1:15">
      <c r="A765" s="13" t="s">
        <v>402</v>
      </c>
      <c r="B765">
        <v>2300</v>
      </c>
      <c r="C765" t="s">
        <v>330</v>
      </c>
      <c r="D765" t="s">
        <v>179</v>
      </c>
      <c r="E765" s="16">
        <v>3539</v>
      </c>
      <c r="F765" s="16">
        <v>10328.029</v>
      </c>
      <c r="G765" s="16">
        <v>44018.425999999999</v>
      </c>
      <c r="H765" s="16">
        <v>30529.875</v>
      </c>
      <c r="I765" s="16">
        <v>74548.301000000007</v>
      </c>
      <c r="J765" s="16">
        <f t="shared" si="49"/>
        <v>-64220.272000000004</v>
      </c>
      <c r="K765" s="16">
        <f t="shared" si="52"/>
        <v>2918.3467081096355</v>
      </c>
      <c r="L765" s="16">
        <f t="shared" si="52"/>
        <v>12438.097202599603</v>
      </c>
      <c r="M765" s="16">
        <f t="shared" si="52"/>
        <v>8626.6953941791453</v>
      </c>
      <c r="N765" s="16">
        <f t="shared" si="52"/>
        <v>21064.792596778752</v>
      </c>
      <c r="O765" s="16">
        <f t="shared" si="52"/>
        <v>-18146.445888669117</v>
      </c>
    </row>
    <row r="766" spans="1:15">
      <c r="A766" t="s">
        <v>402</v>
      </c>
      <c r="B766" s="13">
        <v>6100</v>
      </c>
      <c r="C766" s="13" t="s">
        <v>331</v>
      </c>
      <c r="D766" s="13" t="s">
        <v>209</v>
      </c>
      <c r="E766" s="15">
        <v>3030</v>
      </c>
      <c r="F766" s="15">
        <v>12905.983</v>
      </c>
      <c r="G766" s="15">
        <v>8784.9240000000009</v>
      </c>
      <c r="H766" s="15">
        <v>63363.205999999998</v>
      </c>
      <c r="I766" s="15">
        <v>72148.13</v>
      </c>
      <c r="J766" s="15">
        <f t="shared" si="49"/>
        <v>-59242.147000000004</v>
      </c>
      <c r="K766" s="15">
        <f t="shared" si="52"/>
        <v>4259.4003300330032</v>
      </c>
      <c r="L766" s="15">
        <f t="shared" si="52"/>
        <v>2899.3148514851491</v>
      </c>
      <c r="M766" s="15">
        <f t="shared" si="52"/>
        <v>20911.949174917492</v>
      </c>
      <c r="N766" s="15">
        <f t="shared" si="52"/>
        <v>23811.264026402645</v>
      </c>
      <c r="O766" s="15">
        <f t="shared" si="52"/>
        <v>-19551.863696369641</v>
      </c>
    </row>
    <row r="767" spans="1:15">
      <c r="A767" s="13" t="s">
        <v>402</v>
      </c>
      <c r="B767">
        <v>8716</v>
      </c>
      <c r="C767" t="s">
        <v>332</v>
      </c>
      <c r="D767" t="s">
        <v>234</v>
      </c>
      <c r="E767" s="16">
        <v>2778</v>
      </c>
      <c r="F767" s="16">
        <v>21334.734</v>
      </c>
      <c r="G767" s="16">
        <v>28364.462</v>
      </c>
      <c r="H767" s="16">
        <v>15732.22</v>
      </c>
      <c r="I767" s="16">
        <v>44096.682000000001</v>
      </c>
      <c r="J767" s="16">
        <f t="shared" si="49"/>
        <v>-22761.948</v>
      </c>
      <c r="K767" s="16">
        <f t="shared" si="52"/>
        <v>7679.8898488120958</v>
      </c>
      <c r="L767" s="16">
        <f t="shared" si="52"/>
        <v>10210.389488840892</v>
      </c>
      <c r="M767" s="16">
        <f t="shared" si="52"/>
        <v>5663.1461483081348</v>
      </c>
      <c r="N767" s="16">
        <f t="shared" si="52"/>
        <v>15873.535637149029</v>
      </c>
      <c r="O767" s="16">
        <f t="shared" si="52"/>
        <v>-8193.645788336933</v>
      </c>
    </row>
    <row r="768" spans="1:15">
      <c r="A768" t="s">
        <v>402</v>
      </c>
      <c r="B768" s="13">
        <v>8401</v>
      </c>
      <c r="C768" s="13" t="s">
        <v>333</v>
      </c>
      <c r="D768" s="13" t="s">
        <v>227</v>
      </c>
      <c r="E768" s="15">
        <v>2387</v>
      </c>
      <c r="F768" s="15">
        <v>749.50800000000004</v>
      </c>
      <c r="G768" s="15">
        <v>0</v>
      </c>
      <c r="H768" s="15">
        <v>23915.960999999999</v>
      </c>
      <c r="I768" s="15">
        <v>23915.960999999999</v>
      </c>
      <c r="J768" s="15">
        <f t="shared" si="49"/>
        <v>-23166.452999999998</v>
      </c>
      <c r="K768" s="15">
        <f t="shared" si="52"/>
        <v>313.99581064097191</v>
      </c>
      <c r="L768" s="15">
        <f t="shared" si="52"/>
        <v>0</v>
      </c>
      <c r="M768" s="15">
        <f t="shared" si="52"/>
        <v>10019.254713028908</v>
      </c>
      <c r="N768" s="15">
        <f t="shared" si="52"/>
        <v>10019.254713028908</v>
      </c>
      <c r="O768" s="15">
        <f t="shared" si="52"/>
        <v>-9705.2589023879336</v>
      </c>
    </row>
    <row r="769" spans="1:15">
      <c r="A769" s="13" t="s">
        <v>402</v>
      </c>
      <c r="B769">
        <v>8717</v>
      </c>
      <c r="C769" t="s">
        <v>334</v>
      </c>
      <c r="D769" t="s">
        <v>235</v>
      </c>
      <c r="E769" s="16">
        <v>2369</v>
      </c>
      <c r="F769" s="16">
        <v>2532.3969999999999</v>
      </c>
      <c r="G769" s="16">
        <v>4048.3150000000001</v>
      </c>
      <c r="H769" s="16">
        <v>22997.995999999999</v>
      </c>
      <c r="I769" s="16">
        <v>27046.311000000002</v>
      </c>
      <c r="J769" s="16">
        <f t="shared" si="49"/>
        <v>-24513.914000000001</v>
      </c>
      <c r="K769" s="16">
        <f t="shared" si="52"/>
        <v>1068.9729843815956</v>
      </c>
      <c r="L769" s="16">
        <f t="shared" si="52"/>
        <v>1708.8708315745041</v>
      </c>
      <c r="M769" s="16">
        <f t="shared" si="52"/>
        <v>9707.8919375263813</v>
      </c>
      <c r="N769" s="16">
        <f t="shared" si="52"/>
        <v>11416.762769100886</v>
      </c>
      <c r="O769" s="16">
        <f t="shared" si="52"/>
        <v>-10347.789784719291</v>
      </c>
    </row>
    <row r="770" spans="1:15">
      <c r="A770" t="s">
        <v>402</v>
      </c>
      <c r="B770" s="13">
        <v>6250</v>
      </c>
      <c r="C770" s="13" t="s">
        <v>335</v>
      </c>
      <c r="D770" s="13" t="s">
        <v>210</v>
      </c>
      <c r="E770" s="15">
        <v>1970</v>
      </c>
      <c r="F770" s="15">
        <v>3149.5169999999998</v>
      </c>
      <c r="G770" s="15">
        <v>7729.3710000000001</v>
      </c>
      <c r="H770" s="15">
        <v>22793.289000000001</v>
      </c>
      <c r="I770" s="15">
        <v>30522.66</v>
      </c>
      <c r="J770" s="15">
        <f t="shared" si="49"/>
        <v>-27373.143</v>
      </c>
      <c r="K770" s="15">
        <f t="shared" si="52"/>
        <v>1598.7395939086293</v>
      </c>
      <c r="L770" s="15">
        <f t="shared" si="52"/>
        <v>3923.538578680203</v>
      </c>
      <c r="M770" s="15">
        <f t="shared" si="52"/>
        <v>11570.197461928934</v>
      </c>
      <c r="N770" s="15">
        <f t="shared" si="52"/>
        <v>15493.736040609137</v>
      </c>
      <c r="O770" s="15">
        <f t="shared" si="52"/>
        <v>-13894.996446700508</v>
      </c>
    </row>
    <row r="771" spans="1:15">
      <c r="A771" s="13" t="s">
        <v>402</v>
      </c>
      <c r="B771">
        <v>8613</v>
      </c>
      <c r="C771" t="s">
        <v>336</v>
      </c>
      <c r="D771" t="s">
        <v>231</v>
      </c>
      <c r="E771" s="16">
        <v>1924</v>
      </c>
      <c r="F771" s="16">
        <v>28234.118999999999</v>
      </c>
      <c r="G771" s="16">
        <v>999.54700000000003</v>
      </c>
      <c r="H771" s="16">
        <v>32374.482</v>
      </c>
      <c r="I771" s="16">
        <v>33374.029000000002</v>
      </c>
      <c r="J771" s="16">
        <f t="shared" si="49"/>
        <v>-5139.9100000000035</v>
      </c>
      <c r="K771" s="16">
        <f t="shared" si="52"/>
        <v>14674.698024948024</v>
      </c>
      <c r="L771" s="16">
        <f t="shared" si="52"/>
        <v>519.51507276507277</v>
      </c>
      <c r="M771" s="16">
        <f t="shared" si="52"/>
        <v>16826.653846153848</v>
      </c>
      <c r="N771" s="16">
        <f t="shared" si="52"/>
        <v>17346.16891891892</v>
      </c>
      <c r="O771" s="16">
        <f t="shared" si="52"/>
        <v>-2671.4708939708958</v>
      </c>
    </row>
    <row r="772" spans="1:15">
      <c r="A772" t="s">
        <v>402</v>
      </c>
      <c r="B772" s="13">
        <v>6400</v>
      </c>
      <c r="C772" s="13" t="s">
        <v>337</v>
      </c>
      <c r="D772" s="13" t="s">
        <v>211</v>
      </c>
      <c r="E772" s="15">
        <v>1855</v>
      </c>
      <c r="F772" s="15">
        <v>1483</v>
      </c>
      <c r="G772" s="15">
        <v>2852.607</v>
      </c>
      <c r="H772" s="15">
        <v>29436.940999999999</v>
      </c>
      <c r="I772" s="15">
        <v>32289.547999999999</v>
      </c>
      <c r="J772" s="15">
        <f t="shared" si="49"/>
        <v>-30806.547999999999</v>
      </c>
      <c r="K772" s="15">
        <f t="shared" si="52"/>
        <v>799.46091644204853</v>
      </c>
      <c r="L772" s="15">
        <f t="shared" si="52"/>
        <v>1537.7935309973045</v>
      </c>
      <c r="M772" s="15">
        <f t="shared" si="52"/>
        <v>15868.970889487869</v>
      </c>
      <c r="N772" s="15">
        <f t="shared" si="52"/>
        <v>17406.764420485175</v>
      </c>
      <c r="O772" s="15">
        <f t="shared" si="52"/>
        <v>-16607.303504043128</v>
      </c>
    </row>
    <row r="773" spans="1:15">
      <c r="A773" s="13" t="s">
        <v>402</v>
      </c>
      <c r="B773">
        <v>8614</v>
      </c>
      <c r="C773" t="s">
        <v>338</v>
      </c>
      <c r="D773" t="s">
        <v>232</v>
      </c>
      <c r="E773" s="16">
        <v>1740</v>
      </c>
      <c r="F773" s="16">
        <v>13133.654</v>
      </c>
      <c r="G773" s="16">
        <v>2960.8159999999998</v>
      </c>
      <c r="H773" s="16">
        <v>29522.422999999999</v>
      </c>
      <c r="I773" s="16">
        <v>32483.239000000001</v>
      </c>
      <c r="J773" s="16">
        <f t="shared" si="49"/>
        <v>-19349.584999999999</v>
      </c>
      <c r="K773" s="16">
        <f t="shared" si="52"/>
        <v>7548.0770114942525</v>
      </c>
      <c r="L773" s="16">
        <f t="shared" si="52"/>
        <v>1701.6183908045975</v>
      </c>
      <c r="M773" s="16">
        <f t="shared" si="52"/>
        <v>16966.90977011494</v>
      </c>
      <c r="N773" s="16">
        <f t="shared" si="52"/>
        <v>18668.528160919541</v>
      </c>
      <c r="O773" s="16">
        <f t="shared" si="52"/>
        <v>-11120.451149425287</v>
      </c>
    </row>
    <row r="774" spans="1:15">
      <c r="A774" t="s">
        <v>402</v>
      </c>
      <c r="B774" s="13">
        <v>3714</v>
      </c>
      <c r="C774" s="13" t="s">
        <v>339</v>
      </c>
      <c r="D774" s="13" t="s">
        <v>190</v>
      </c>
      <c r="E774" s="15">
        <v>1679</v>
      </c>
      <c r="F774" s="15">
        <v>7706.8630000000003</v>
      </c>
      <c r="G774" s="15">
        <v>16408.681</v>
      </c>
      <c r="H774" s="15">
        <v>12004.052</v>
      </c>
      <c r="I774" s="15">
        <v>28412.733</v>
      </c>
      <c r="J774" s="15">
        <f t="shared" si="49"/>
        <v>-20705.87</v>
      </c>
      <c r="K774" s="15">
        <f t="shared" si="52"/>
        <v>4590.1506849315065</v>
      </c>
      <c r="L774" s="15">
        <f t="shared" si="52"/>
        <v>9772.889219773675</v>
      </c>
      <c r="M774" s="15">
        <f t="shared" si="52"/>
        <v>7149.5247170935081</v>
      </c>
      <c r="N774" s="15">
        <f t="shared" si="52"/>
        <v>16922.413936867182</v>
      </c>
      <c r="O774" s="15">
        <f t="shared" si="52"/>
        <v>-12332.263251935676</v>
      </c>
    </row>
    <row r="775" spans="1:15">
      <c r="A775" s="13" t="s">
        <v>402</v>
      </c>
      <c r="B775">
        <v>2506</v>
      </c>
      <c r="C775" t="s">
        <v>340</v>
      </c>
      <c r="D775" t="s">
        <v>180</v>
      </c>
      <c r="E775" s="16">
        <v>1331</v>
      </c>
      <c r="F775" s="16">
        <v>0</v>
      </c>
      <c r="G775" s="16">
        <v>0</v>
      </c>
      <c r="H775" s="16">
        <v>85.61</v>
      </c>
      <c r="I775" s="16">
        <v>85.61</v>
      </c>
      <c r="J775" s="16">
        <f t="shared" si="49"/>
        <v>-85.61</v>
      </c>
      <c r="K775" s="16">
        <f t="shared" si="52"/>
        <v>0</v>
      </c>
      <c r="L775" s="16">
        <f t="shared" si="52"/>
        <v>0</v>
      </c>
      <c r="M775" s="16">
        <f t="shared" si="52"/>
        <v>64.320060105184069</v>
      </c>
      <c r="N775" s="16">
        <f t="shared" si="52"/>
        <v>64.320060105184069</v>
      </c>
      <c r="O775" s="16">
        <f t="shared" si="52"/>
        <v>-64.320060105184069</v>
      </c>
    </row>
    <row r="776" spans="1:15">
      <c r="A776" t="s">
        <v>402</v>
      </c>
      <c r="B776" s="13">
        <v>5508</v>
      </c>
      <c r="C776" s="13" t="s">
        <v>341</v>
      </c>
      <c r="D776" s="13" t="s">
        <v>202</v>
      </c>
      <c r="E776" s="15">
        <v>1222</v>
      </c>
      <c r="F776" s="15">
        <v>5676.1729999999998</v>
      </c>
      <c r="G776" s="15">
        <v>1619.9369999999999</v>
      </c>
      <c r="H776" s="15">
        <v>31805.333999999999</v>
      </c>
      <c r="I776" s="15">
        <v>33425.271000000001</v>
      </c>
      <c r="J776" s="15">
        <f t="shared" si="49"/>
        <v>-27749.098000000002</v>
      </c>
      <c r="K776" s="15">
        <f t="shared" si="52"/>
        <v>4644.9860883797055</v>
      </c>
      <c r="L776" s="15">
        <f t="shared" si="52"/>
        <v>1325.6440261865794</v>
      </c>
      <c r="M776" s="15">
        <f t="shared" si="52"/>
        <v>26027.27823240589</v>
      </c>
      <c r="N776" s="15">
        <f t="shared" si="52"/>
        <v>27352.922258592473</v>
      </c>
      <c r="O776" s="15">
        <f t="shared" si="52"/>
        <v>-22707.936170212768</v>
      </c>
    </row>
    <row r="777" spans="1:15">
      <c r="A777" s="13" t="s">
        <v>402</v>
      </c>
      <c r="B777">
        <v>3711</v>
      </c>
      <c r="C777" t="s">
        <v>342</v>
      </c>
      <c r="D777" t="s">
        <v>188</v>
      </c>
      <c r="E777" s="16">
        <v>1196</v>
      </c>
      <c r="F777" s="16">
        <v>8900.7219999999998</v>
      </c>
      <c r="G777" s="16">
        <v>4761.4279999999999</v>
      </c>
      <c r="H777" s="16">
        <v>22365.332999999999</v>
      </c>
      <c r="I777" s="16">
        <v>27126.760999999999</v>
      </c>
      <c r="J777" s="16">
        <f t="shared" si="49"/>
        <v>-18226.038999999997</v>
      </c>
      <c r="K777" s="16">
        <f t="shared" si="52"/>
        <v>7442.0752508361202</v>
      </c>
      <c r="L777" s="16">
        <f t="shared" si="52"/>
        <v>3981.1270903010036</v>
      </c>
      <c r="M777" s="16">
        <f t="shared" si="52"/>
        <v>18700.111204013378</v>
      </c>
      <c r="N777" s="16">
        <f t="shared" si="52"/>
        <v>22681.238294314378</v>
      </c>
      <c r="O777" s="16">
        <f t="shared" si="52"/>
        <v>-15239.163043478258</v>
      </c>
    </row>
    <row r="778" spans="1:15">
      <c r="A778" t="s">
        <v>402</v>
      </c>
      <c r="B778" s="13">
        <v>8721</v>
      </c>
      <c r="C778" s="13" t="s">
        <v>343</v>
      </c>
      <c r="D778" s="13" t="s">
        <v>238</v>
      </c>
      <c r="E778" s="15">
        <v>1144</v>
      </c>
      <c r="F778" s="15">
        <v>12256.538</v>
      </c>
      <c r="G778" s="15">
        <v>13279.643</v>
      </c>
      <c r="H778" s="15">
        <v>15178.445</v>
      </c>
      <c r="I778" s="15">
        <v>28458.088</v>
      </c>
      <c r="J778" s="15">
        <f t="shared" ref="J778:J841" si="53">F778-I778</f>
        <v>-16201.55</v>
      </c>
      <c r="K778" s="15">
        <f t="shared" si="52"/>
        <v>10713.756993006995</v>
      </c>
      <c r="L778" s="15">
        <f t="shared" si="52"/>
        <v>11608.079545454546</v>
      </c>
      <c r="M778" s="15">
        <f t="shared" si="52"/>
        <v>13267.871503496503</v>
      </c>
      <c r="N778" s="15">
        <f t="shared" si="52"/>
        <v>24875.951048951047</v>
      </c>
      <c r="O778" s="15">
        <f t="shared" si="52"/>
        <v>-14162.194055944055</v>
      </c>
    </row>
    <row r="779" spans="1:15">
      <c r="A779" s="13" t="s">
        <v>402</v>
      </c>
      <c r="B779">
        <v>6513</v>
      </c>
      <c r="C779" t="s">
        <v>344</v>
      </c>
      <c r="D779" t="s">
        <v>212</v>
      </c>
      <c r="E779" s="16">
        <v>1097</v>
      </c>
      <c r="F779" s="16">
        <v>9790.9210000000003</v>
      </c>
      <c r="G779" s="16">
        <v>400.63099999999997</v>
      </c>
      <c r="H779" s="16">
        <v>11615.21</v>
      </c>
      <c r="I779" s="16">
        <v>12015.841</v>
      </c>
      <c r="J779" s="16">
        <f t="shared" si="53"/>
        <v>-2224.92</v>
      </c>
      <c r="K779" s="16">
        <f t="shared" si="52"/>
        <v>8925.1786690975387</v>
      </c>
      <c r="L779" s="16">
        <f t="shared" si="52"/>
        <v>365.20601640838646</v>
      </c>
      <c r="M779" s="16">
        <f t="shared" si="52"/>
        <v>10588.158614402915</v>
      </c>
      <c r="N779" s="16">
        <f t="shared" si="52"/>
        <v>10953.364630811304</v>
      </c>
      <c r="O779" s="16">
        <f t="shared" si="52"/>
        <v>-2028.1859617137648</v>
      </c>
    </row>
    <row r="780" spans="1:15">
      <c r="A780" t="s">
        <v>402</v>
      </c>
      <c r="B780" s="13">
        <v>4607</v>
      </c>
      <c r="C780" s="13" t="s">
        <v>345</v>
      </c>
      <c r="D780" s="13" t="s">
        <v>196</v>
      </c>
      <c r="E780" s="15">
        <v>1064</v>
      </c>
      <c r="F780" s="15">
        <v>4495.0860000000002</v>
      </c>
      <c r="G780" s="15">
        <v>2618.4679999999998</v>
      </c>
      <c r="H780" s="15">
        <v>14246.38</v>
      </c>
      <c r="I780" s="15">
        <v>16864.848000000002</v>
      </c>
      <c r="J780" s="15">
        <f t="shared" si="53"/>
        <v>-12369.762000000002</v>
      </c>
      <c r="K780" s="15">
        <f t="shared" ref="K780:O816" si="54">(F780/$E780)*1000</f>
        <v>4224.7048872180458</v>
      </c>
      <c r="L780" s="15">
        <f t="shared" si="54"/>
        <v>2460.9661654135334</v>
      </c>
      <c r="M780" s="15">
        <f t="shared" si="54"/>
        <v>13389.454887218044</v>
      </c>
      <c r="N780" s="15">
        <f t="shared" si="54"/>
        <v>15850.42105263158</v>
      </c>
      <c r="O780" s="15">
        <f t="shared" si="54"/>
        <v>-11625.716165413536</v>
      </c>
    </row>
    <row r="781" spans="1:15">
      <c r="A781" s="13" t="s">
        <v>402</v>
      </c>
      <c r="B781">
        <v>4100</v>
      </c>
      <c r="C781" t="s">
        <v>346</v>
      </c>
      <c r="D781" t="s">
        <v>192</v>
      </c>
      <c r="E781" s="16">
        <v>958</v>
      </c>
      <c r="F781" s="16">
        <v>2526.259</v>
      </c>
      <c r="G781" s="16">
        <v>0</v>
      </c>
      <c r="H781" s="16">
        <v>782.92600000000004</v>
      </c>
      <c r="I781" s="16">
        <v>782.92600000000004</v>
      </c>
      <c r="J781" s="16">
        <f t="shared" si="53"/>
        <v>1743.3330000000001</v>
      </c>
      <c r="K781" s="16">
        <f t="shared" si="54"/>
        <v>2637.0135699373695</v>
      </c>
      <c r="L781" s="16">
        <f t="shared" si="54"/>
        <v>0</v>
      </c>
      <c r="M781" s="16">
        <f t="shared" si="54"/>
        <v>817.25052192066812</v>
      </c>
      <c r="N781" s="16">
        <f t="shared" si="54"/>
        <v>817.25052192066812</v>
      </c>
      <c r="O781" s="16">
        <f t="shared" si="54"/>
        <v>1819.7630480167015</v>
      </c>
    </row>
    <row r="782" spans="1:15">
      <c r="A782" t="s">
        <v>402</v>
      </c>
      <c r="B782" s="13">
        <v>5604</v>
      </c>
      <c r="C782" s="13" t="s">
        <v>347</v>
      </c>
      <c r="D782" s="13" t="s">
        <v>203</v>
      </c>
      <c r="E782" s="15">
        <v>950</v>
      </c>
      <c r="F782" s="15">
        <v>4363.8360000000002</v>
      </c>
      <c r="G782" s="15">
        <v>252.08</v>
      </c>
      <c r="H782" s="15">
        <v>23966.324000000001</v>
      </c>
      <c r="I782" s="15">
        <v>24218.403999999999</v>
      </c>
      <c r="J782" s="15">
        <f t="shared" si="53"/>
        <v>-19854.567999999999</v>
      </c>
      <c r="K782" s="15">
        <f t="shared" si="54"/>
        <v>4593.5115789473684</v>
      </c>
      <c r="L782" s="15">
        <f t="shared" si="54"/>
        <v>265.34736842105269</v>
      </c>
      <c r="M782" s="15">
        <f t="shared" si="54"/>
        <v>25227.709473684212</v>
      </c>
      <c r="N782" s="15">
        <f t="shared" si="54"/>
        <v>25493.056842105259</v>
      </c>
      <c r="O782" s="15">
        <f t="shared" si="54"/>
        <v>-20899.545263157892</v>
      </c>
    </row>
    <row r="783" spans="1:15">
      <c r="A783" s="13" t="s">
        <v>402</v>
      </c>
      <c r="B783">
        <v>3709</v>
      </c>
      <c r="C783" t="s">
        <v>348</v>
      </c>
      <c r="D783" t="s">
        <v>186</v>
      </c>
      <c r="E783" s="16">
        <v>862</v>
      </c>
      <c r="F783" s="16">
        <v>6212.93</v>
      </c>
      <c r="G783" s="16">
        <v>10082.275</v>
      </c>
      <c r="H783" s="16">
        <v>14093.254000000001</v>
      </c>
      <c r="I783" s="16">
        <v>24175.528999999999</v>
      </c>
      <c r="J783" s="16">
        <f t="shared" si="53"/>
        <v>-17962.598999999998</v>
      </c>
      <c r="K783" s="16">
        <f t="shared" si="54"/>
        <v>7207.5754060324825</v>
      </c>
      <c r="L783" s="16">
        <f t="shared" si="54"/>
        <v>11696.374709976797</v>
      </c>
      <c r="M783" s="16">
        <f t="shared" si="54"/>
        <v>16349.482598607889</v>
      </c>
      <c r="N783" s="16">
        <f t="shared" si="54"/>
        <v>28045.857308584687</v>
      </c>
      <c r="O783" s="16">
        <f t="shared" si="54"/>
        <v>-20838.281902552204</v>
      </c>
    </row>
    <row r="784" spans="1:15">
      <c r="A784" t="s">
        <v>402</v>
      </c>
      <c r="B784" s="13">
        <v>6612</v>
      </c>
      <c r="C784" s="13" t="s">
        <v>349</v>
      </c>
      <c r="D784" s="13" t="s">
        <v>218</v>
      </c>
      <c r="E784" s="15">
        <v>852</v>
      </c>
      <c r="F784" s="15">
        <v>15142.825000000001</v>
      </c>
      <c r="G784" s="15">
        <v>6118.17</v>
      </c>
      <c r="H784" s="15">
        <v>29404.682000000001</v>
      </c>
      <c r="I784" s="15">
        <v>35522.851999999999</v>
      </c>
      <c r="J784" s="15">
        <f t="shared" si="53"/>
        <v>-20380.026999999998</v>
      </c>
      <c r="K784" s="15">
        <f t="shared" si="54"/>
        <v>17773.268779342725</v>
      </c>
      <c r="L784" s="15">
        <f t="shared" si="54"/>
        <v>7180.9507042253517</v>
      </c>
      <c r="M784" s="15">
        <f t="shared" si="54"/>
        <v>34512.537558685442</v>
      </c>
      <c r="N784" s="15">
        <f t="shared" si="54"/>
        <v>41693.488262910796</v>
      </c>
      <c r="O784" s="15">
        <f t="shared" si="54"/>
        <v>-23920.219483568071</v>
      </c>
    </row>
    <row r="785" spans="1:15">
      <c r="A785" s="13" t="s">
        <v>402</v>
      </c>
      <c r="B785">
        <v>8710</v>
      </c>
      <c r="C785" t="s">
        <v>350</v>
      </c>
      <c r="D785" t="s">
        <v>233</v>
      </c>
      <c r="E785" s="16">
        <v>822</v>
      </c>
      <c r="F785" s="16">
        <v>7319.701</v>
      </c>
      <c r="G785" s="16">
        <v>722.65099999999995</v>
      </c>
      <c r="H785" s="16">
        <v>30166.936000000002</v>
      </c>
      <c r="I785" s="16">
        <v>30889.587</v>
      </c>
      <c r="J785" s="16">
        <f t="shared" si="53"/>
        <v>-23569.885999999999</v>
      </c>
      <c r="K785" s="16">
        <f t="shared" si="54"/>
        <v>8904.7457420924566</v>
      </c>
      <c r="L785" s="16">
        <f t="shared" si="54"/>
        <v>879.13746958637466</v>
      </c>
      <c r="M785" s="16">
        <f t="shared" si="54"/>
        <v>36699.435523114364</v>
      </c>
      <c r="N785" s="16">
        <f t="shared" si="54"/>
        <v>37578.572992700727</v>
      </c>
      <c r="O785" s="16">
        <f t="shared" si="54"/>
        <v>-28673.827250608269</v>
      </c>
    </row>
    <row r="786" spans="1:15">
      <c r="A786" t="s">
        <v>402</v>
      </c>
      <c r="B786" s="13">
        <v>8508</v>
      </c>
      <c r="C786" s="13" t="s">
        <v>351</v>
      </c>
      <c r="D786" s="13" t="s">
        <v>228</v>
      </c>
      <c r="E786" s="15">
        <v>758</v>
      </c>
      <c r="F786" s="15">
        <v>2652.2159999999999</v>
      </c>
      <c r="G786" s="15">
        <v>430.60899999999998</v>
      </c>
      <c r="H786" s="15">
        <v>10215.828</v>
      </c>
      <c r="I786" s="15">
        <v>10646.437</v>
      </c>
      <c r="J786" s="15">
        <f t="shared" si="53"/>
        <v>-7994.2209999999995</v>
      </c>
      <c r="K786" s="15">
        <f t="shared" si="54"/>
        <v>3498.9656992084433</v>
      </c>
      <c r="L786" s="15">
        <f t="shared" si="54"/>
        <v>568.08575197889172</v>
      </c>
      <c r="M786" s="15">
        <f t="shared" si="54"/>
        <v>13477.345646437994</v>
      </c>
      <c r="N786" s="15">
        <f t="shared" si="54"/>
        <v>14045.431398416886</v>
      </c>
      <c r="O786" s="15">
        <f t="shared" si="54"/>
        <v>-10546.465699208442</v>
      </c>
    </row>
    <row r="787" spans="1:15">
      <c r="A787" s="13" t="s">
        <v>402</v>
      </c>
      <c r="B787">
        <v>8722</v>
      </c>
      <c r="C787" t="s">
        <v>352</v>
      </c>
      <c r="D787" t="s">
        <v>239</v>
      </c>
      <c r="E787" s="16">
        <v>690</v>
      </c>
      <c r="F787" s="16">
        <v>-1802.2180000000001</v>
      </c>
      <c r="G787" s="16">
        <v>650.74300000000005</v>
      </c>
      <c r="H787" s="16">
        <v>3877.221</v>
      </c>
      <c r="I787" s="16">
        <v>4527.9639999999999</v>
      </c>
      <c r="J787" s="16">
        <f t="shared" si="53"/>
        <v>-6330.1819999999998</v>
      </c>
      <c r="K787" s="16">
        <f t="shared" si="54"/>
        <v>-2611.9101449275363</v>
      </c>
      <c r="L787" s="16">
        <f t="shared" si="54"/>
        <v>943.10579710144941</v>
      </c>
      <c r="M787" s="16">
        <f t="shared" si="54"/>
        <v>5619.1608695652167</v>
      </c>
      <c r="N787" s="16">
        <f t="shared" si="54"/>
        <v>6562.2666666666673</v>
      </c>
      <c r="O787" s="16">
        <f t="shared" si="54"/>
        <v>-9174.1768115942032</v>
      </c>
    </row>
    <row r="788" spans="1:15">
      <c r="A788" t="s">
        <v>402</v>
      </c>
      <c r="B788" s="13">
        <v>6515</v>
      </c>
      <c r="C788" s="13" t="s">
        <v>353</v>
      </c>
      <c r="D788" s="13" t="s">
        <v>213</v>
      </c>
      <c r="E788" s="15">
        <v>653</v>
      </c>
      <c r="F788" s="15">
        <v>-68</v>
      </c>
      <c r="G788" s="15">
        <v>492.71600000000001</v>
      </c>
      <c r="H788" s="15">
        <v>3769.0549999999998</v>
      </c>
      <c r="I788" s="15">
        <v>4261.7709999999997</v>
      </c>
      <c r="J788" s="15">
        <f t="shared" si="53"/>
        <v>-4329.7709999999997</v>
      </c>
      <c r="K788" s="15">
        <f t="shared" si="54"/>
        <v>-104.13476263399694</v>
      </c>
      <c r="L788" s="15">
        <f t="shared" si="54"/>
        <v>754.542113323124</v>
      </c>
      <c r="M788" s="15">
        <f t="shared" si="54"/>
        <v>5771.9065849923427</v>
      </c>
      <c r="N788" s="15">
        <f t="shared" si="54"/>
        <v>6526.4486983154675</v>
      </c>
      <c r="O788" s="15">
        <f t="shared" si="54"/>
        <v>-6630.5834609494632</v>
      </c>
    </row>
    <row r="789" spans="1:15">
      <c r="A789" s="13" t="s">
        <v>402</v>
      </c>
      <c r="B789">
        <v>7502</v>
      </c>
      <c r="C789" t="s">
        <v>354</v>
      </c>
      <c r="D789" t="s">
        <v>223</v>
      </c>
      <c r="E789" s="16">
        <v>653</v>
      </c>
      <c r="F789" s="16">
        <v>0</v>
      </c>
      <c r="G789" s="16">
        <v>65.786000000000001</v>
      </c>
      <c r="H789" s="16">
        <v>4337.3149999999996</v>
      </c>
      <c r="I789" s="16">
        <v>4403.1009999999997</v>
      </c>
      <c r="J789" s="16">
        <f t="shared" si="53"/>
        <v>-4403.1009999999997</v>
      </c>
      <c r="K789" s="16">
        <f t="shared" si="54"/>
        <v>0</v>
      </c>
      <c r="L789" s="16">
        <f t="shared" si="54"/>
        <v>100.74425727411945</v>
      </c>
      <c r="M789" s="16">
        <f t="shared" si="54"/>
        <v>6642.1362940275649</v>
      </c>
      <c r="N789" s="16">
        <f t="shared" si="54"/>
        <v>6742.8805513016841</v>
      </c>
      <c r="O789" s="16">
        <f t="shared" si="54"/>
        <v>-6742.8805513016841</v>
      </c>
    </row>
    <row r="790" spans="1:15">
      <c r="A790" t="s">
        <v>402</v>
      </c>
      <c r="B790" s="13">
        <v>3511</v>
      </c>
      <c r="C790" s="13" t="s">
        <v>355</v>
      </c>
      <c r="D790" s="13" t="s">
        <v>184</v>
      </c>
      <c r="E790" s="15">
        <v>647</v>
      </c>
      <c r="F790" s="15">
        <v>7395.8909999999996</v>
      </c>
      <c r="G790" s="15">
        <v>156.874</v>
      </c>
      <c r="H790" s="15">
        <v>51959.769</v>
      </c>
      <c r="I790" s="15">
        <v>52116.642999999996</v>
      </c>
      <c r="J790" s="15">
        <f t="shared" si="53"/>
        <v>-44720.751999999993</v>
      </c>
      <c r="K790" s="15">
        <f t="shared" si="54"/>
        <v>11431.052550231838</v>
      </c>
      <c r="L790" s="15">
        <f t="shared" si="54"/>
        <v>242.46367851622875</v>
      </c>
      <c r="M790" s="15">
        <f t="shared" si="54"/>
        <v>80308.761978361668</v>
      </c>
      <c r="N790" s="15">
        <f t="shared" si="54"/>
        <v>80551.225656877883</v>
      </c>
      <c r="O790" s="15">
        <f t="shared" si="54"/>
        <v>-69120.173106646049</v>
      </c>
    </row>
    <row r="791" spans="1:15">
      <c r="A791" s="13" t="s">
        <v>402</v>
      </c>
      <c r="B791">
        <v>8509</v>
      </c>
      <c r="C791" t="s">
        <v>356</v>
      </c>
      <c r="D791" t="s">
        <v>229</v>
      </c>
      <c r="E791" s="16">
        <v>624</v>
      </c>
      <c r="F791" s="16">
        <v>11809.75</v>
      </c>
      <c r="G791" s="16">
        <v>386.74900000000002</v>
      </c>
      <c r="H791" s="16">
        <v>24219.095000000001</v>
      </c>
      <c r="I791" s="16">
        <v>24605.844000000001</v>
      </c>
      <c r="J791" s="16">
        <f t="shared" si="53"/>
        <v>-12796.094000000001</v>
      </c>
      <c r="K791" s="16">
        <f t="shared" si="54"/>
        <v>18925.88141025641</v>
      </c>
      <c r="L791" s="16">
        <f t="shared" si="54"/>
        <v>619.79006410256409</v>
      </c>
      <c r="M791" s="16">
        <f t="shared" si="54"/>
        <v>38812.652243589742</v>
      </c>
      <c r="N791" s="16">
        <f t="shared" si="54"/>
        <v>39432.442307692312</v>
      </c>
      <c r="O791" s="16">
        <f t="shared" si="54"/>
        <v>-20506.560897435898</v>
      </c>
    </row>
    <row r="792" spans="1:15">
      <c r="A792" t="s">
        <v>402</v>
      </c>
      <c r="B792" s="13">
        <v>3811</v>
      </c>
      <c r="C792" s="13" t="s">
        <v>357</v>
      </c>
      <c r="D792" s="13" t="s">
        <v>191</v>
      </c>
      <c r="E792" s="15">
        <v>620</v>
      </c>
      <c r="F792" s="15">
        <v>2143.8069999999998</v>
      </c>
      <c r="G792" s="15">
        <v>10496.484</v>
      </c>
      <c r="H792" s="15">
        <v>9428.6329999999998</v>
      </c>
      <c r="I792" s="15">
        <v>19925.116999999998</v>
      </c>
      <c r="J792" s="15">
        <f t="shared" si="53"/>
        <v>-17781.309999999998</v>
      </c>
      <c r="K792" s="15">
        <f t="shared" si="54"/>
        <v>3457.7532258064512</v>
      </c>
      <c r="L792" s="15">
        <f t="shared" si="54"/>
        <v>16929.812903225804</v>
      </c>
      <c r="M792" s="15">
        <f t="shared" si="54"/>
        <v>15207.472580645161</v>
      </c>
      <c r="N792" s="15">
        <f t="shared" si="54"/>
        <v>32137.285483870968</v>
      </c>
      <c r="O792" s="15">
        <f t="shared" si="54"/>
        <v>-28679.532258064512</v>
      </c>
    </row>
    <row r="793" spans="1:15">
      <c r="A793" s="13" t="s">
        <v>402</v>
      </c>
      <c r="B793">
        <v>8720</v>
      </c>
      <c r="C793" t="s">
        <v>358</v>
      </c>
      <c r="D793" t="s">
        <v>237</v>
      </c>
      <c r="E793" s="16">
        <v>590</v>
      </c>
      <c r="F793" s="16">
        <v>8657.0689999999995</v>
      </c>
      <c r="G793" s="16">
        <v>136.482</v>
      </c>
      <c r="H793" s="16">
        <v>26786.937000000002</v>
      </c>
      <c r="I793" s="16">
        <v>26923.419000000002</v>
      </c>
      <c r="J793" s="16">
        <f t="shared" si="53"/>
        <v>-18266.350000000002</v>
      </c>
      <c r="K793" s="16">
        <f t="shared" si="54"/>
        <v>14672.998305084744</v>
      </c>
      <c r="L793" s="16">
        <f t="shared" si="54"/>
        <v>231.32542372881358</v>
      </c>
      <c r="M793" s="16">
        <f t="shared" si="54"/>
        <v>45401.588135593222</v>
      </c>
      <c r="N793" s="16">
        <f t="shared" si="54"/>
        <v>45632.913559322034</v>
      </c>
      <c r="O793" s="16">
        <f t="shared" si="54"/>
        <v>-30959.91525423729</v>
      </c>
    </row>
    <row r="794" spans="1:15">
      <c r="A794" t="s">
        <v>402</v>
      </c>
      <c r="B794" s="13">
        <v>6709</v>
      </c>
      <c r="C794" s="13" t="s">
        <v>359</v>
      </c>
      <c r="D794" s="13" t="s">
        <v>220</v>
      </c>
      <c r="E794" s="15">
        <v>504</v>
      </c>
      <c r="F794" s="15">
        <v>5709.1750000000002</v>
      </c>
      <c r="G794" s="15">
        <v>0</v>
      </c>
      <c r="H794" s="15">
        <v>35134.339</v>
      </c>
      <c r="I794" s="15">
        <v>35134.339</v>
      </c>
      <c r="J794" s="15">
        <f t="shared" si="53"/>
        <v>-29425.164000000001</v>
      </c>
      <c r="K794" s="15">
        <f t="shared" si="54"/>
        <v>11327.728174603175</v>
      </c>
      <c r="L794" s="15">
        <f t="shared" si="54"/>
        <v>0</v>
      </c>
      <c r="M794" s="15">
        <f t="shared" si="54"/>
        <v>69710.990079365074</v>
      </c>
      <c r="N794" s="15">
        <f t="shared" si="54"/>
        <v>69710.990079365074</v>
      </c>
      <c r="O794" s="15">
        <f t="shared" si="54"/>
        <v>-58383.261904761908</v>
      </c>
    </row>
    <row r="795" spans="1:15">
      <c r="A795" s="13" t="s">
        <v>402</v>
      </c>
      <c r="B795">
        <v>8719</v>
      </c>
      <c r="C795" t="s">
        <v>360</v>
      </c>
      <c r="D795" t="s">
        <v>236</v>
      </c>
      <c r="E795" s="16">
        <v>492</v>
      </c>
      <c r="F795" s="16">
        <v>3149.212</v>
      </c>
      <c r="G795" s="16">
        <v>361.20400000000001</v>
      </c>
      <c r="H795" s="16">
        <v>16851.212</v>
      </c>
      <c r="I795" s="16">
        <v>17212.416000000001</v>
      </c>
      <c r="J795" s="16">
        <f t="shared" si="53"/>
        <v>-14063.204000000002</v>
      </c>
      <c r="K795" s="16">
        <f t="shared" si="54"/>
        <v>6400.8373983739839</v>
      </c>
      <c r="L795" s="16">
        <f t="shared" si="54"/>
        <v>734.15447154471542</v>
      </c>
      <c r="M795" s="16">
        <f t="shared" si="54"/>
        <v>34250.430894308942</v>
      </c>
      <c r="N795" s="16">
        <f t="shared" si="54"/>
        <v>34984.585365853658</v>
      </c>
      <c r="O795" s="16">
        <f t="shared" si="54"/>
        <v>-28583.747967479678</v>
      </c>
    </row>
    <row r="796" spans="1:15">
      <c r="A796" t="s">
        <v>402</v>
      </c>
      <c r="B796" s="13">
        <v>6607</v>
      </c>
      <c r="C796" s="13" t="s">
        <v>361</v>
      </c>
      <c r="D796" s="13" t="s">
        <v>216</v>
      </c>
      <c r="E796" s="15">
        <v>471</v>
      </c>
      <c r="F796" s="15">
        <v>14839.231</v>
      </c>
      <c r="G796" s="15">
        <v>12267.337</v>
      </c>
      <c r="H796" s="15">
        <v>9568.4789999999994</v>
      </c>
      <c r="I796" s="15">
        <v>21835.815999999999</v>
      </c>
      <c r="J796" s="15">
        <f t="shared" si="53"/>
        <v>-6996.5849999999991</v>
      </c>
      <c r="K796" s="15">
        <f t="shared" si="54"/>
        <v>31505.798301486197</v>
      </c>
      <c r="L796" s="15">
        <f t="shared" si="54"/>
        <v>26045.301486199573</v>
      </c>
      <c r="M796" s="15">
        <f t="shared" si="54"/>
        <v>20315.242038216562</v>
      </c>
      <c r="N796" s="15">
        <f t="shared" si="54"/>
        <v>46360.543524416134</v>
      </c>
      <c r="O796" s="15">
        <f t="shared" si="54"/>
        <v>-14854.745222929936</v>
      </c>
    </row>
    <row r="797" spans="1:15">
      <c r="A797" s="13" t="s">
        <v>402</v>
      </c>
      <c r="B797">
        <v>5609</v>
      </c>
      <c r="C797" t="s">
        <v>362</v>
      </c>
      <c r="D797" t="s">
        <v>204</v>
      </c>
      <c r="E797" s="16">
        <v>470</v>
      </c>
      <c r="F797" s="16">
        <v>1988.434</v>
      </c>
      <c r="G797" s="16">
        <v>5360.4589999999998</v>
      </c>
      <c r="H797" s="16">
        <v>10905.843000000001</v>
      </c>
      <c r="I797" s="16">
        <v>16266.302</v>
      </c>
      <c r="J797" s="16">
        <f t="shared" si="53"/>
        <v>-14277.868</v>
      </c>
      <c r="K797" s="16">
        <f t="shared" si="54"/>
        <v>4230.7106382978727</v>
      </c>
      <c r="L797" s="16">
        <f t="shared" si="54"/>
        <v>11405.231914893617</v>
      </c>
      <c r="M797" s="16">
        <f t="shared" si="54"/>
        <v>23203.921276595745</v>
      </c>
      <c r="N797" s="16">
        <f t="shared" si="54"/>
        <v>34609.153191489364</v>
      </c>
      <c r="O797" s="16">
        <f t="shared" si="54"/>
        <v>-30378.442553191489</v>
      </c>
    </row>
    <row r="798" spans="1:15">
      <c r="A798" t="s">
        <v>402</v>
      </c>
      <c r="B798" s="13">
        <v>6601</v>
      </c>
      <c r="C798" s="13" t="s">
        <v>363</v>
      </c>
      <c r="D798" s="13" t="s">
        <v>214</v>
      </c>
      <c r="E798" s="15">
        <v>441</v>
      </c>
      <c r="F798" s="15">
        <v>3500</v>
      </c>
      <c r="G798" s="15">
        <v>0</v>
      </c>
      <c r="H798" s="15">
        <v>7376.48</v>
      </c>
      <c r="I798" s="15">
        <v>7376.48</v>
      </c>
      <c r="J798" s="15">
        <f t="shared" si="53"/>
        <v>-3876.4799999999996</v>
      </c>
      <c r="K798" s="15">
        <f t="shared" si="54"/>
        <v>7936.5079365079364</v>
      </c>
      <c r="L798" s="15">
        <f t="shared" si="54"/>
        <v>0</v>
      </c>
      <c r="M798" s="15">
        <f t="shared" si="54"/>
        <v>16726.712018140588</v>
      </c>
      <c r="N798" s="15">
        <f t="shared" si="54"/>
        <v>16726.712018140588</v>
      </c>
      <c r="O798" s="15">
        <f t="shared" si="54"/>
        <v>-8790.2040816326517</v>
      </c>
    </row>
    <row r="799" spans="1:15">
      <c r="A799" s="13" t="s">
        <v>402</v>
      </c>
      <c r="B799">
        <v>4911</v>
      </c>
      <c r="C799" t="s">
        <v>364</v>
      </c>
      <c r="D799" t="s">
        <v>200</v>
      </c>
      <c r="E799" s="16">
        <v>435</v>
      </c>
      <c r="F799" s="16">
        <v>8423.9240000000009</v>
      </c>
      <c r="G799" s="16">
        <v>3845.4609999999998</v>
      </c>
      <c r="H799" s="16">
        <v>9238.9590000000007</v>
      </c>
      <c r="I799" s="16">
        <v>13084.42</v>
      </c>
      <c r="J799" s="16">
        <f t="shared" si="53"/>
        <v>-4660.4959999999992</v>
      </c>
      <c r="K799" s="16">
        <f t="shared" si="54"/>
        <v>19365.342528735633</v>
      </c>
      <c r="L799" s="16">
        <f t="shared" si="54"/>
        <v>8840.1402298850571</v>
      </c>
      <c r="M799" s="16">
        <f t="shared" si="54"/>
        <v>21238.986206896552</v>
      </c>
      <c r="N799" s="16">
        <f t="shared" si="54"/>
        <v>30079.126436781611</v>
      </c>
      <c r="O799" s="16">
        <f t="shared" si="54"/>
        <v>-10713.783908045976</v>
      </c>
    </row>
    <row r="800" spans="1:15">
      <c r="A800" t="s">
        <v>402</v>
      </c>
      <c r="B800" s="13">
        <v>5612</v>
      </c>
      <c r="C800" s="13" t="s">
        <v>365</v>
      </c>
      <c r="D800" s="13" t="s">
        <v>206</v>
      </c>
      <c r="E800" s="15">
        <v>372</v>
      </c>
      <c r="F800" s="15">
        <v>7788.8190000000004</v>
      </c>
      <c r="G800" s="15">
        <v>892.13199999999995</v>
      </c>
      <c r="H800" s="15">
        <v>23022.205999999998</v>
      </c>
      <c r="I800" s="15">
        <v>23914.338</v>
      </c>
      <c r="J800" s="15">
        <f t="shared" si="53"/>
        <v>-16125.519</v>
      </c>
      <c r="K800" s="15">
        <f t="shared" si="54"/>
        <v>20937.68548387097</v>
      </c>
      <c r="L800" s="15">
        <f t="shared" si="54"/>
        <v>2398.2043010752686</v>
      </c>
      <c r="M800" s="15">
        <f t="shared" si="54"/>
        <v>61887.650537634407</v>
      </c>
      <c r="N800" s="15">
        <f t="shared" si="54"/>
        <v>64285.854838709682</v>
      </c>
      <c r="O800" s="15">
        <f t="shared" si="54"/>
        <v>-43348.169354838712</v>
      </c>
    </row>
    <row r="801" spans="1:15">
      <c r="A801" s="13" t="s">
        <v>402</v>
      </c>
      <c r="B801">
        <v>6602</v>
      </c>
      <c r="C801" t="s">
        <v>366</v>
      </c>
      <c r="D801" t="s">
        <v>215</v>
      </c>
      <c r="E801" s="16">
        <v>371</v>
      </c>
      <c r="F801" s="16">
        <v>15420.199000000001</v>
      </c>
      <c r="G801" s="16">
        <v>1310.325</v>
      </c>
      <c r="H801" s="16">
        <v>21019.937000000002</v>
      </c>
      <c r="I801" s="16">
        <v>22330.261999999999</v>
      </c>
      <c r="J801" s="16">
        <f t="shared" si="53"/>
        <v>-6910.0629999999983</v>
      </c>
      <c r="K801" s="16">
        <f t="shared" si="54"/>
        <v>41563.878706199459</v>
      </c>
      <c r="L801" s="16">
        <f t="shared" si="54"/>
        <v>3531.8733153638818</v>
      </c>
      <c r="M801" s="16">
        <f t="shared" si="54"/>
        <v>56657.512129380062</v>
      </c>
      <c r="N801" s="16">
        <f t="shared" si="54"/>
        <v>60189.385444743937</v>
      </c>
      <c r="O801" s="16">
        <f t="shared" si="54"/>
        <v>-18625.506738544471</v>
      </c>
    </row>
    <row r="802" spans="1:15">
      <c r="A802" t="s">
        <v>402</v>
      </c>
      <c r="B802" s="13">
        <v>8610</v>
      </c>
      <c r="C802" s="13" t="s">
        <v>367</v>
      </c>
      <c r="D802" s="13" t="s">
        <v>230</v>
      </c>
      <c r="E802" s="15">
        <v>271</v>
      </c>
      <c r="F802" s="15">
        <v>2522.489</v>
      </c>
      <c r="G802" s="15">
        <v>2307.4960000000001</v>
      </c>
      <c r="H802" s="15">
        <v>11467.01</v>
      </c>
      <c r="I802" s="15">
        <v>13774.505999999999</v>
      </c>
      <c r="J802" s="15">
        <f t="shared" si="53"/>
        <v>-11252.017</v>
      </c>
      <c r="K802" s="15">
        <f t="shared" si="54"/>
        <v>9308.0774907749073</v>
      </c>
      <c r="L802" s="15">
        <f t="shared" si="54"/>
        <v>8514.7453874538751</v>
      </c>
      <c r="M802" s="15">
        <f t="shared" si="54"/>
        <v>42313.690036900371</v>
      </c>
      <c r="N802" s="15">
        <f t="shared" si="54"/>
        <v>50828.43542435424</v>
      </c>
      <c r="O802" s="15">
        <f t="shared" si="54"/>
        <v>-41520.357933579333</v>
      </c>
    </row>
    <row r="803" spans="1:15">
      <c r="A803" s="13" t="s">
        <v>402</v>
      </c>
      <c r="B803">
        <v>4604</v>
      </c>
      <c r="C803" t="s">
        <v>368</v>
      </c>
      <c r="D803" t="s">
        <v>195</v>
      </c>
      <c r="E803" s="16">
        <v>268</v>
      </c>
      <c r="F803" s="16">
        <v>6066.6689999999999</v>
      </c>
      <c r="G803" s="16">
        <v>2427.7860000000001</v>
      </c>
      <c r="H803" s="16">
        <v>5897.9979999999996</v>
      </c>
      <c r="I803" s="16">
        <v>8325.7839999999997</v>
      </c>
      <c r="J803" s="16">
        <f t="shared" si="53"/>
        <v>-2259.1149999999998</v>
      </c>
      <c r="K803" s="16">
        <f t="shared" si="54"/>
        <v>22636.824626865669</v>
      </c>
      <c r="L803" s="16">
        <f t="shared" si="54"/>
        <v>9058.9029850746283</v>
      </c>
      <c r="M803" s="16">
        <f t="shared" si="54"/>
        <v>22007.455223880595</v>
      </c>
      <c r="N803" s="16">
        <f t="shared" si="54"/>
        <v>31066.358208955222</v>
      </c>
      <c r="O803" s="16">
        <f t="shared" si="54"/>
        <v>-8429.5335820895507</v>
      </c>
    </row>
    <row r="804" spans="1:15">
      <c r="A804" t="s">
        <v>402</v>
      </c>
      <c r="B804" s="13">
        <v>1606</v>
      </c>
      <c r="C804" s="13" t="s">
        <v>369</v>
      </c>
      <c r="D804" s="13" t="s">
        <v>177</v>
      </c>
      <c r="E804" s="15">
        <v>250</v>
      </c>
      <c r="F804" s="15">
        <v>0</v>
      </c>
      <c r="G804" s="15">
        <v>0</v>
      </c>
      <c r="H804" s="15">
        <v>218.59800000000001</v>
      </c>
      <c r="I804" s="15">
        <v>218.59800000000001</v>
      </c>
      <c r="J804" s="15">
        <f t="shared" si="53"/>
        <v>-218.59800000000001</v>
      </c>
      <c r="K804" s="15">
        <f t="shared" si="54"/>
        <v>0</v>
      </c>
      <c r="L804" s="15">
        <f t="shared" si="54"/>
        <v>0</v>
      </c>
      <c r="M804" s="15">
        <f t="shared" si="54"/>
        <v>874.39200000000005</v>
      </c>
      <c r="N804" s="15">
        <f t="shared" si="54"/>
        <v>874.39200000000005</v>
      </c>
      <c r="O804" s="15">
        <f t="shared" si="54"/>
        <v>-874.39200000000005</v>
      </c>
    </row>
    <row r="805" spans="1:15">
      <c r="A805" s="13" t="s">
        <v>402</v>
      </c>
      <c r="B805">
        <v>4502</v>
      </c>
      <c r="C805" t="s">
        <v>370</v>
      </c>
      <c r="D805" t="s">
        <v>194</v>
      </c>
      <c r="E805" s="16">
        <v>236</v>
      </c>
      <c r="F805" s="16">
        <v>3002.5219999999999</v>
      </c>
      <c r="G805" s="16">
        <v>145.53899999999999</v>
      </c>
      <c r="H805" s="16">
        <v>4316.68</v>
      </c>
      <c r="I805" s="16">
        <v>4462.2190000000001</v>
      </c>
      <c r="J805" s="16">
        <f t="shared" si="53"/>
        <v>-1459.6970000000001</v>
      </c>
      <c r="K805" s="16">
        <f t="shared" si="54"/>
        <v>12722.550847457627</v>
      </c>
      <c r="L805" s="16">
        <f t="shared" si="54"/>
        <v>616.6906779661017</v>
      </c>
      <c r="M805" s="16">
        <f t="shared" si="54"/>
        <v>18291.016949152541</v>
      </c>
      <c r="N805" s="16">
        <f t="shared" si="54"/>
        <v>18907.707627118645</v>
      </c>
      <c r="O805" s="16">
        <f t="shared" si="54"/>
        <v>-6185.1567796610179</v>
      </c>
    </row>
    <row r="806" spans="1:15">
      <c r="A806" t="s">
        <v>402</v>
      </c>
      <c r="B806" s="13">
        <v>5706</v>
      </c>
      <c r="C806" s="13" t="s">
        <v>371</v>
      </c>
      <c r="D806" s="13" t="s">
        <v>207</v>
      </c>
      <c r="E806" s="15">
        <v>210</v>
      </c>
      <c r="F806" s="15">
        <v>645</v>
      </c>
      <c r="G806" s="15">
        <v>0</v>
      </c>
      <c r="H806" s="15">
        <v>5810</v>
      </c>
      <c r="I806" s="15">
        <v>5810</v>
      </c>
      <c r="J806" s="15">
        <f t="shared" si="53"/>
        <v>-5165</v>
      </c>
      <c r="K806" s="15">
        <f t="shared" si="54"/>
        <v>3071.4285714285716</v>
      </c>
      <c r="L806" s="15">
        <f t="shared" si="54"/>
        <v>0</v>
      </c>
      <c r="M806" s="15">
        <f t="shared" si="54"/>
        <v>27666.666666666668</v>
      </c>
      <c r="N806" s="15">
        <f t="shared" si="54"/>
        <v>27666.666666666668</v>
      </c>
      <c r="O806" s="15">
        <f t="shared" si="54"/>
        <v>-24595.238095238095</v>
      </c>
    </row>
    <row r="807" spans="1:15">
      <c r="A807" s="13" t="s">
        <v>402</v>
      </c>
      <c r="B807">
        <v>4803</v>
      </c>
      <c r="C807" t="s">
        <v>372</v>
      </c>
      <c r="D807" t="s">
        <v>197</v>
      </c>
      <c r="E807" s="16">
        <v>201</v>
      </c>
      <c r="F807" s="16">
        <v>1866.4369999999999</v>
      </c>
      <c r="G807" s="16">
        <v>3386.5830000000001</v>
      </c>
      <c r="H807" s="16">
        <v>6400.3580000000002</v>
      </c>
      <c r="I807" s="16">
        <v>9786.9410000000007</v>
      </c>
      <c r="J807" s="16">
        <f t="shared" si="53"/>
        <v>-7920.5040000000008</v>
      </c>
      <c r="K807" s="16">
        <f t="shared" si="54"/>
        <v>9285.7562189054734</v>
      </c>
      <c r="L807" s="16">
        <f t="shared" si="54"/>
        <v>16848.671641791047</v>
      </c>
      <c r="M807" s="16">
        <f t="shared" si="54"/>
        <v>31842.577114427862</v>
      </c>
      <c r="N807" s="16">
        <f t="shared" si="54"/>
        <v>48691.248756218913</v>
      </c>
      <c r="O807" s="16">
        <f t="shared" si="54"/>
        <v>-39405.492537313432</v>
      </c>
    </row>
    <row r="808" spans="1:15">
      <c r="A808" t="s">
        <v>402</v>
      </c>
      <c r="B808" s="13">
        <v>3713</v>
      </c>
      <c r="C808" s="13" t="s">
        <v>373</v>
      </c>
      <c r="D808" s="13" t="s">
        <v>189</v>
      </c>
      <c r="E808" s="15">
        <v>119</v>
      </c>
      <c r="F808" s="15">
        <v>0</v>
      </c>
      <c r="G808" s="15">
        <v>141</v>
      </c>
      <c r="H808" s="15">
        <v>55</v>
      </c>
      <c r="I808" s="15">
        <v>196</v>
      </c>
      <c r="J808" s="15">
        <f t="shared" si="53"/>
        <v>-196</v>
      </c>
      <c r="K808" s="15">
        <f t="shared" si="54"/>
        <v>0</v>
      </c>
      <c r="L808" s="15">
        <f t="shared" si="54"/>
        <v>1184.873949579832</v>
      </c>
      <c r="M808" s="15">
        <f t="shared" si="54"/>
        <v>462.18487394957987</v>
      </c>
      <c r="N808" s="15">
        <f t="shared" si="54"/>
        <v>1647.0588235294117</v>
      </c>
      <c r="O808" s="15">
        <f t="shared" si="54"/>
        <v>-1647.0588235294117</v>
      </c>
    </row>
    <row r="809" spans="1:15">
      <c r="A809" s="13" t="s">
        <v>402</v>
      </c>
      <c r="B809">
        <v>4902</v>
      </c>
      <c r="C809" t="s">
        <v>374</v>
      </c>
      <c r="D809" t="s">
        <v>199</v>
      </c>
      <c r="E809" s="16">
        <v>110</v>
      </c>
      <c r="F809" s="16">
        <v>0</v>
      </c>
      <c r="G809" s="16">
        <v>101.33199999999999</v>
      </c>
      <c r="H809" s="16">
        <v>0</v>
      </c>
      <c r="I809" s="16">
        <v>101.33199999999999</v>
      </c>
      <c r="J809" s="16">
        <f t="shared" si="53"/>
        <v>-101.33199999999999</v>
      </c>
      <c r="K809" s="16">
        <f t="shared" si="54"/>
        <v>0</v>
      </c>
      <c r="L809" s="16">
        <f t="shared" si="54"/>
        <v>921.19999999999993</v>
      </c>
      <c r="M809" s="16">
        <f t="shared" si="54"/>
        <v>0</v>
      </c>
      <c r="N809" s="16">
        <f t="shared" si="54"/>
        <v>921.19999999999993</v>
      </c>
      <c r="O809" s="16">
        <f t="shared" si="54"/>
        <v>-921.19999999999993</v>
      </c>
    </row>
    <row r="810" spans="1:15">
      <c r="A810" t="s">
        <v>402</v>
      </c>
      <c r="B810" s="13">
        <v>7505</v>
      </c>
      <c r="C810" s="13" t="s">
        <v>375</v>
      </c>
      <c r="D810" s="13" t="s">
        <v>224</v>
      </c>
      <c r="E810" s="15">
        <v>98</v>
      </c>
      <c r="F810" s="15">
        <v>717</v>
      </c>
      <c r="G810" s="15">
        <v>1197</v>
      </c>
      <c r="H810" s="15">
        <v>52504</v>
      </c>
      <c r="I810" s="15">
        <v>53701</v>
      </c>
      <c r="J810" s="15">
        <f t="shared" si="53"/>
        <v>-52984</v>
      </c>
      <c r="K810" s="15">
        <f t="shared" si="54"/>
        <v>7316.3265306122448</v>
      </c>
      <c r="L810" s="15">
        <f t="shared" si="54"/>
        <v>12214.285714285714</v>
      </c>
      <c r="M810" s="15">
        <f t="shared" si="54"/>
        <v>535755.10204081633</v>
      </c>
      <c r="N810" s="15">
        <f t="shared" si="54"/>
        <v>547969.38775510201</v>
      </c>
      <c r="O810" s="15">
        <f t="shared" si="54"/>
        <v>-540653.06122448971</v>
      </c>
    </row>
    <row r="811" spans="1:15">
      <c r="A811" s="13" t="s">
        <v>402</v>
      </c>
      <c r="B811">
        <v>6706</v>
      </c>
      <c r="C811" t="s">
        <v>376</v>
      </c>
      <c r="D811" t="s">
        <v>219</v>
      </c>
      <c r="E811" s="16">
        <v>94</v>
      </c>
      <c r="F811" s="16">
        <v>469</v>
      </c>
      <c r="G811" s="16">
        <v>0</v>
      </c>
      <c r="H811" s="16">
        <v>343</v>
      </c>
      <c r="I811" s="16">
        <v>343</v>
      </c>
      <c r="J811" s="16">
        <f t="shared" si="53"/>
        <v>126</v>
      </c>
      <c r="K811" s="16">
        <f t="shared" si="54"/>
        <v>4989.3617021276596</v>
      </c>
      <c r="L811" s="16">
        <f t="shared" si="54"/>
        <v>0</v>
      </c>
      <c r="M811" s="16">
        <f t="shared" si="54"/>
        <v>3648.9361702127662</v>
      </c>
      <c r="N811" s="16">
        <f t="shared" si="54"/>
        <v>3648.9361702127662</v>
      </c>
      <c r="O811" s="16">
        <f t="shared" si="54"/>
        <v>1340.4255319148936</v>
      </c>
    </row>
    <row r="812" spans="1:15">
      <c r="A812" t="s">
        <v>402</v>
      </c>
      <c r="B812" s="13">
        <v>5611</v>
      </c>
      <c r="C812" s="13" t="s">
        <v>377</v>
      </c>
      <c r="D812" s="13" t="s">
        <v>205</v>
      </c>
      <c r="E812" s="15">
        <v>92</v>
      </c>
      <c r="F812" s="15">
        <v>1149</v>
      </c>
      <c r="G812" s="15">
        <v>300</v>
      </c>
      <c r="H812" s="15">
        <v>6005</v>
      </c>
      <c r="I812" s="15">
        <v>6305</v>
      </c>
      <c r="J812" s="15">
        <f t="shared" si="53"/>
        <v>-5156</v>
      </c>
      <c r="K812" s="15">
        <f t="shared" si="54"/>
        <v>12489.13043478261</v>
      </c>
      <c r="L812" s="15">
        <f t="shared" si="54"/>
        <v>3260.869565217391</v>
      </c>
      <c r="M812" s="15">
        <f t="shared" si="54"/>
        <v>65271.739130434784</v>
      </c>
      <c r="N812" s="15">
        <f t="shared" si="54"/>
        <v>68532.608695652176</v>
      </c>
      <c r="O812" s="15">
        <f t="shared" si="54"/>
        <v>-56043.47826086956</v>
      </c>
    </row>
    <row r="813" spans="1:15">
      <c r="A813" s="13" t="s">
        <v>402</v>
      </c>
      <c r="B813">
        <v>3506</v>
      </c>
      <c r="C813" t="s">
        <v>378</v>
      </c>
      <c r="D813" t="s">
        <v>183</v>
      </c>
      <c r="E813" s="16">
        <v>66</v>
      </c>
      <c r="F813" s="16">
        <v>0</v>
      </c>
      <c r="G813" s="16">
        <v>88.739000000000004</v>
      </c>
      <c r="H813" s="16">
        <v>17.215</v>
      </c>
      <c r="I813" s="16">
        <v>105.95399999999999</v>
      </c>
      <c r="J813" s="16">
        <f t="shared" si="53"/>
        <v>-105.95399999999999</v>
      </c>
      <c r="K813" s="16">
        <f t="shared" si="54"/>
        <v>0</v>
      </c>
      <c r="L813" s="16">
        <f t="shared" si="54"/>
        <v>1344.530303030303</v>
      </c>
      <c r="M813" s="16">
        <f t="shared" si="54"/>
        <v>260.83333333333331</v>
      </c>
      <c r="N813" s="16">
        <f t="shared" si="54"/>
        <v>1605.3636363636363</v>
      </c>
      <c r="O813" s="16">
        <f t="shared" si="54"/>
        <v>-1605.3636363636363</v>
      </c>
    </row>
    <row r="814" spans="1:15">
      <c r="A814" t="s">
        <v>402</v>
      </c>
      <c r="B814" s="13">
        <v>3710</v>
      </c>
      <c r="C814" s="13" t="s">
        <v>379</v>
      </c>
      <c r="D814" s="13" t="s">
        <v>187</v>
      </c>
      <c r="E814" s="15">
        <v>66</v>
      </c>
      <c r="F814" s="15">
        <v>0</v>
      </c>
      <c r="G814" s="15">
        <v>0</v>
      </c>
      <c r="H814" s="15">
        <v>0</v>
      </c>
      <c r="I814" s="15">
        <v>0</v>
      </c>
      <c r="J814" s="15">
        <f t="shared" si="53"/>
        <v>0</v>
      </c>
      <c r="K814" s="15">
        <f t="shared" si="54"/>
        <v>0</v>
      </c>
      <c r="L814" s="15">
        <f t="shared" si="54"/>
        <v>0</v>
      </c>
      <c r="M814" s="15">
        <f t="shared" si="54"/>
        <v>0</v>
      </c>
      <c r="N814" s="15">
        <f t="shared" si="54"/>
        <v>0</v>
      </c>
      <c r="O814" s="15">
        <f t="shared" si="54"/>
        <v>0</v>
      </c>
    </row>
    <row r="815" spans="1:15">
      <c r="A815" s="13" t="s">
        <v>402</v>
      </c>
      <c r="B815">
        <v>6611</v>
      </c>
      <c r="C815" t="s">
        <v>380</v>
      </c>
      <c r="D815" t="s">
        <v>217</v>
      </c>
      <c r="E815" s="16">
        <v>56</v>
      </c>
      <c r="F815" s="16">
        <v>0</v>
      </c>
      <c r="G815" s="16">
        <v>0</v>
      </c>
      <c r="H815" s="16">
        <v>99.774000000000001</v>
      </c>
      <c r="I815" s="16">
        <v>99.774000000000001</v>
      </c>
      <c r="J815" s="16">
        <f t="shared" si="53"/>
        <v>-99.774000000000001</v>
      </c>
      <c r="K815" s="16">
        <f t="shared" si="54"/>
        <v>0</v>
      </c>
      <c r="L815" s="16">
        <f t="shared" si="54"/>
        <v>0</v>
      </c>
      <c r="M815" s="16">
        <f t="shared" si="54"/>
        <v>1781.6785714285716</v>
      </c>
      <c r="N815" s="16">
        <f t="shared" si="54"/>
        <v>1781.6785714285716</v>
      </c>
      <c r="O815" s="16">
        <f t="shared" si="54"/>
        <v>-1781.6785714285716</v>
      </c>
    </row>
    <row r="816" spans="1:15">
      <c r="A816" t="s">
        <v>402</v>
      </c>
      <c r="B816" s="13">
        <v>4901</v>
      </c>
      <c r="C816" s="13" t="s">
        <v>381</v>
      </c>
      <c r="D816" s="13" t="s">
        <v>198</v>
      </c>
      <c r="E816" s="15">
        <v>42</v>
      </c>
      <c r="F816" s="15">
        <v>900</v>
      </c>
      <c r="G816" s="15">
        <v>0</v>
      </c>
      <c r="H816" s="15">
        <v>900</v>
      </c>
      <c r="I816" s="15">
        <v>900</v>
      </c>
      <c r="J816" s="15">
        <f t="shared" si="53"/>
        <v>0</v>
      </c>
      <c r="K816" s="15">
        <f t="shared" si="54"/>
        <v>21428.571428571428</v>
      </c>
      <c r="L816" s="15">
        <f t="shared" si="54"/>
        <v>0</v>
      </c>
      <c r="M816" s="15">
        <f t="shared" si="54"/>
        <v>21428.571428571428</v>
      </c>
      <c r="N816" s="15">
        <f t="shared" si="54"/>
        <v>21428.571428571428</v>
      </c>
      <c r="O816" s="15">
        <f t="shared" si="54"/>
        <v>0</v>
      </c>
    </row>
    <row r="817" spans="1:15"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</row>
    <row r="818" spans="1:15">
      <c r="E818" s="21">
        <f>SUM(E748:E816)</f>
        <v>368792</v>
      </c>
      <c r="F818" s="21">
        <f t="shared" ref="F818:I818" si="55">SUM(F748:F816)</f>
        <v>544292.89599999995</v>
      </c>
      <c r="G818" s="21">
        <f t="shared" si="55"/>
        <v>1106704.6220000002</v>
      </c>
      <c r="H818" s="21">
        <f t="shared" si="55"/>
        <v>1811889.1339999998</v>
      </c>
      <c r="I818" s="21">
        <f t="shared" si="55"/>
        <v>2918593.7560000019</v>
      </c>
      <c r="J818" s="21">
        <f t="shared" si="53"/>
        <v>-2374300.8600000022</v>
      </c>
      <c r="K818" s="21">
        <f t="shared" ref="K818:N818" si="56">(F818/$E818)*1000</f>
        <v>1475.8804312457969</v>
      </c>
      <c r="L818" s="21">
        <f t="shared" si="56"/>
        <v>3000.8910768129463</v>
      </c>
      <c r="M818" s="21">
        <f t="shared" si="56"/>
        <v>4913.038064817024</v>
      </c>
      <c r="N818" s="21">
        <f t="shared" si="56"/>
        <v>7913.9291416299757</v>
      </c>
      <c r="O818" s="21">
        <f>(J818/$E818)*1000</f>
        <v>-6438.0487103841797</v>
      </c>
    </row>
    <row r="819" spans="1:15"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</row>
    <row r="820" spans="1:15">
      <c r="D820" s="104" t="s">
        <v>96</v>
      </c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</row>
    <row r="821" spans="1:15">
      <c r="D821" s="118" t="s">
        <v>301</v>
      </c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</row>
    <row r="822" spans="1:15">
      <c r="A822" s="13" t="s">
        <v>403</v>
      </c>
      <c r="B822" s="13">
        <v>0</v>
      </c>
      <c r="C822" s="13" t="s">
        <v>313</v>
      </c>
      <c r="D822" s="13" t="s">
        <v>19</v>
      </c>
      <c r="E822" s="15">
        <v>133262</v>
      </c>
      <c r="F822" s="15">
        <v>1560308.621</v>
      </c>
      <c r="G822" s="15">
        <v>4353363.66</v>
      </c>
      <c r="H822" s="15">
        <v>4435006.4419999998</v>
      </c>
      <c r="I822" s="15">
        <v>8788370.102</v>
      </c>
      <c r="J822" s="15">
        <f t="shared" si="53"/>
        <v>-7228061.4809999997</v>
      </c>
      <c r="K822" s="15">
        <f t="shared" ref="K822:O853" si="57">(F822/$E822)*1000</f>
        <v>11708.578747129715</v>
      </c>
      <c r="L822" s="15">
        <f t="shared" si="57"/>
        <v>32667.704671999523</v>
      </c>
      <c r="M822" s="15">
        <f t="shared" si="57"/>
        <v>33280.353304017648</v>
      </c>
      <c r="N822" s="15">
        <f t="shared" si="57"/>
        <v>65948.057976017168</v>
      </c>
      <c r="O822" s="15">
        <f t="shared" si="57"/>
        <v>-54239.479228887452</v>
      </c>
    </row>
    <row r="823" spans="1:15">
      <c r="A823" t="s">
        <v>403</v>
      </c>
      <c r="B823">
        <v>1000</v>
      </c>
      <c r="C823" t="s">
        <v>314</v>
      </c>
      <c r="D823" t="s">
        <v>172</v>
      </c>
      <c r="E823" s="16">
        <v>38332</v>
      </c>
      <c r="F823" s="16">
        <v>810210.65599999996</v>
      </c>
      <c r="G823" s="16">
        <v>1741155.311</v>
      </c>
      <c r="H823" s="16">
        <v>797740.38899999997</v>
      </c>
      <c r="I823" s="16">
        <v>2538895.7000000002</v>
      </c>
      <c r="J823" s="16">
        <f t="shared" si="53"/>
        <v>-1728685.0440000002</v>
      </c>
      <c r="K823" s="16">
        <f t="shared" si="57"/>
        <v>21136.66534488156</v>
      </c>
      <c r="L823" s="16">
        <f t="shared" si="57"/>
        <v>45423.02282688093</v>
      </c>
      <c r="M823" s="16">
        <f t="shared" si="57"/>
        <v>20811.342716268391</v>
      </c>
      <c r="N823" s="16">
        <f t="shared" si="57"/>
        <v>66234.365543149339</v>
      </c>
      <c r="O823" s="16">
        <f t="shared" si="57"/>
        <v>-45097.700198267776</v>
      </c>
    </row>
    <row r="824" spans="1:15">
      <c r="A824" s="13" t="s">
        <v>403</v>
      </c>
      <c r="B824" s="13">
        <v>1400</v>
      </c>
      <c r="C824" s="13" t="s">
        <v>315</v>
      </c>
      <c r="D824" s="13" t="s">
        <v>175</v>
      </c>
      <c r="E824" s="15">
        <v>29687</v>
      </c>
      <c r="F824" s="15">
        <v>95527.743000000002</v>
      </c>
      <c r="G824" s="15">
        <v>729641.11800000002</v>
      </c>
      <c r="H824" s="15">
        <v>782616.14500000002</v>
      </c>
      <c r="I824" s="15">
        <v>1512257.263</v>
      </c>
      <c r="J824" s="15">
        <f t="shared" si="53"/>
        <v>-1416729.52</v>
      </c>
      <c r="K824" s="15">
        <f t="shared" si="57"/>
        <v>3217.8308013608648</v>
      </c>
      <c r="L824" s="15">
        <f t="shared" si="57"/>
        <v>24577.7989692458</v>
      </c>
      <c r="M824" s="15">
        <f t="shared" si="57"/>
        <v>26362.250985279756</v>
      </c>
      <c r="N824" s="15">
        <f t="shared" si="57"/>
        <v>50940.049954525552</v>
      </c>
      <c r="O824" s="15">
        <f t="shared" si="57"/>
        <v>-47722.219153164689</v>
      </c>
    </row>
    <row r="825" spans="1:15">
      <c r="A825" t="s">
        <v>403</v>
      </c>
      <c r="B825">
        <v>2000</v>
      </c>
      <c r="C825" t="s">
        <v>316</v>
      </c>
      <c r="D825" t="s">
        <v>178</v>
      </c>
      <c r="E825" s="16">
        <v>19676</v>
      </c>
      <c r="F825" s="16">
        <v>131739.43700000001</v>
      </c>
      <c r="G825" s="16">
        <v>713425.83499999996</v>
      </c>
      <c r="H825" s="16">
        <v>523725.68099999998</v>
      </c>
      <c r="I825" s="16">
        <v>1237151.5160000001</v>
      </c>
      <c r="J825" s="16">
        <f t="shared" si="53"/>
        <v>-1105412.0790000001</v>
      </c>
      <c r="K825" s="16">
        <f t="shared" si="57"/>
        <v>6695.4379447042083</v>
      </c>
      <c r="L825" s="16">
        <f t="shared" si="57"/>
        <v>36258.682404960353</v>
      </c>
      <c r="M825" s="16">
        <f t="shared" si="57"/>
        <v>26617.487344988818</v>
      </c>
      <c r="N825" s="16">
        <f t="shared" si="57"/>
        <v>62876.169749949178</v>
      </c>
      <c r="O825" s="16">
        <f t="shared" si="57"/>
        <v>-56180.731805244977</v>
      </c>
    </row>
    <row r="826" spans="1:15">
      <c r="A826" s="13" t="s">
        <v>403</v>
      </c>
      <c r="B826" s="13">
        <v>6000</v>
      </c>
      <c r="C826" s="13" t="s">
        <v>317</v>
      </c>
      <c r="D826" s="13" t="s">
        <v>208</v>
      </c>
      <c r="E826" s="15">
        <v>19219</v>
      </c>
      <c r="F826" s="15">
        <v>294602.72100000002</v>
      </c>
      <c r="G826" s="15">
        <v>718898.03</v>
      </c>
      <c r="H826" s="15">
        <v>500003.71600000001</v>
      </c>
      <c r="I826" s="15">
        <v>1218901.746</v>
      </c>
      <c r="J826" s="15">
        <f t="shared" si="53"/>
        <v>-924299.02500000002</v>
      </c>
      <c r="K826" s="15">
        <f t="shared" si="57"/>
        <v>15328.722670274208</v>
      </c>
      <c r="L826" s="15">
        <f t="shared" si="57"/>
        <v>37405.589780945935</v>
      </c>
      <c r="M826" s="15">
        <f t="shared" si="57"/>
        <v>26016.115094437799</v>
      </c>
      <c r="N826" s="15">
        <f t="shared" si="57"/>
        <v>63421.704875383737</v>
      </c>
      <c r="O826" s="15">
        <f t="shared" si="57"/>
        <v>-48092.982205109525</v>
      </c>
    </row>
    <row r="827" spans="1:15">
      <c r="A827" t="s">
        <v>403</v>
      </c>
      <c r="B827">
        <v>1300</v>
      </c>
      <c r="C827" t="s">
        <v>318</v>
      </c>
      <c r="D827" t="s">
        <v>174</v>
      </c>
      <c r="E827" s="16">
        <v>17693</v>
      </c>
      <c r="F827" s="16">
        <v>290496.98599999998</v>
      </c>
      <c r="G827" s="16">
        <v>488483.27899999998</v>
      </c>
      <c r="H827" s="16">
        <v>476672.19199999998</v>
      </c>
      <c r="I827" s="16">
        <v>965155.47100000002</v>
      </c>
      <c r="J827" s="16">
        <f t="shared" si="53"/>
        <v>-674658.4850000001</v>
      </c>
      <c r="K827" s="16">
        <f t="shared" si="57"/>
        <v>16418.752387950037</v>
      </c>
      <c r="L827" s="16">
        <f t="shared" si="57"/>
        <v>27608.844119143163</v>
      </c>
      <c r="M827" s="16">
        <f t="shared" si="57"/>
        <v>26941.287062680152</v>
      </c>
      <c r="N827" s="16">
        <f t="shared" si="57"/>
        <v>54550.131181823315</v>
      </c>
      <c r="O827" s="16">
        <f t="shared" si="57"/>
        <v>-38131.378793873286</v>
      </c>
    </row>
    <row r="828" spans="1:15">
      <c r="A828" s="13" t="s">
        <v>403</v>
      </c>
      <c r="B828" s="13">
        <v>1604</v>
      </c>
      <c r="C828" s="13" t="s">
        <v>319</v>
      </c>
      <c r="D828" s="13" t="s">
        <v>176</v>
      </c>
      <c r="E828" s="15">
        <v>12589</v>
      </c>
      <c r="F828" s="15">
        <v>98187.270999999993</v>
      </c>
      <c r="G828" s="15">
        <v>481831.05900000001</v>
      </c>
      <c r="H828" s="15">
        <v>307727.04100000003</v>
      </c>
      <c r="I828" s="15">
        <v>789558.1</v>
      </c>
      <c r="J828" s="15">
        <f t="shared" si="53"/>
        <v>-691370.82900000003</v>
      </c>
      <c r="K828" s="15">
        <f t="shared" si="57"/>
        <v>7799.449598856143</v>
      </c>
      <c r="L828" s="15">
        <f t="shared" si="57"/>
        <v>38273.974024942414</v>
      </c>
      <c r="M828" s="15">
        <f t="shared" si="57"/>
        <v>24444.121137500995</v>
      </c>
      <c r="N828" s="15">
        <f t="shared" si="57"/>
        <v>62718.095162443402</v>
      </c>
      <c r="O828" s="15">
        <f t="shared" si="57"/>
        <v>-54918.645563587263</v>
      </c>
    </row>
    <row r="829" spans="1:15">
      <c r="A829" t="s">
        <v>403</v>
      </c>
      <c r="B829">
        <v>8200</v>
      </c>
      <c r="C829" t="s">
        <v>320</v>
      </c>
      <c r="D829" t="s">
        <v>226</v>
      </c>
      <c r="E829" s="16">
        <v>10452</v>
      </c>
      <c r="F829" s="16">
        <v>185670.39799999999</v>
      </c>
      <c r="G829" s="16">
        <v>339829.87800000003</v>
      </c>
      <c r="H829" s="16">
        <v>324368.38</v>
      </c>
      <c r="I829" s="16">
        <v>664198.25800000003</v>
      </c>
      <c r="J829" s="16">
        <f t="shared" si="53"/>
        <v>-478527.86000000004</v>
      </c>
      <c r="K829" s="16">
        <f t="shared" si="57"/>
        <v>17764.102372751626</v>
      </c>
      <c r="L829" s="16">
        <f t="shared" si="57"/>
        <v>32513.382893226179</v>
      </c>
      <c r="M829" s="16">
        <f t="shared" si="57"/>
        <v>31034.096823574437</v>
      </c>
      <c r="N829" s="16">
        <f t="shared" si="57"/>
        <v>63547.479716800619</v>
      </c>
      <c r="O829" s="16">
        <f t="shared" si="57"/>
        <v>-45783.377344048997</v>
      </c>
    </row>
    <row r="830" spans="1:15">
      <c r="A830" s="13" t="s">
        <v>403</v>
      </c>
      <c r="B830" s="13">
        <v>3000</v>
      </c>
      <c r="C830" s="13" t="s">
        <v>321</v>
      </c>
      <c r="D830" s="13" t="s">
        <v>182</v>
      </c>
      <c r="E830" s="15">
        <v>7697</v>
      </c>
      <c r="F830" s="15">
        <v>53299.411</v>
      </c>
      <c r="G830" s="15">
        <v>281841.58199999999</v>
      </c>
      <c r="H830" s="15">
        <v>232880.09</v>
      </c>
      <c r="I830" s="15">
        <v>514721.67200000002</v>
      </c>
      <c r="J830" s="15">
        <f t="shared" si="53"/>
        <v>-461422.261</v>
      </c>
      <c r="K830" s="15">
        <f t="shared" si="57"/>
        <v>6924.699363388333</v>
      </c>
      <c r="L830" s="15">
        <f t="shared" si="57"/>
        <v>36617.06924775886</v>
      </c>
      <c r="M830" s="15">
        <f t="shared" si="57"/>
        <v>30255.955567104065</v>
      </c>
      <c r="N830" s="15">
        <f t="shared" si="57"/>
        <v>66873.024814862933</v>
      </c>
      <c r="O830" s="15">
        <f t="shared" si="57"/>
        <v>-59948.3254514746</v>
      </c>
    </row>
    <row r="831" spans="1:15">
      <c r="A831" t="s">
        <v>403</v>
      </c>
      <c r="B831">
        <v>7300</v>
      </c>
      <c r="C831" t="s">
        <v>322</v>
      </c>
      <c r="D831" t="s">
        <v>221</v>
      </c>
      <c r="E831" s="16">
        <v>5079</v>
      </c>
      <c r="F831" s="16">
        <v>188673.45199999999</v>
      </c>
      <c r="G831" s="16">
        <v>274736.375</v>
      </c>
      <c r="H831" s="16">
        <v>173336.27799999999</v>
      </c>
      <c r="I831" s="16">
        <v>448072.65299999999</v>
      </c>
      <c r="J831" s="16">
        <f t="shared" si="53"/>
        <v>-259399.201</v>
      </c>
      <c r="K831" s="16">
        <f t="shared" si="57"/>
        <v>37147.755857452255</v>
      </c>
      <c r="L831" s="16">
        <f t="shared" si="57"/>
        <v>54092.611734593425</v>
      </c>
      <c r="M831" s="16">
        <f t="shared" si="57"/>
        <v>34128.032683599129</v>
      </c>
      <c r="N831" s="16">
        <f t="shared" si="57"/>
        <v>88220.644418192547</v>
      </c>
      <c r="O831" s="16">
        <f t="shared" si="57"/>
        <v>-51072.888560740306</v>
      </c>
    </row>
    <row r="832" spans="1:15">
      <c r="A832" s="13" t="s">
        <v>403</v>
      </c>
      <c r="B832" s="13">
        <v>7400</v>
      </c>
      <c r="C832" s="13" t="s">
        <v>323</v>
      </c>
      <c r="D832" s="13" t="s">
        <v>222</v>
      </c>
      <c r="E832" s="15">
        <v>5020</v>
      </c>
      <c r="F832" s="15">
        <v>85334.422999999995</v>
      </c>
      <c r="G832" s="15">
        <v>347537.56099999999</v>
      </c>
      <c r="H832" s="15">
        <v>308673.46299999999</v>
      </c>
      <c r="I832" s="15">
        <v>656211.02399999998</v>
      </c>
      <c r="J832" s="15">
        <f t="shared" si="53"/>
        <v>-570876.60100000002</v>
      </c>
      <c r="K832" s="15">
        <f t="shared" si="57"/>
        <v>16998.8890438247</v>
      </c>
      <c r="L832" s="15">
        <f t="shared" si="57"/>
        <v>69230.589840637447</v>
      </c>
      <c r="M832" s="15">
        <f t="shared" si="57"/>
        <v>61488.737649402385</v>
      </c>
      <c r="N832" s="15">
        <f t="shared" si="57"/>
        <v>130719.32749003982</v>
      </c>
      <c r="O832" s="15">
        <f t="shared" si="57"/>
        <v>-113720.43844621514</v>
      </c>
    </row>
    <row r="833" spans="1:15">
      <c r="A833" t="s">
        <v>403</v>
      </c>
      <c r="B833">
        <v>1100</v>
      </c>
      <c r="C833" t="s">
        <v>324</v>
      </c>
      <c r="D833" t="s">
        <v>273</v>
      </c>
      <c r="E833" s="16">
        <v>4715</v>
      </c>
      <c r="F833" s="16">
        <v>131121.883</v>
      </c>
      <c r="G833" s="16">
        <v>195936.95499999999</v>
      </c>
      <c r="H833" s="16">
        <v>151611.894</v>
      </c>
      <c r="I833" s="16">
        <v>347548.84899999999</v>
      </c>
      <c r="J833" s="16">
        <f t="shared" si="53"/>
        <v>-216426.96599999999</v>
      </c>
      <c r="K833" s="16">
        <f t="shared" si="57"/>
        <v>27809.519194061504</v>
      </c>
      <c r="L833" s="16">
        <f t="shared" si="57"/>
        <v>41556.088016967122</v>
      </c>
      <c r="M833" s="16">
        <f t="shared" si="57"/>
        <v>32155.226723223754</v>
      </c>
      <c r="N833" s="16">
        <f t="shared" si="57"/>
        <v>73711.314740190879</v>
      </c>
      <c r="O833" s="16">
        <f t="shared" si="57"/>
        <v>-45901.795546129368</v>
      </c>
    </row>
    <row r="834" spans="1:15">
      <c r="A834" s="13" t="s">
        <v>403</v>
      </c>
      <c r="B834" s="13">
        <v>8000</v>
      </c>
      <c r="C834" s="13" t="s">
        <v>325</v>
      </c>
      <c r="D834" s="13" t="s">
        <v>225</v>
      </c>
      <c r="E834" s="15">
        <v>4347</v>
      </c>
      <c r="F834" s="15">
        <v>31313.697</v>
      </c>
      <c r="G834" s="15">
        <v>209655.432</v>
      </c>
      <c r="H834" s="15">
        <v>109472.791</v>
      </c>
      <c r="I834" s="15">
        <v>319128.223</v>
      </c>
      <c r="J834" s="15">
        <f t="shared" si="53"/>
        <v>-287814.52600000001</v>
      </c>
      <c r="K834" s="15">
        <f t="shared" si="57"/>
        <v>7203.5189786059345</v>
      </c>
      <c r="L834" s="15">
        <f t="shared" si="57"/>
        <v>48229.913043478264</v>
      </c>
      <c r="M834" s="15">
        <f t="shared" si="57"/>
        <v>25183.526800092019</v>
      </c>
      <c r="N834" s="15">
        <f t="shared" si="57"/>
        <v>73413.439843570275</v>
      </c>
      <c r="O834" s="15">
        <f t="shared" si="57"/>
        <v>-66209.920864964341</v>
      </c>
    </row>
    <row r="835" spans="1:15">
      <c r="A835" t="s">
        <v>403</v>
      </c>
      <c r="B835">
        <v>5200</v>
      </c>
      <c r="C835" t="s">
        <v>326</v>
      </c>
      <c r="D835" t="s">
        <v>201</v>
      </c>
      <c r="E835" s="16">
        <v>4084</v>
      </c>
      <c r="F835" s="16">
        <v>60235.722999999998</v>
      </c>
      <c r="G835" s="16">
        <v>189221.28099999999</v>
      </c>
      <c r="H835" s="16">
        <v>134530.71599999999</v>
      </c>
      <c r="I835" s="16">
        <v>323751.99699999997</v>
      </c>
      <c r="J835" s="16">
        <f t="shared" si="53"/>
        <v>-263516.27399999998</v>
      </c>
      <c r="K835" s="16">
        <f t="shared" si="57"/>
        <v>14749.197600391772</v>
      </c>
      <c r="L835" s="16">
        <f t="shared" si="57"/>
        <v>46332.341087169436</v>
      </c>
      <c r="M835" s="16">
        <f t="shared" si="57"/>
        <v>32940.919686581779</v>
      </c>
      <c r="N835" s="16">
        <f t="shared" si="57"/>
        <v>79273.260773751215</v>
      </c>
      <c r="O835" s="16">
        <f t="shared" si="57"/>
        <v>-64524.063173359449</v>
      </c>
    </row>
    <row r="836" spans="1:15">
      <c r="A836" s="13" t="s">
        <v>403</v>
      </c>
      <c r="B836" s="13">
        <v>4200</v>
      </c>
      <c r="C836" s="13" t="s">
        <v>327</v>
      </c>
      <c r="D836" s="13" t="s">
        <v>193</v>
      </c>
      <c r="E836" s="15">
        <v>3794</v>
      </c>
      <c r="F836" s="15">
        <v>169504.97200000001</v>
      </c>
      <c r="G836" s="15">
        <v>232927.353</v>
      </c>
      <c r="H836" s="15">
        <v>253996.95</v>
      </c>
      <c r="I836" s="15">
        <v>486924.30300000001</v>
      </c>
      <c r="J836" s="15">
        <f t="shared" si="53"/>
        <v>-317419.33100000001</v>
      </c>
      <c r="K836" s="15">
        <f t="shared" si="57"/>
        <v>44677.114391143914</v>
      </c>
      <c r="L836" s="15">
        <f t="shared" si="57"/>
        <v>61393.609119662629</v>
      </c>
      <c r="M836" s="15">
        <f t="shared" si="57"/>
        <v>66947.008434370058</v>
      </c>
      <c r="N836" s="15">
        <f t="shared" si="57"/>
        <v>128340.61755403269</v>
      </c>
      <c r="O836" s="15">
        <f t="shared" si="57"/>
        <v>-83663.503162888766</v>
      </c>
    </row>
    <row r="837" spans="1:15">
      <c r="A837" t="s">
        <v>403</v>
      </c>
      <c r="B837">
        <v>3609</v>
      </c>
      <c r="C837" t="s">
        <v>328</v>
      </c>
      <c r="D837" t="s">
        <v>185</v>
      </c>
      <c r="E837" s="16">
        <v>3758</v>
      </c>
      <c r="F837" s="16">
        <v>16390.726999999999</v>
      </c>
      <c r="G837" s="16">
        <v>153820.96</v>
      </c>
      <c r="H837" s="16">
        <v>183105.27100000001</v>
      </c>
      <c r="I837" s="16">
        <v>336926.23100000003</v>
      </c>
      <c r="J837" s="16">
        <f t="shared" si="53"/>
        <v>-320535.50400000002</v>
      </c>
      <c r="K837" s="16">
        <f t="shared" si="57"/>
        <v>4361.5558807876523</v>
      </c>
      <c r="L837" s="16">
        <f t="shared" si="57"/>
        <v>40931.601915912717</v>
      </c>
      <c r="M837" s="16">
        <f t="shared" si="57"/>
        <v>48724.12746141565</v>
      </c>
      <c r="N837" s="16">
        <f t="shared" si="57"/>
        <v>89655.729377328375</v>
      </c>
      <c r="O837" s="16">
        <f t="shared" si="57"/>
        <v>-85294.173496540723</v>
      </c>
    </row>
    <row r="838" spans="1:15">
      <c r="A838" s="13" t="s">
        <v>403</v>
      </c>
      <c r="B838" s="13">
        <v>2510</v>
      </c>
      <c r="C838" s="13" t="s">
        <v>329</v>
      </c>
      <c r="D838" s="13" t="s">
        <v>181</v>
      </c>
      <c r="E838" s="15">
        <v>3649</v>
      </c>
      <c r="F838" s="15">
        <v>12109.884</v>
      </c>
      <c r="G838" s="15">
        <v>182559.46100000001</v>
      </c>
      <c r="H838" s="15">
        <v>128027.03</v>
      </c>
      <c r="I838" s="15">
        <v>310586.49099999998</v>
      </c>
      <c r="J838" s="15">
        <f t="shared" si="53"/>
        <v>-298476.60699999996</v>
      </c>
      <c r="K838" s="15">
        <f t="shared" si="57"/>
        <v>3318.6856673061111</v>
      </c>
      <c r="L838" s="15">
        <f t="shared" si="57"/>
        <v>50029.997533570844</v>
      </c>
      <c r="M838" s="15">
        <f t="shared" si="57"/>
        <v>35085.511098931216</v>
      </c>
      <c r="N838" s="15">
        <f t="shared" si="57"/>
        <v>85115.508632502053</v>
      </c>
      <c r="O838" s="15">
        <f t="shared" si="57"/>
        <v>-81796.822965195926</v>
      </c>
    </row>
    <row r="839" spans="1:15">
      <c r="A839" t="s">
        <v>403</v>
      </c>
      <c r="B839">
        <v>2300</v>
      </c>
      <c r="C839" t="s">
        <v>330</v>
      </c>
      <c r="D839" t="s">
        <v>179</v>
      </c>
      <c r="E839" s="16">
        <v>3539</v>
      </c>
      <c r="F839" s="16">
        <v>2087.3240000000001</v>
      </c>
      <c r="G839" s="16">
        <v>183609.13200000001</v>
      </c>
      <c r="H839" s="16">
        <v>111187.738</v>
      </c>
      <c r="I839" s="16">
        <v>294796.87</v>
      </c>
      <c r="J839" s="16">
        <f t="shared" si="53"/>
        <v>-292709.54599999997</v>
      </c>
      <c r="K839" s="16">
        <f t="shared" si="57"/>
        <v>589.80615993218419</v>
      </c>
      <c r="L839" s="16">
        <f t="shared" si="57"/>
        <v>51881.642271828205</v>
      </c>
      <c r="M839" s="16">
        <f t="shared" si="57"/>
        <v>31417.840632947158</v>
      </c>
      <c r="N839" s="16">
        <f t="shared" si="57"/>
        <v>83299.482904775359</v>
      </c>
      <c r="O839" s="16">
        <f t="shared" si="57"/>
        <v>-82709.676744843164</v>
      </c>
    </row>
    <row r="840" spans="1:15">
      <c r="A840" s="13" t="s">
        <v>403</v>
      </c>
      <c r="B840" s="13">
        <v>6100</v>
      </c>
      <c r="C840" s="13" t="s">
        <v>331</v>
      </c>
      <c r="D840" s="13" t="s">
        <v>209</v>
      </c>
      <c r="E840" s="15">
        <v>3030</v>
      </c>
      <c r="F840" s="15">
        <v>55985.436999999998</v>
      </c>
      <c r="G840" s="15">
        <v>215430.413</v>
      </c>
      <c r="H840" s="15">
        <v>145321.65900000001</v>
      </c>
      <c r="I840" s="15">
        <v>360752.07199999999</v>
      </c>
      <c r="J840" s="15">
        <f t="shared" si="53"/>
        <v>-304766.63500000001</v>
      </c>
      <c r="K840" s="15">
        <f t="shared" si="57"/>
        <v>18477.041914191417</v>
      </c>
      <c r="L840" s="15">
        <f t="shared" si="57"/>
        <v>71099.146204620469</v>
      </c>
      <c r="M840" s="15">
        <f t="shared" si="57"/>
        <v>47960.943564356443</v>
      </c>
      <c r="N840" s="15">
        <f t="shared" si="57"/>
        <v>119060.08976897689</v>
      </c>
      <c r="O840" s="15">
        <f t="shared" si="57"/>
        <v>-100583.04785478547</v>
      </c>
    </row>
    <row r="841" spans="1:15">
      <c r="A841" t="s">
        <v>403</v>
      </c>
      <c r="B841">
        <v>8716</v>
      </c>
      <c r="C841" t="s">
        <v>332</v>
      </c>
      <c r="D841" t="s">
        <v>234</v>
      </c>
      <c r="E841" s="16">
        <v>2778</v>
      </c>
      <c r="F841" s="16">
        <v>48419.733</v>
      </c>
      <c r="G841" s="16">
        <v>93116.028999999995</v>
      </c>
      <c r="H841" s="16">
        <v>88433.442999999999</v>
      </c>
      <c r="I841" s="16">
        <v>181549.47200000001</v>
      </c>
      <c r="J841" s="16">
        <f t="shared" si="53"/>
        <v>-133129.739</v>
      </c>
      <c r="K841" s="16">
        <f t="shared" si="57"/>
        <v>17429.709503239741</v>
      </c>
      <c r="L841" s="16">
        <f t="shared" si="57"/>
        <v>33519.088912886968</v>
      </c>
      <c r="M841" s="16">
        <f t="shared" si="57"/>
        <v>31833.492800575954</v>
      </c>
      <c r="N841" s="16">
        <f t="shared" si="57"/>
        <v>65352.581713462925</v>
      </c>
      <c r="O841" s="16">
        <f t="shared" si="57"/>
        <v>-47922.872210223184</v>
      </c>
    </row>
    <row r="842" spans="1:15">
      <c r="A842" s="13" t="s">
        <v>403</v>
      </c>
      <c r="B842" s="13">
        <v>8401</v>
      </c>
      <c r="C842" s="13" t="s">
        <v>333</v>
      </c>
      <c r="D842" s="13" t="s">
        <v>227</v>
      </c>
      <c r="E842" s="15">
        <v>2387</v>
      </c>
      <c r="F842" s="15">
        <v>25577.038</v>
      </c>
      <c r="G842" s="15">
        <v>161849.641</v>
      </c>
      <c r="H842" s="15">
        <v>213509.323</v>
      </c>
      <c r="I842" s="15">
        <v>375358.96399999998</v>
      </c>
      <c r="J842" s="15">
        <f t="shared" ref="J842:J892" si="58">F842-I842</f>
        <v>-349781.92599999998</v>
      </c>
      <c r="K842" s="15">
        <f t="shared" si="57"/>
        <v>10715.139505655636</v>
      </c>
      <c r="L842" s="15">
        <f t="shared" si="57"/>
        <v>67804.625471302905</v>
      </c>
      <c r="M842" s="15">
        <f t="shared" si="57"/>
        <v>89446.720988688743</v>
      </c>
      <c r="N842" s="15">
        <f t="shared" si="57"/>
        <v>157251.34645999162</v>
      </c>
      <c r="O842" s="15">
        <f t="shared" si="57"/>
        <v>-146536.20695433597</v>
      </c>
    </row>
    <row r="843" spans="1:15">
      <c r="A843" t="s">
        <v>403</v>
      </c>
      <c r="B843">
        <v>8717</v>
      </c>
      <c r="C843" t="s">
        <v>334</v>
      </c>
      <c r="D843" t="s">
        <v>235</v>
      </c>
      <c r="E843" s="16">
        <v>2369</v>
      </c>
      <c r="F843" s="16">
        <v>18370.825000000001</v>
      </c>
      <c r="G843" s="16">
        <v>96637.620999999999</v>
      </c>
      <c r="H843" s="16">
        <v>56921.224999999999</v>
      </c>
      <c r="I843" s="16">
        <v>153558.84599999999</v>
      </c>
      <c r="J843" s="16">
        <f t="shared" si="58"/>
        <v>-135188.02099999998</v>
      </c>
      <c r="K843" s="16">
        <f t="shared" si="57"/>
        <v>7754.6749683410726</v>
      </c>
      <c r="L843" s="16">
        <f t="shared" si="57"/>
        <v>40792.579569438582</v>
      </c>
      <c r="M843" s="16">
        <f t="shared" si="57"/>
        <v>24027.532714225414</v>
      </c>
      <c r="N843" s="16">
        <f t="shared" si="57"/>
        <v>64820.112283663992</v>
      </c>
      <c r="O843" s="16">
        <f t="shared" si="57"/>
        <v>-57065.43731532291</v>
      </c>
    </row>
    <row r="844" spans="1:15">
      <c r="A844" s="13" t="s">
        <v>403</v>
      </c>
      <c r="B844" s="13">
        <v>6250</v>
      </c>
      <c r="C844" s="13" t="s">
        <v>335</v>
      </c>
      <c r="D844" s="13" t="s">
        <v>210</v>
      </c>
      <c r="E844" s="15">
        <v>1970</v>
      </c>
      <c r="F844" s="15">
        <v>43013.288999999997</v>
      </c>
      <c r="G844" s="15">
        <v>119148.745</v>
      </c>
      <c r="H844" s="15">
        <v>123531.88</v>
      </c>
      <c r="I844" s="15">
        <v>242680.625</v>
      </c>
      <c r="J844" s="15">
        <f t="shared" si="58"/>
        <v>-199667.33600000001</v>
      </c>
      <c r="K844" s="15">
        <f t="shared" si="57"/>
        <v>21834.156852791879</v>
      </c>
      <c r="L844" s="15">
        <f t="shared" si="57"/>
        <v>60481.596446700511</v>
      </c>
      <c r="M844" s="15">
        <f t="shared" si="57"/>
        <v>62706.538071065996</v>
      </c>
      <c r="N844" s="15">
        <f t="shared" si="57"/>
        <v>123188.13451776651</v>
      </c>
      <c r="O844" s="15">
        <f t="shared" si="57"/>
        <v>-101353.97766497462</v>
      </c>
    </row>
    <row r="845" spans="1:15">
      <c r="A845" t="s">
        <v>403</v>
      </c>
      <c r="B845">
        <v>8613</v>
      </c>
      <c r="C845" t="s">
        <v>336</v>
      </c>
      <c r="D845" t="s">
        <v>231</v>
      </c>
      <c r="E845" s="16">
        <v>1924</v>
      </c>
      <c r="F845" s="16">
        <v>32212.637999999999</v>
      </c>
      <c r="G845" s="16">
        <v>130661.69100000001</v>
      </c>
      <c r="H845" s="16">
        <v>112178.867</v>
      </c>
      <c r="I845" s="16">
        <v>242840.55799999999</v>
      </c>
      <c r="J845" s="16">
        <f t="shared" si="58"/>
        <v>-210627.91999999998</v>
      </c>
      <c r="K845" s="16">
        <f t="shared" si="57"/>
        <v>16742.535343035343</v>
      </c>
      <c r="L845" s="16">
        <f t="shared" si="57"/>
        <v>67911.481808731813</v>
      </c>
      <c r="M845" s="16">
        <f t="shared" si="57"/>
        <v>58305.024428274432</v>
      </c>
      <c r="N845" s="16">
        <f t="shared" si="57"/>
        <v>126216.50623700622</v>
      </c>
      <c r="O845" s="16">
        <f t="shared" si="57"/>
        <v>-109473.97089397088</v>
      </c>
    </row>
    <row r="846" spans="1:15">
      <c r="A846" s="13" t="s">
        <v>403</v>
      </c>
      <c r="B846" s="13">
        <v>6400</v>
      </c>
      <c r="C846" s="13" t="s">
        <v>337</v>
      </c>
      <c r="D846" s="13" t="s">
        <v>211</v>
      </c>
      <c r="E846" s="15">
        <v>1855</v>
      </c>
      <c r="F846" s="15">
        <v>64799.6</v>
      </c>
      <c r="G846" s="15">
        <v>118948.822</v>
      </c>
      <c r="H846" s="15">
        <v>77666.414000000004</v>
      </c>
      <c r="I846" s="15">
        <v>196615.236</v>
      </c>
      <c r="J846" s="15">
        <f t="shared" si="58"/>
        <v>-131815.636</v>
      </c>
      <c r="K846" s="15">
        <f t="shared" si="57"/>
        <v>34932.398921832886</v>
      </c>
      <c r="L846" s="15">
        <f t="shared" si="57"/>
        <v>64123.35417789757</v>
      </c>
      <c r="M846" s="15">
        <f t="shared" si="57"/>
        <v>41868.686792452834</v>
      </c>
      <c r="N846" s="15">
        <f t="shared" si="57"/>
        <v>105992.0409703504</v>
      </c>
      <c r="O846" s="15">
        <f t="shared" si="57"/>
        <v>-71059.642048517519</v>
      </c>
    </row>
    <row r="847" spans="1:15">
      <c r="A847" t="s">
        <v>403</v>
      </c>
      <c r="B847">
        <v>8614</v>
      </c>
      <c r="C847" t="s">
        <v>338</v>
      </c>
      <c r="D847" t="s">
        <v>232</v>
      </c>
      <c r="E847" s="16">
        <v>1740</v>
      </c>
      <c r="F847" s="16">
        <v>24189.624</v>
      </c>
      <c r="G847" s="16">
        <v>112286.503</v>
      </c>
      <c r="H847" s="16">
        <v>65895.633000000002</v>
      </c>
      <c r="I847" s="16">
        <v>178182.136</v>
      </c>
      <c r="J847" s="16">
        <f t="shared" si="58"/>
        <v>-153992.51199999999</v>
      </c>
      <c r="K847" s="16">
        <f t="shared" si="57"/>
        <v>13902.082758620691</v>
      </c>
      <c r="L847" s="16">
        <f t="shared" si="57"/>
        <v>64532.472988505746</v>
      </c>
      <c r="M847" s="16">
        <f t="shared" si="57"/>
        <v>37871.053448275867</v>
      </c>
      <c r="N847" s="16">
        <f t="shared" si="57"/>
        <v>102403.5264367816</v>
      </c>
      <c r="O847" s="16">
        <f t="shared" si="57"/>
        <v>-88501.443678160911</v>
      </c>
    </row>
    <row r="848" spans="1:15">
      <c r="A848" s="13" t="s">
        <v>403</v>
      </c>
      <c r="B848" s="13">
        <v>3714</v>
      </c>
      <c r="C848" s="13" t="s">
        <v>339</v>
      </c>
      <c r="D848" s="13" t="s">
        <v>190</v>
      </c>
      <c r="E848" s="15">
        <v>1679</v>
      </c>
      <c r="F848" s="15">
        <v>34859.69</v>
      </c>
      <c r="G848" s="15">
        <v>94587.183999999994</v>
      </c>
      <c r="H848" s="15">
        <v>92676.645999999993</v>
      </c>
      <c r="I848" s="15">
        <v>187263.83</v>
      </c>
      <c r="J848" s="15">
        <f t="shared" si="58"/>
        <v>-152404.13999999998</v>
      </c>
      <c r="K848" s="15">
        <f t="shared" si="57"/>
        <v>20762.17391304348</v>
      </c>
      <c r="L848" s="15">
        <f t="shared" si="57"/>
        <v>56335.428231089929</v>
      </c>
      <c r="M848" s="15">
        <f t="shared" si="57"/>
        <v>55197.525908278738</v>
      </c>
      <c r="N848" s="15">
        <f t="shared" si="57"/>
        <v>111532.95413936867</v>
      </c>
      <c r="O848" s="15">
        <f t="shared" si="57"/>
        <v>-90770.78022632518</v>
      </c>
    </row>
    <row r="849" spans="1:15">
      <c r="A849" t="s">
        <v>403</v>
      </c>
      <c r="B849">
        <v>2506</v>
      </c>
      <c r="C849" t="s">
        <v>340</v>
      </c>
      <c r="D849" t="s">
        <v>180</v>
      </c>
      <c r="E849" s="16">
        <v>1331</v>
      </c>
      <c r="F849" s="16">
        <v>2140.75</v>
      </c>
      <c r="G849" s="16">
        <v>115234.447</v>
      </c>
      <c r="H849" s="16">
        <v>59169.574999999997</v>
      </c>
      <c r="I849" s="16">
        <v>174404.022</v>
      </c>
      <c r="J849" s="16">
        <f t="shared" si="58"/>
        <v>-172263.272</v>
      </c>
      <c r="K849" s="16">
        <f t="shared" si="57"/>
        <v>1608.3771600300524</v>
      </c>
      <c r="L849" s="16">
        <f t="shared" si="57"/>
        <v>86577.345604808419</v>
      </c>
      <c r="M849" s="16">
        <f t="shared" si="57"/>
        <v>44454.977460555972</v>
      </c>
      <c r="N849" s="16">
        <f t="shared" si="57"/>
        <v>131032.32306536438</v>
      </c>
      <c r="O849" s="16">
        <f t="shared" si="57"/>
        <v>-129423.94590533433</v>
      </c>
    </row>
    <row r="850" spans="1:15">
      <c r="A850" s="13" t="s">
        <v>403</v>
      </c>
      <c r="B850" s="13">
        <v>5508</v>
      </c>
      <c r="C850" s="13" t="s">
        <v>341</v>
      </c>
      <c r="D850" s="13" t="s">
        <v>202</v>
      </c>
      <c r="E850" s="15">
        <v>1222</v>
      </c>
      <c r="F850" s="15">
        <v>44331.794999999998</v>
      </c>
      <c r="G850" s="15">
        <v>97267.414999999994</v>
      </c>
      <c r="H850" s="15">
        <v>57258.680999999997</v>
      </c>
      <c r="I850" s="15">
        <v>154526.09599999999</v>
      </c>
      <c r="J850" s="15">
        <f t="shared" si="58"/>
        <v>-110194.30099999999</v>
      </c>
      <c r="K850" s="15">
        <f t="shared" si="57"/>
        <v>36278.064648117841</v>
      </c>
      <c r="L850" s="15">
        <f t="shared" si="57"/>
        <v>79596.902618657929</v>
      </c>
      <c r="M850" s="15">
        <f t="shared" si="57"/>
        <v>46856.531096563012</v>
      </c>
      <c r="N850" s="15">
        <f t="shared" si="57"/>
        <v>126453.43371522093</v>
      </c>
      <c r="O850" s="15">
        <f t="shared" si="57"/>
        <v>-90175.369067103107</v>
      </c>
    </row>
    <row r="851" spans="1:15">
      <c r="A851" t="s">
        <v>403</v>
      </c>
      <c r="B851">
        <v>3711</v>
      </c>
      <c r="C851" t="s">
        <v>342</v>
      </c>
      <c r="D851" t="s">
        <v>188</v>
      </c>
      <c r="E851" s="16">
        <v>1196</v>
      </c>
      <c r="F851" s="16">
        <v>67159.349000000002</v>
      </c>
      <c r="G851" s="16">
        <v>110274.743</v>
      </c>
      <c r="H851" s="16">
        <v>12662.163</v>
      </c>
      <c r="I851" s="16">
        <v>122936.906</v>
      </c>
      <c r="J851" s="16">
        <f t="shared" si="58"/>
        <v>-55777.557000000001</v>
      </c>
      <c r="K851" s="16">
        <f t="shared" si="57"/>
        <v>56153.30183946489</v>
      </c>
      <c r="L851" s="16">
        <f t="shared" si="57"/>
        <v>92202.962374581941</v>
      </c>
      <c r="M851" s="16">
        <f t="shared" si="57"/>
        <v>10587.092809364549</v>
      </c>
      <c r="N851" s="16">
        <f t="shared" si="57"/>
        <v>102790.05518394649</v>
      </c>
      <c r="O851" s="16">
        <f t="shared" si="57"/>
        <v>-46636.753344481607</v>
      </c>
    </row>
    <row r="852" spans="1:15">
      <c r="A852" s="13" t="s">
        <v>403</v>
      </c>
      <c r="B852" s="13">
        <v>8721</v>
      </c>
      <c r="C852" s="13" t="s">
        <v>343</v>
      </c>
      <c r="D852" s="13" t="s">
        <v>238</v>
      </c>
      <c r="E852" s="15">
        <v>1144</v>
      </c>
      <c r="F852" s="15">
        <v>33195.642</v>
      </c>
      <c r="G852" s="15">
        <v>89865.078999999998</v>
      </c>
      <c r="H852" s="15">
        <v>59636.290999999997</v>
      </c>
      <c r="I852" s="15">
        <v>149501.37</v>
      </c>
      <c r="J852" s="15">
        <f t="shared" si="58"/>
        <v>-116305.728</v>
      </c>
      <c r="K852" s="15">
        <f t="shared" si="57"/>
        <v>29017.169580419581</v>
      </c>
      <c r="L852" s="15">
        <f t="shared" si="57"/>
        <v>78553.390734265733</v>
      </c>
      <c r="M852" s="15">
        <f t="shared" si="57"/>
        <v>52129.625</v>
      </c>
      <c r="N852" s="15">
        <f t="shared" si="57"/>
        <v>130683.01573426572</v>
      </c>
      <c r="O852" s="15">
        <f t="shared" si="57"/>
        <v>-101665.84615384616</v>
      </c>
    </row>
    <row r="853" spans="1:15">
      <c r="A853" t="s">
        <v>403</v>
      </c>
      <c r="B853">
        <v>6513</v>
      </c>
      <c r="C853" t="s">
        <v>344</v>
      </c>
      <c r="D853" t="s">
        <v>212</v>
      </c>
      <c r="E853" s="16">
        <v>1097</v>
      </c>
      <c r="F853" s="16">
        <v>7117.8159999999998</v>
      </c>
      <c r="G853" s="16">
        <v>64123.004000000001</v>
      </c>
      <c r="H853" s="16">
        <v>39660.764000000003</v>
      </c>
      <c r="I853" s="16">
        <v>103783.768</v>
      </c>
      <c r="J853" s="16">
        <f t="shared" si="58"/>
        <v>-96665.95199999999</v>
      </c>
      <c r="K853" s="16">
        <f t="shared" si="57"/>
        <v>6488.4375569735648</v>
      </c>
      <c r="L853" s="16">
        <f t="shared" si="57"/>
        <v>58453.057429352782</v>
      </c>
      <c r="M853" s="16">
        <f t="shared" si="57"/>
        <v>36153.841385597087</v>
      </c>
      <c r="N853" s="16">
        <f t="shared" si="57"/>
        <v>94606.898814949862</v>
      </c>
      <c r="O853" s="16">
        <f t="shared" si="57"/>
        <v>-88118.461257976291</v>
      </c>
    </row>
    <row r="854" spans="1:15">
      <c r="A854" s="13" t="s">
        <v>403</v>
      </c>
      <c r="B854" s="13">
        <v>4607</v>
      </c>
      <c r="C854" s="13" t="s">
        <v>345</v>
      </c>
      <c r="D854" s="13" t="s">
        <v>196</v>
      </c>
      <c r="E854" s="15">
        <v>1064</v>
      </c>
      <c r="F854" s="15">
        <v>25428.937999999998</v>
      </c>
      <c r="G854" s="15">
        <v>92964.315000000002</v>
      </c>
      <c r="H854" s="15">
        <v>54258.029000000002</v>
      </c>
      <c r="I854" s="15">
        <v>147222.34400000001</v>
      </c>
      <c r="J854" s="15">
        <f t="shared" si="58"/>
        <v>-121793.40600000002</v>
      </c>
      <c r="K854" s="15">
        <f t="shared" ref="K854:O890" si="59">(F854/$E854)*1000</f>
        <v>23899.37781954887</v>
      </c>
      <c r="L854" s="15">
        <f t="shared" si="59"/>
        <v>87372.476503759404</v>
      </c>
      <c r="M854" s="15">
        <f t="shared" si="59"/>
        <v>50994.38815789474</v>
      </c>
      <c r="N854" s="15">
        <f t="shared" si="59"/>
        <v>138366.86466165414</v>
      </c>
      <c r="O854" s="15">
        <f t="shared" si="59"/>
        <v>-114467.48684210527</v>
      </c>
    </row>
    <row r="855" spans="1:15">
      <c r="A855" t="s">
        <v>403</v>
      </c>
      <c r="B855">
        <v>4100</v>
      </c>
      <c r="C855" t="s">
        <v>346</v>
      </c>
      <c r="D855" t="s">
        <v>192</v>
      </c>
      <c r="E855" s="16">
        <v>958</v>
      </c>
      <c r="F855" s="16">
        <v>34199.663999999997</v>
      </c>
      <c r="G855" s="16">
        <v>120132.109</v>
      </c>
      <c r="H855" s="16">
        <v>57735.531000000003</v>
      </c>
      <c r="I855" s="16">
        <v>177867.64</v>
      </c>
      <c r="J855" s="16">
        <f t="shared" si="58"/>
        <v>-143667.97600000002</v>
      </c>
      <c r="K855" s="16">
        <f t="shared" si="59"/>
        <v>35699.022964509386</v>
      </c>
      <c r="L855" s="16">
        <f t="shared" si="59"/>
        <v>125398.8611691023</v>
      </c>
      <c r="M855" s="16">
        <f t="shared" si="59"/>
        <v>60266.733820459296</v>
      </c>
      <c r="N855" s="16">
        <f t="shared" si="59"/>
        <v>185665.59498956162</v>
      </c>
      <c r="O855" s="16">
        <f t="shared" si="59"/>
        <v>-149966.57202505221</v>
      </c>
    </row>
    <row r="856" spans="1:15">
      <c r="A856" s="13" t="s">
        <v>403</v>
      </c>
      <c r="B856" s="13">
        <v>5604</v>
      </c>
      <c r="C856" s="13" t="s">
        <v>347</v>
      </c>
      <c r="D856" s="13" t="s">
        <v>203</v>
      </c>
      <c r="E856" s="15">
        <v>950</v>
      </c>
      <c r="F856" s="15">
        <v>28828.719000000001</v>
      </c>
      <c r="G856" s="15">
        <v>74301.724000000002</v>
      </c>
      <c r="H856" s="15">
        <v>39134.368999999999</v>
      </c>
      <c r="I856" s="15">
        <v>113436.09299999999</v>
      </c>
      <c r="J856" s="15">
        <f t="shared" si="58"/>
        <v>-84607.373999999996</v>
      </c>
      <c r="K856" s="15">
        <f t="shared" si="59"/>
        <v>30346.02</v>
      </c>
      <c r="L856" s="15">
        <f t="shared" si="59"/>
        <v>78212.341052631586</v>
      </c>
      <c r="M856" s="15">
        <f t="shared" si="59"/>
        <v>41194.072631578951</v>
      </c>
      <c r="N856" s="15">
        <f t="shared" si="59"/>
        <v>119406.41368421052</v>
      </c>
      <c r="O856" s="15">
        <f t="shared" si="59"/>
        <v>-89060.393684210518</v>
      </c>
    </row>
    <row r="857" spans="1:15">
      <c r="A857" t="s">
        <v>403</v>
      </c>
      <c r="B857">
        <v>3709</v>
      </c>
      <c r="C857" t="s">
        <v>348</v>
      </c>
      <c r="D857" t="s">
        <v>186</v>
      </c>
      <c r="E857" s="16">
        <v>862</v>
      </c>
      <c r="F857" s="16">
        <v>23971.035</v>
      </c>
      <c r="G857" s="16">
        <v>82353.87</v>
      </c>
      <c r="H857" s="16">
        <v>48203.675999999999</v>
      </c>
      <c r="I857" s="16">
        <v>130557.546</v>
      </c>
      <c r="J857" s="16">
        <f t="shared" si="58"/>
        <v>-106586.511</v>
      </c>
      <c r="K857" s="16">
        <f t="shared" si="59"/>
        <v>27808.625290023199</v>
      </c>
      <c r="L857" s="16">
        <f t="shared" si="59"/>
        <v>95538.132250580034</v>
      </c>
      <c r="M857" s="16">
        <f t="shared" si="59"/>
        <v>55920.737819025519</v>
      </c>
      <c r="N857" s="16">
        <f t="shared" si="59"/>
        <v>151458.87006960559</v>
      </c>
      <c r="O857" s="16">
        <f t="shared" si="59"/>
        <v>-123650.24477958237</v>
      </c>
    </row>
    <row r="858" spans="1:15">
      <c r="A858" s="13" t="s">
        <v>403</v>
      </c>
      <c r="B858" s="13">
        <v>6612</v>
      </c>
      <c r="C858" s="13" t="s">
        <v>349</v>
      </c>
      <c r="D858" s="13" t="s">
        <v>218</v>
      </c>
      <c r="E858" s="15">
        <v>852</v>
      </c>
      <c r="F858" s="15">
        <v>67833.807000000001</v>
      </c>
      <c r="G858" s="15">
        <v>86200.888999999996</v>
      </c>
      <c r="H858" s="15">
        <v>81696.067999999999</v>
      </c>
      <c r="I858" s="15">
        <v>167896.95699999999</v>
      </c>
      <c r="J858" s="15">
        <f t="shared" si="58"/>
        <v>-100063.15</v>
      </c>
      <c r="K858" s="15">
        <f t="shared" si="59"/>
        <v>79617.144366197186</v>
      </c>
      <c r="L858" s="15">
        <f t="shared" si="59"/>
        <v>101174.75234741783</v>
      </c>
      <c r="M858" s="15">
        <f t="shared" si="59"/>
        <v>95887.403755868552</v>
      </c>
      <c r="N858" s="15">
        <f t="shared" si="59"/>
        <v>197062.1561032864</v>
      </c>
      <c r="O858" s="15">
        <f t="shared" si="59"/>
        <v>-117445.01173708918</v>
      </c>
    </row>
    <row r="859" spans="1:15">
      <c r="A859" t="s">
        <v>403</v>
      </c>
      <c r="B859">
        <v>8710</v>
      </c>
      <c r="C859" t="s">
        <v>350</v>
      </c>
      <c r="D859" t="s">
        <v>233</v>
      </c>
      <c r="E859" s="16">
        <v>822</v>
      </c>
      <c r="F859" s="16">
        <v>11387.671</v>
      </c>
      <c r="G859" s="16">
        <v>58175.453999999998</v>
      </c>
      <c r="H859" s="16">
        <v>40824.481</v>
      </c>
      <c r="I859" s="16">
        <v>98999.934999999998</v>
      </c>
      <c r="J859" s="16">
        <f t="shared" si="58"/>
        <v>-87612.263999999996</v>
      </c>
      <c r="K859" s="16">
        <f t="shared" si="59"/>
        <v>13853.614355231144</v>
      </c>
      <c r="L859" s="16">
        <f t="shared" si="59"/>
        <v>70773.058394160587</v>
      </c>
      <c r="M859" s="16">
        <f t="shared" si="59"/>
        <v>49664.818734793189</v>
      </c>
      <c r="N859" s="16">
        <f t="shared" si="59"/>
        <v>120437.87712895377</v>
      </c>
      <c r="O859" s="16">
        <f t="shared" si="59"/>
        <v>-106584.26277372263</v>
      </c>
    </row>
    <row r="860" spans="1:15">
      <c r="A860" s="13" t="s">
        <v>403</v>
      </c>
      <c r="B860" s="13">
        <v>8508</v>
      </c>
      <c r="C860" s="13" t="s">
        <v>351</v>
      </c>
      <c r="D860" s="13" t="s">
        <v>228</v>
      </c>
      <c r="E860" s="15">
        <v>758</v>
      </c>
      <c r="F860" s="15">
        <v>776.31200000000001</v>
      </c>
      <c r="G860" s="15">
        <v>57503.771999999997</v>
      </c>
      <c r="H860" s="15">
        <v>37177.741000000002</v>
      </c>
      <c r="I860" s="15">
        <v>94681.513000000006</v>
      </c>
      <c r="J860" s="15">
        <f t="shared" si="58"/>
        <v>-93905.201000000001</v>
      </c>
      <c r="K860" s="15">
        <f t="shared" si="59"/>
        <v>1024.1583113456466</v>
      </c>
      <c r="L860" s="15">
        <f t="shared" si="59"/>
        <v>75862.496042216357</v>
      </c>
      <c r="M860" s="15">
        <f t="shared" si="59"/>
        <v>49047.151715039581</v>
      </c>
      <c r="N860" s="15">
        <f t="shared" si="59"/>
        <v>124909.64775725594</v>
      </c>
      <c r="O860" s="15">
        <f t="shared" si="59"/>
        <v>-123885.48944591029</v>
      </c>
    </row>
    <row r="861" spans="1:15">
      <c r="A861" t="s">
        <v>403</v>
      </c>
      <c r="B861">
        <v>8722</v>
      </c>
      <c r="C861" t="s">
        <v>352</v>
      </c>
      <c r="D861" t="s">
        <v>239</v>
      </c>
      <c r="E861" s="16">
        <v>690</v>
      </c>
      <c r="F861" s="16">
        <v>926.12900000000002</v>
      </c>
      <c r="G861" s="16">
        <v>49379.031999999999</v>
      </c>
      <c r="H861" s="16">
        <v>24164.225999999999</v>
      </c>
      <c r="I861" s="16">
        <v>73543.258000000002</v>
      </c>
      <c r="J861" s="16">
        <f t="shared" si="58"/>
        <v>-72617.129000000001</v>
      </c>
      <c r="K861" s="16">
        <f t="shared" si="59"/>
        <v>1342.2159420289856</v>
      </c>
      <c r="L861" s="16">
        <f t="shared" si="59"/>
        <v>71563.81449275362</v>
      </c>
      <c r="M861" s="16">
        <f t="shared" si="59"/>
        <v>35020.617391304346</v>
      </c>
      <c r="N861" s="16">
        <f t="shared" si="59"/>
        <v>106584.43188405798</v>
      </c>
      <c r="O861" s="16">
        <f t="shared" si="59"/>
        <v>-105242.215942029</v>
      </c>
    </row>
    <row r="862" spans="1:15">
      <c r="A862" s="13" t="s">
        <v>403</v>
      </c>
      <c r="B862" s="13">
        <v>6515</v>
      </c>
      <c r="C862" s="13" t="s">
        <v>353</v>
      </c>
      <c r="D862" s="13" t="s">
        <v>213</v>
      </c>
      <c r="E862" s="15">
        <v>653</v>
      </c>
      <c r="F862" s="15">
        <v>4887.1959999999999</v>
      </c>
      <c r="G862" s="15">
        <v>40272.699000000001</v>
      </c>
      <c r="H862" s="15">
        <v>24890.935000000001</v>
      </c>
      <c r="I862" s="15">
        <v>65163.633999999998</v>
      </c>
      <c r="J862" s="15">
        <f t="shared" si="58"/>
        <v>-60276.437999999995</v>
      </c>
      <c r="K862" s="15">
        <f t="shared" si="59"/>
        <v>7484.2205206738126</v>
      </c>
      <c r="L862" s="15">
        <f t="shared" si="59"/>
        <v>61673.352220520675</v>
      </c>
      <c r="M862" s="15">
        <f t="shared" si="59"/>
        <v>38117.817764165397</v>
      </c>
      <c r="N862" s="15">
        <f t="shared" si="59"/>
        <v>99791.169984686057</v>
      </c>
      <c r="O862" s="15">
        <f t="shared" si="59"/>
        <v>-92306.949464012243</v>
      </c>
    </row>
    <row r="863" spans="1:15">
      <c r="A863" t="s">
        <v>403</v>
      </c>
      <c r="B863">
        <v>7502</v>
      </c>
      <c r="C863" t="s">
        <v>354</v>
      </c>
      <c r="D863" t="s">
        <v>223</v>
      </c>
      <c r="E863" s="16">
        <v>653</v>
      </c>
      <c r="F863" s="16">
        <v>36060.027999999998</v>
      </c>
      <c r="G863" s="16">
        <v>83586.797000000006</v>
      </c>
      <c r="H863" s="16">
        <v>44880.038999999997</v>
      </c>
      <c r="I863" s="16">
        <v>128466.836</v>
      </c>
      <c r="J863" s="16">
        <f t="shared" si="58"/>
        <v>-92406.80799999999</v>
      </c>
      <c r="K863" s="16">
        <f t="shared" si="59"/>
        <v>55222.094946401223</v>
      </c>
      <c r="L863" s="16">
        <f t="shared" si="59"/>
        <v>128004.28330781011</v>
      </c>
      <c r="M863" s="16">
        <f t="shared" si="59"/>
        <v>68729.003062787131</v>
      </c>
      <c r="N863" s="16">
        <f t="shared" si="59"/>
        <v>196733.28637059723</v>
      </c>
      <c r="O863" s="16">
        <f t="shared" si="59"/>
        <v>-141511.191424196</v>
      </c>
    </row>
    <row r="864" spans="1:15">
      <c r="A864" s="13" t="s">
        <v>403</v>
      </c>
      <c r="B864" s="13">
        <v>3511</v>
      </c>
      <c r="C864" s="13" t="s">
        <v>355</v>
      </c>
      <c r="D864" s="13" t="s">
        <v>184</v>
      </c>
      <c r="E864" s="15">
        <v>647</v>
      </c>
      <c r="F864" s="15">
        <v>36600.822999999997</v>
      </c>
      <c r="G864" s="15">
        <v>71213</v>
      </c>
      <c r="H864" s="15">
        <v>67910.044999999998</v>
      </c>
      <c r="I864" s="15">
        <v>139123.04500000001</v>
      </c>
      <c r="J864" s="15">
        <f t="shared" si="58"/>
        <v>-102522.22200000001</v>
      </c>
      <c r="K864" s="15">
        <f t="shared" si="59"/>
        <v>56570.051004636778</v>
      </c>
      <c r="L864" s="15">
        <f t="shared" si="59"/>
        <v>110066.46058732612</v>
      </c>
      <c r="M864" s="15">
        <f t="shared" si="59"/>
        <v>104961.42967542504</v>
      </c>
      <c r="N864" s="15">
        <f t="shared" si="59"/>
        <v>215027.8902627512</v>
      </c>
      <c r="O864" s="15">
        <f t="shared" si="59"/>
        <v>-158457.83925811437</v>
      </c>
    </row>
    <row r="865" spans="1:15">
      <c r="A865" t="s">
        <v>403</v>
      </c>
      <c r="B865">
        <v>8509</v>
      </c>
      <c r="C865" t="s">
        <v>356</v>
      </c>
      <c r="D865" t="s">
        <v>229</v>
      </c>
      <c r="E865" s="16">
        <v>624</v>
      </c>
      <c r="F865" s="16">
        <v>18310.128000000001</v>
      </c>
      <c r="G865" s="16">
        <v>57883.697</v>
      </c>
      <c r="H865" s="16">
        <v>45271.781999999999</v>
      </c>
      <c r="I865" s="16">
        <v>103155.47900000001</v>
      </c>
      <c r="J865" s="16">
        <f t="shared" si="58"/>
        <v>-84845.35100000001</v>
      </c>
      <c r="K865" s="16">
        <f t="shared" si="59"/>
        <v>29343.153846153848</v>
      </c>
      <c r="L865" s="16">
        <f t="shared" si="59"/>
        <v>92762.334935897437</v>
      </c>
      <c r="M865" s="16">
        <f t="shared" si="59"/>
        <v>72550.932692307702</v>
      </c>
      <c r="N865" s="16">
        <f t="shared" si="59"/>
        <v>165313.26762820513</v>
      </c>
      <c r="O865" s="16">
        <f t="shared" si="59"/>
        <v>-135970.11378205131</v>
      </c>
    </row>
    <row r="866" spans="1:15">
      <c r="A866" s="13" t="s">
        <v>403</v>
      </c>
      <c r="B866" s="13">
        <v>3811</v>
      </c>
      <c r="C866" s="13" t="s">
        <v>357</v>
      </c>
      <c r="D866" s="13" t="s">
        <v>191</v>
      </c>
      <c r="E866" s="15">
        <v>620</v>
      </c>
      <c r="F866" s="15">
        <v>10070.406999999999</v>
      </c>
      <c r="G866" s="15">
        <v>59798.63</v>
      </c>
      <c r="H866" s="15">
        <v>39261.499000000003</v>
      </c>
      <c r="I866" s="15">
        <v>99060.129000000001</v>
      </c>
      <c r="J866" s="15">
        <f t="shared" si="58"/>
        <v>-88989.722000000009</v>
      </c>
      <c r="K866" s="15">
        <f t="shared" si="59"/>
        <v>16242.59193548387</v>
      </c>
      <c r="L866" s="15">
        <f t="shared" si="59"/>
        <v>96449.403225806454</v>
      </c>
      <c r="M866" s="15">
        <f t="shared" si="59"/>
        <v>63324.998387096777</v>
      </c>
      <c r="N866" s="15">
        <f t="shared" si="59"/>
        <v>159774.40161290322</v>
      </c>
      <c r="O866" s="15">
        <f t="shared" si="59"/>
        <v>-143531.80967741937</v>
      </c>
    </row>
    <row r="867" spans="1:15">
      <c r="A867" t="s">
        <v>403</v>
      </c>
      <c r="B867">
        <v>8720</v>
      </c>
      <c r="C867" t="s">
        <v>358</v>
      </c>
      <c r="D867" t="s">
        <v>237</v>
      </c>
      <c r="E867" s="16">
        <v>590</v>
      </c>
      <c r="F867" s="16">
        <v>847.50400000000002</v>
      </c>
      <c r="G867" s="16">
        <v>76676.104999999996</v>
      </c>
      <c r="H867" s="16">
        <v>44390.868000000002</v>
      </c>
      <c r="I867" s="16">
        <v>121066.973</v>
      </c>
      <c r="J867" s="16">
        <f t="shared" si="58"/>
        <v>-120219.469</v>
      </c>
      <c r="K867" s="16">
        <f t="shared" si="59"/>
        <v>1436.4474576271186</v>
      </c>
      <c r="L867" s="16">
        <f t="shared" si="59"/>
        <v>129959.49999999999</v>
      </c>
      <c r="M867" s="16">
        <f t="shared" si="59"/>
        <v>75238.759322033904</v>
      </c>
      <c r="N867" s="16">
        <f t="shared" si="59"/>
        <v>205198.2593220339</v>
      </c>
      <c r="O867" s="16">
        <f t="shared" si="59"/>
        <v>-203761.81186440677</v>
      </c>
    </row>
    <row r="868" spans="1:15">
      <c r="A868" s="13" t="s">
        <v>403</v>
      </c>
      <c r="B868" s="13">
        <v>6709</v>
      </c>
      <c r="C868" s="13" t="s">
        <v>359</v>
      </c>
      <c r="D868" s="13" t="s">
        <v>220</v>
      </c>
      <c r="E868" s="15">
        <v>504</v>
      </c>
      <c r="F868" s="15">
        <v>31633.27</v>
      </c>
      <c r="G868" s="15">
        <v>68936.67</v>
      </c>
      <c r="H868" s="15">
        <v>52201.317000000003</v>
      </c>
      <c r="I868" s="15">
        <v>121137.98699999999</v>
      </c>
      <c r="J868" s="15">
        <f t="shared" si="58"/>
        <v>-89504.71699999999</v>
      </c>
      <c r="K868" s="15">
        <f t="shared" si="59"/>
        <v>62764.424603174601</v>
      </c>
      <c r="L868" s="15">
        <f t="shared" si="59"/>
        <v>136779.10714285713</v>
      </c>
      <c r="M868" s="15">
        <f t="shared" si="59"/>
        <v>103574.04166666667</v>
      </c>
      <c r="N868" s="15">
        <f t="shared" si="59"/>
        <v>240353.14880952379</v>
      </c>
      <c r="O868" s="15">
        <f t="shared" si="59"/>
        <v>-177588.72420634917</v>
      </c>
    </row>
    <row r="869" spans="1:15">
      <c r="A869" t="s">
        <v>403</v>
      </c>
      <c r="B869">
        <v>8719</v>
      </c>
      <c r="C869" t="s">
        <v>360</v>
      </c>
      <c r="D869" t="s">
        <v>236</v>
      </c>
      <c r="E869" s="16">
        <v>492</v>
      </c>
      <c r="F869" s="16">
        <v>5295.9669999999996</v>
      </c>
      <c r="G869" s="16">
        <v>83932.695999999996</v>
      </c>
      <c r="H869" s="16">
        <v>72845.101999999999</v>
      </c>
      <c r="I869" s="16">
        <v>156777.79800000001</v>
      </c>
      <c r="J869" s="16">
        <f t="shared" si="58"/>
        <v>-151481.83100000001</v>
      </c>
      <c r="K869" s="16">
        <f t="shared" si="59"/>
        <v>10764.16056910569</v>
      </c>
      <c r="L869" s="16">
        <f t="shared" si="59"/>
        <v>170594.91056910568</v>
      </c>
      <c r="M869" s="16">
        <f t="shared" si="59"/>
        <v>148059.15040650408</v>
      </c>
      <c r="N869" s="16">
        <f t="shared" si="59"/>
        <v>318654.06097560975</v>
      </c>
      <c r="O869" s="16">
        <f t="shared" si="59"/>
        <v>-307889.90040650405</v>
      </c>
    </row>
    <row r="870" spans="1:15">
      <c r="A870" s="13" t="s">
        <v>403</v>
      </c>
      <c r="B870" s="13">
        <v>6607</v>
      </c>
      <c r="C870" s="13" t="s">
        <v>361</v>
      </c>
      <c r="D870" s="13" t="s">
        <v>216</v>
      </c>
      <c r="E870" s="15">
        <v>471</v>
      </c>
      <c r="F870" s="15">
        <v>6216.4189999999999</v>
      </c>
      <c r="G870" s="15">
        <v>59534.553999999996</v>
      </c>
      <c r="H870" s="15">
        <v>31380.913</v>
      </c>
      <c r="I870" s="15">
        <v>90915.467000000004</v>
      </c>
      <c r="J870" s="15">
        <f t="shared" si="58"/>
        <v>-84699.04800000001</v>
      </c>
      <c r="K870" s="15">
        <f t="shared" si="59"/>
        <v>13198.341825902336</v>
      </c>
      <c r="L870" s="15">
        <f t="shared" si="59"/>
        <v>126400.32696390658</v>
      </c>
      <c r="M870" s="15">
        <f t="shared" si="59"/>
        <v>66626.142250530786</v>
      </c>
      <c r="N870" s="15">
        <f t="shared" si="59"/>
        <v>193026.46921443738</v>
      </c>
      <c r="O870" s="15">
        <f t="shared" si="59"/>
        <v>-179828.12738853504</v>
      </c>
    </row>
    <row r="871" spans="1:15">
      <c r="A871" t="s">
        <v>403</v>
      </c>
      <c r="B871">
        <v>5609</v>
      </c>
      <c r="C871" t="s">
        <v>362</v>
      </c>
      <c r="D871" t="s">
        <v>204</v>
      </c>
      <c r="E871" s="16">
        <v>470</v>
      </c>
      <c r="F871" s="16">
        <v>10298.683999999999</v>
      </c>
      <c r="G871" s="16">
        <v>51096.123</v>
      </c>
      <c r="H871" s="16">
        <v>19582.491999999998</v>
      </c>
      <c r="I871" s="16">
        <v>70678.615000000005</v>
      </c>
      <c r="J871" s="16">
        <f t="shared" si="58"/>
        <v>-60379.931000000004</v>
      </c>
      <c r="K871" s="16">
        <f t="shared" si="59"/>
        <v>21912.093617021274</v>
      </c>
      <c r="L871" s="16">
        <f t="shared" si="59"/>
        <v>108715.15531914894</v>
      </c>
      <c r="M871" s="16">
        <f t="shared" si="59"/>
        <v>41664.876595744681</v>
      </c>
      <c r="N871" s="16">
        <f t="shared" si="59"/>
        <v>150380.03191489363</v>
      </c>
      <c r="O871" s="16">
        <f t="shared" si="59"/>
        <v>-128467.93829787233</v>
      </c>
    </row>
    <row r="872" spans="1:15">
      <c r="A872" s="13" t="s">
        <v>403</v>
      </c>
      <c r="B872" s="13">
        <v>6601</v>
      </c>
      <c r="C872" s="13" t="s">
        <v>363</v>
      </c>
      <c r="D872" s="13" t="s">
        <v>214</v>
      </c>
      <c r="E872" s="15">
        <v>441</v>
      </c>
      <c r="F872" s="15">
        <v>4477.3339999999998</v>
      </c>
      <c r="G872" s="15">
        <v>40900.811999999998</v>
      </c>
      <c r="H872" s="15">
        <v>21122.794999999998</v>
      </c>
      <c r="I872" s="15">
        <v>62023.607000000004</v>
      </c>
      <c r="J872" s="15">
        <f t="shared" si="58"/>
        <v>-57546.273000000001</v>
      </c>
      <c r="K872" s="15">
        <f t="shared" si="59"/>
        <v>10152.684807256235</v>
      </c>
      <c r="L872" s="15">
        <f t="shared" si="59"/>
        <v>92745.605442176864</v>
      </c>
      <c r="M872" s="15">
        <f t="shared" si="59"/>
        <v>47897.494331065755</v>
      </c>
      <c r="N872" s="15">
        <f t="shared" si="59"/>
        <v>140643.09977324263</v>
      </c>
      <c r="O872" s="15">
        <f t="shared" si="59"/>
        <v>-130490.41496598639</v>
      </c>
    </row>
    <row r="873" spans="1:15">
      <c r="A873" t="s">
        <v>403</v>
      </c>
      <c r="B873">
        <v>4911</v>
      </c>
      <c r="C873" t="s">
        <v>364</v>
      </c>
      <c r="D873" t="s">
        <v>200</v>
      </c>
      <c r="E873" s="16">
        <v>435</v>
      </c>
      <c r="F873" s="16">
        <v>12813.706</v>
      </c>
      <c r="G873" s="16">
        <v>45435.415000000001</v>
      </c>
      <c r="H873" s="16">
        <v>33110.754999999997</v>
      </c>
      <c r="I873" s="16">
        <v>78546.17</v>
      </c>
      <c r="J873" s="16">
        <f t="shared" si="58"/>
        <v>-65732.463999999993</v>
      </c>
      <c r="K873" s="16">
        <f t="shared" si="59"/>
        <v>29456.795402298852</v>
      </c>
      <c r="L873" s="16">
        <f t="shared" si="59"/>
        <v>104449.22988505747</v>
      </c>
      <c r="M873" s="16">
        <f t="shared" si="59"/>
        <v>76116.678160919531</v>
      </c>
      <c r="N873" s="16">
        <f t="shared" si="59"/>
        <v>180565.908045977</v>
      </c>
      <c r="O873" s="16">
        <f t="shared" si="59"/>
        <v>-151109.11264367815</v>
      </c>
    </row>
    <row r="874" spans="1:15">
      <c r="A874" s="13" t="s">
        <v>403</v>
      </c>
      <c r="B874" s="13">
        <v>5612</v>
      </c>
      <c r="C874" s="13" t="s">
        <v>365</v>
      </c>
      <c r="D874" s="13" t="s">
        <v>206</v>
      </c>
      <c r="E874" s="15">
        <v>372</v>
      </c>
      <c r="F874" s="15">
        <v>13328.004999999999</v>
      </c>
      <c r="G874" s="15">
        <v>37936.595999999998</v>
      </c>
      <c r="H874" s="15">
        <v>32225.044000000002</v>
      </c>
      <c r="I874" s="15">
        <v>70161.64</v>
      </c>
      <c r="J874" s="15">
        <f t="shared" si="58"/>
        <v>-56833.635000000002</v>
      </c>
      <c r="K874" s="15">
        <f t="shared" si="59"/>
        <v>35827.970430107525</v>
      </c>
      <c r="L874" s="15">
        <f t="shared" si="59"/>
        <v>101980.09677419355</v>
      </c>
      <c r="M874" s="15">
        <f t="shared" si="59"/>
        <v>86626.462365591404</v>
      </c>
      <c r="N874" s="15">
        <f t="shared" si="59"/>
        <v>188606.55913978492</v>
      </c>
      <c r="O874" s="15">
        <f t="shared" si="59"/>
        <v>-152778.58870967742</v>
      </c>
    </row>
    <row r="875" spans="1:15">
      <c r="A875" t="s">
        <v>403</v>
      </c>
      <c r="B875">
        <v>6602</v>
      </c>
      <c r="C875" t="s">
        <v>366</v>
      </c>
      <c r="D875" t="s">
        <v>215</v>
      </c>
      <c r="E875" s="16">
        <v>371</v>
      </c>
      <c r="F875" s="16">
        <v>15381.805</v>
      </c>
      <c r="G875" s="16">
        <v>45751.574000000001</v>
      </c>
      <c r="H875" s="16">
        <v>19658.080999999998</v>
      </c>
      <c r="I875" s="16">
        <v>65409.654999999999</v>
      </c>
      <c r="J875" s="16">
        <f t="shared" si="58"/>
        <v>-50027.85</v>
      </c>
      <c r="K875" s="16">
        <f t="shared" si="59"/>
        <v>41460.390835579514</v>
      </c>
      <c r="L875" s="16">
        <f t="shared" si="59"/>
        <v>123319.6064690027</v>
      </c>
      <c r="M875" s="16">
        <f t="shared" si="59"/>
        <v>52986.741239892173</v>
      </c>
      <c r="N875" s="16">
        <f t="shared" si="59"/>
        <v>176306.34770889487</v>
      </c>
      <c r="O875" s="16">
        <f t="shared" si="59"/>
        <v>-134845.95687331539</v>
      </c>
    </row>
    <row r="876" spans="1:15">
      <c r="A876" s="13" t="s">
        <v>403</v>
      </c>
      <c r="B876" s="13">
        <v>8610</v>
      </c>
      <c r="C876" s="13" t="s">
        <v>367</v>
      </c>
      <c r="D876" s="13" t="s">
        <v>230</v>
      </c>
      <c r="E876" s="15">
        <v>271</v>
      </c>
      <c r="F876" s="15">
        <v>651.87199999999996</v>
      </c>
      <c r="G876" s="15">
        <v>30275.556</v>
      </c>
      <c r="H876" s="15">
        <v>20557.780999999999</v>
      </c>
      <c r="I876" s="15">
        <v>50833.337</v>
      </c>
      <c r="J876" s="15">
        <f t="shared" si="58"/>
        <v>-50181.464999999997</v>
      </c>
      <c r="K876" s="15">
        <f t="shared" si="59"/>
        <v>2405.4317343173429</v>
      </c>
      <c r="L876" s="15">
        <f t="shared" si="59"/>
        <v>111717.9188191882</v>
      </c>
      <c r="M876" s="15">
        <f t="shared" si="59"/>
        <v>75858.970479704789</v>
      </c>
      <c r="N876" s="15">
        <f t="shared" si="59"/>
        <v>187576.88929889299</v>
      </c>
      <c r="O876" s="15">
        <f t="shared" si="59"/>
        <v>-185171.45756457563</v>
      </c>
    </row>
    <row r="877" spans="1:15">
      <c r="A877" t="s">
        <v>403</v>
      </c>
      <c r="B877">
        <v>4604</v>
      </c>
      <c r="C877" t="s">
        <v>368</v>
      </c>
      <c r="D877" t="s">
        <v>195</v>
      </c>
      <c r="E877" s="16">
        <v>268</v>
      </c>
      <c r="F877" s="16">
        <v>1767.5840000000001</v>
      </c>
      <c r="G877" s="16">
        <v>29021.297999999999</v>
      </c>
      <c r="H877" s="16">
        <v>28902.330999999998</v>
      </c>
      <c r="I877" s="16">
        <v>57923.629000000001</v>
      </c>
      <c r="J877" s="16">
        <f t="shared" si="58"/>
        <v>-56156.044999999998</v>
      </c>
      <c r="K877" s="16">
        <f t="shared" si="59"/>
        <v>6595.4626865671644</v>
      </c>
      <c r="L877" s="16">
        <f t="shared" si="59"/>
        <v>108288.42537313433</v>
      </c>
      <c r="M877" s="16">
        <f t="shared" si="59"/>
        <v>107844.51865671642</v>
      </c>
      <c r="N877" s="16">
        <f t="shared" si="59"/>
        <v>216132.94402985077</v>
      </c>
      <c r="O877" s="16">
        <f t="shared" si="59"/>
        <v>-209537.48134328358</v>
      </c>
    </row>
    <row r="878" spans="1:15">
      <c r="A878" s="13" t="s">
        <v>403</v>
      </c>
      <c r="B878" s="13">
        <v>1606</v>
      </c>
      <c r="C878" s="13" t="s">
        <v>369</v>
      </c>
      <c r="D878" s="13" t="s">
        <v>177</v>
      </c>
      <c r="E878" s="15">
        <v>250</v>
      </c>
      <c r="F878" s="15">
        <v>5894</v>
      </c>
      <c r="G878" s="15">
        <v>39826.998</v>
      </c>
      <c r="H878" s="15">
        <v>30773.562000000002</v>
      </c>
      <c r="I878" s="15">
        <v>70600.56</v>
      </c>
      <c r="J878" s="15">
        <f t="shared" si="58"/>
        <v>-64706.559999999998</v>
      </c>
      <c r="K878" s="15">
        <f t="shared" si="59"/>
        <v>23576</v>
      </c>
      <c r="L878" s="15">
        <f t="shared" si="59"/>
        <v>159307.992</v>
      </c>
      <c r="M878" s="15">
        <f t="shared" si="59"/>
        <v>123094.24800000001</v>
      </c>
      <c r="N878" s="15">
        <f t="shared" si="59"/>
        <v>282402.24</v>
      </c>
      <c r="O878" s="15">
        <f t="shared" si="59"/>
        <v>-258826.23999999999</v>
      </c>
    </row>
    <row r="879" spans="1:15">
      <c r="A879" t="s">
        <v>403</v>
      </c>
      <c r="B879">
        <v>4502</v>
      </c>
      <c r="C879" t="s">
        <v>370</v>
      </c>
      <c r="D879" t="s">
        <v>194</v>
      </c>
      <c r="E879" s="16">
        <v>236</v>
      </c>
      <c r="F879" s="16">
        <v>39272.01</v>
      </c>
      <c r="G879" s="16">
        <v>45863.317000000003</v>
      </c>
      <c r="H879" s="16">
        <v>23071.199000000001</v>
      </c>
      <c r="I879" s="16">
        <v>68934.516000000003</v>
      </c>
      <c r="J879" s="16">
        <f t="shared" si="58"/>
        <v>-29662.506000000001</v>
      </c>
      <c r="K879" s="16">
        <f t="shared" si="59"/>
        <v>166406.82203389832</v>
      </c>
      <c r="L879" s="16">
        <f t="shared" si="59"/>
        <v>194336.08898305087</v>
      </c>
      <c r="M879" s="16">
        <f t="shared" si="59"/>
        <v>97759.317796610179</v>
      </c>
      <c r="N879" s="16">
        <f t="shared" si="59"/>
        <v>292095.40677966102</v>
      </c>
      <c r="O879" s="16">
        <f t="shared" si="59"/>
        <v>-125688.58474576271</v>
      </c>
    </row>
    <row r="880" spans="1:15">
      <c r="A880" s="13" t="s">
        <v>403</v>
      </c>
      <c r="B880" s="13">
        <v>5706</v>
      </c>
      <c r="C880" s="13" t="s">
        <v>371</v>
      </c>
      <c r="D880" s="13" t="s">
        <v>207</v>
      </c>
      <c r="E880" s="15">
        <v>210</v>
      </c>
      <c r="F880" s="15">
        <v>0</v>
      </c>
      <c r="G880" s="15">
        <v>6459</v>
      </c>
      <c r="H880" s="15">
        <v>11946</v>
      </c>
      <c r="I880" s="15">
        <v>18405</v>
      </c>
      <c r="J880" s="15">
        <f t="shared" si="58"/>
        <v>-18405</v>
      </c>
      <c r="K880" s="15">
        <f t="shared" si="59"/>
        <v>0</v>
      </c>
      <c r="L880" s="15">
        <f t="shared" si="59"/>
        <v>30757.142857142855</v>
      </c>
      <c r="M880" s="15">
        <f t="shared" si="59"/>
        <v>56885.714285714283</v>
      </c>
      <c r="N880" s="15">
        <f t="shared" si="59"/>
        <v>87642.857142857145</v>
      </c>
      <c r="O880" s="15">
        <f t="shared" si="59"/>
        <v>-87642.857142857145</v>
      </c>
    </row>
    <row r="881" spans="1:15">
      <c r="A881" t="s">
        <v>403</v>
      </c>
      <c r="B881">
        <v>4803</v>
      </c>
      <c r="C881" t="s">
        <v>372</v>
      </c>
      <c r="D881" t="s">
        <v>197</v>
      </c>
      <c r="E881" s="16">
        <v>201</v>
      </c>
      <c r="F881" s="16">
        <v>12472.788</v>
      </c>
      <c r="G881" s="16">
        <v>40116.15</v>
      </c>
      <c r="H881" s="16">
        <v>19703.928</v>
      </c>
      <c r="I881" s="16">
        <v>59820.078000000001</v>
      </c>
      <c r="J881" s="16">
        <f t="shared" si="58"/>
        <v>-47347.29</v>
      </c>
      <c r="K881" s="16">
        <f t="shared" si="59"/>
        <v>62053.67164179105</v>
      </c>
      <c r="L881" s="16">
        <f t="shared" si="59"/>
        <v>199582.83582089553</v>
      </c>
      <c r="M881" s="16">
        <f t="shared" si="59"/>
        <v>98029.492537313432</v>
      </c>
      <c r="N881" s="16">
        <f t="shared" si="59"/>
        <v>297612.32835820899</v>
      </c>
      <c r="O881" s="16">
        <f t="shared" si="59"/>
        <v>-235558.65671641793</v>
      </c>
    </row>
    <row r="882" spans="1:15">
      <c r="A882" s="13" t="s">
        <v>403</v>
      </c>
      <c r="B882" s="13">
        <v>3713</v>
      </c>
      <c r="C882" s="13" t="s">
        <v>373</v>
      </c>
      <c r="D882" s="13" t="s">
        <v>189</v>
      </c>
      <c r="E882" s="15">
        <v>119</v>
      </c>
      <c r="F882" s="15">
        <v>607</v>
      </c>
      <c r="G882" s="15">
        <v>8189</v>
      </c>
      <c r="H882" s="15">
        <v>10651</v>
      </c>
      <c r="I882" s="15">
        <v>18840</v>
      </c>
      <c r="J882" s="15">
        <f t="shared" si="58"/>
        <v>-18233</v>
      </c>
      <c r="K882" s="15">
        <f t="shared" si="59"/>
        <v>5100.8403361344535</v>
      </c>
      <c r="L882" s="15">
        <f t="shared" si="59"/>
        <v>68815.126050420164</v>
      </c>
      <c r="M882" s="15">
        <f t="shared" si="59"/>
        <v>89504.201680672268</v>
      </c>
      <c r="N882" s="15">
        <f t="shared" si="59"/>
        <v>158319.32773109243</v>
      </c>
      <c r="O882" s="15">
        <f t="shared" si="59"/>
        <v>-153218.48739495798</v>
      </c>
    </row>
    <row r="883" spans="1:15">
      <c r="A883" t="s">
        <v>403</v>
      </c>
      <c r="B883">
        <v>4902</v>
      </c>
      <c r="C883" t="s">
        <v>374</v>
      </c>
      <c r="D883" t="s">
        <v>199</v>
      </c>
      <c r="E883" s="16">
        <v>110</v>
      </c>
      <c r="F883" s="16">
        <v>6016.4560000000001</v>
      </c>
      <c r="G883" s="16">
        <v>19409.800999999999</v>
      </c>
      <c r="H883" s="16">
        <v>11218.572</v>
      </c>
      <c r="I883" s="16">
        <v>30628.373</v>
      </c>
      <c r="J883" s="16">
        <f t="shared" si="58"/>
        <v>-24611.917000000001</v>
      </c>
      <c r="K883" s="16">
        <f t="shared" si="59"/>
        <v>54695.054545454543</v>
      </c>
      <c r="L883" s="16">
        <f t="shared" si="59"/>
        <v>176452.73636363636</v>
      </c>
      <c r="M883" s="16">
        <f t="shared" si="59"/>
        <v>101987.01818181819</v>
      </c>
      <c r="N883" s="16">
        <f t="shared" si="59"/>
        <v>278439.75454545458</v>
      </c>
      <c r="O883" s="16">
        <f t="shared" si="59"/>
        <v>-223744.7</v>
      </c>
    </row>
    <row r="884" spans="1:15">
      <c r="A884" s="13" t="s">
        <v>403</v>
      </c>
      <c r="B884" s="13">
        <v>7505</v>
      </c>
      <c r="C884" s="13" t="s">
        <v>375</v>
      </c>
      <c r="D884" s="13" t="s">
        <v>224</v>
      </c>
      <c r="E884" s="15">
        <v>98</v>
      </c>
      <c r="F884" s="15">
        <v>0</v>
      </c>
      <c r="G884" s="15">
        <v>29769</v>
      </c>
      <c r="H884" s="15">
        <v>19957</v>
      </c>
      <c r="I884" s="15">
        <v>49726</v>
      </c>
      <c r="J884" s="15">
        <f t="shared" si="58"/>
        <v>-49726</v>
      </c>
      <c r="K884" s="15">
        <f t="shared" si="59"/>
        <v>0</v>
      </c>
      <c r="L884" s="15">
        <f t="shared" si="59"/>
        <v>303765.30612244899</v>
      </c>
      <c r="M884" s="15">
        <f t="shared" si="59"/>
        <v>203642.85714285713</v>
      </c>
      <c r="N884" s="15">
        <f t="shared" si="59"/>
        <v>507408.16326530615</v>
      </c>
      <c r="O884" s="15">
        <f t="shared" si="59"/>
        <v>-507408.16326530615</v>
      </c>
    </row>
    <row r="885" spans="1:15">
      <c r="A885" t="s">
        <v>403</v>
      </c>
      <c r="B885">
        <v>6706</v>
      </c>
      <c r="C885" t="s">
        <v>376</v>
      </c>
      <c r="D885" t="s">
        <v>219</v>
      </c>
      <c r="E885" s="16">
        <v>94</v>
      </c>
      <c r="F885" s="16">
        <v>0</v>
      </c>
      <c r="G885" s="16">
        <v>3632</v>
      </c>
      <c r="H885" s="16">
        <v>5860</v>
      </c>
      <c r="I885" s="16">
        <v>9492</v>
      </c>
      <c r="J885" s="16">
        <f t="shared" si="58"/>
        <v>-9492</v>
      </c>
      <c r="K885" s="16">
        <f t="shared" si="59"/>
        <v>0</v>
      </c>
      <c r="L885" s="16">
        <f t="shared" si="59"/>
        <v>38638.297872340423</v>
      </c>
      <c r="M885" s="16">
        <f t="shared" si="59"/>
        <v>62340.425531914894</v>
      </c>
      <c r="N885" s="16">
        <f t="shared" si="59"/>
        <v>100978.72340425532</v>
      </c>
      <c r="O885" s="16">
        <f t="shared" si="59"/>
        <v>-100978.72340425532</v>
      </c>
    </row>
    <row r="886" spans="1:15">
      <c r="A886" s="13" t="s">
        <v>403</v>
      </c>
      <c r="B886" s="13">
        <v>5611</v>
      </c>
      <c r="C886" s="13" t="s">
        <v>377</v>
      </c>
      <c r="D886" s="13" t="s">
        <v>205</v>
      </c>
      <c r="E886" s="15">
        <v>92</v>
      </c>
      <c r="F886" s="15">
        <v>764</v>
      </c>
      <c r="G886" s="15">
        <v>7284</v>
      </c>
      <c r="H886" s="15">
        <v>3619</v>
      </c>
      <c r="I886" s="15">
        <v>10903</v>
      </c>
      <c r="J886" s="15">
        <f t="shared" si="58"/>
        <v>-10139</v>
      </c>
      <c r="K886" s="15">
        <f t="shared" si="59"/>
        <v>8304.3478260869579</v>
      </c>
      <c r="L886" s="15">
        <f t="shared" si="59"/>
        <v>79173.913043478271</v>
      </c>
      <c r="M886" s="15">
        <f t="shared" si="59"/>
        <v>39336.956521739135</v>
      </c>
      <c r="N886" s="15">
        <f t="shared" si="59"/>
        <v>118510.86956521739</v>
      </c>
      <c r="O886" s="15">
        <f t="shared" si="59"/>
        <v>-110206.52173913043</v>
      </c>
    </row>
    <row r="887" spans="1:15">
      <c r="A887" t="s">
        <v>403</v>
      </c>
      <c r="B887">
        <v>3506</v>
      </c>
      <c r="C887" t="s">
        <v>378</v>
      </c>
      <c r="D887" t="s">
        <v>183</v>
      </c>
      <c r="E887" s="16">
        <v>66</v>
      </c>
      <c r="F887" s="16">
        <v>584.52800000000002</v>
      </c>
      <c r="G887" s="16">
        <v>14697.454</v>
      </c>
      <c r="H887" s="16">
        <v>17690.902999999998</v>
      </c>
      <c r="I887" s="16">
        <v>32388.357</v>
      </c>
      <c r="J887" s="16">
        <f t="shared" si="58"/>
        <v>-31803.829000000002</v>
      </c>
      <c r="K887" s="16">
        <f t="shared" si="59"/>
        <v>8856.484848484848</v>
      </c>
      <c r="L887" s="16">
        <f t="shared" si="59"/>
        <v>222688.69696969696</v>
      </c>
      <c r="M887" s="16">
        <f t="shared" si="59"/>
        <v>268043.9848484848</v>
      </c>
      <c r="N887" s="16">
        <f t="shared" si="59"/>
        <v>490732.68181818182</v>
      </c>
      <c r="O887" s="16">
        <f t="shared" si="59"/>
        <v>-481876.19696969702</v>
      </c>
    </row>
    <row r="888" spans="1:15">
      <c r="A888" s="13" t="s">
        <v>403</v>
      </c>
      <c r="B888" s="13">
        <v>3710</v>
      </c>
      <c r="C888" s="13" t="s">
        <v>379</v>
      </c>
      <c r="D888" s="13" t="s">
        <v>187</v>
      </c>
      <c r="E888" s="15">
        <v>66</v>
      </c>
      <c r="F888" s="15">
        <v>591</v>
      </c>
      <c r="G888" s="15">
        <v>4977</v>
      </c>
      <c r="H888" s="15">
        <v>3453</v>
      </c>
      <c r="I888" s="15">
        <v>8430</v>
      </c>
      <c r="J888" s="15">
        <f t="shared" si="58"/>
        <v>-7839</v>
      </c>
      <c r="K888" s="15">
        <f t="shared" si="59"/>
        <v>8954.5454545454559</v>
      </c>
      <c r="L888" s="15">
        <f t="shared" si="59"/>
        <v>75409.090909090912</v>
      </c>
      <c r="M888" s="15">
        <f t="shared" si="59"/>
        <v>52318.181818181823</v>
      </c>
      <c r="N888" s="15">
        <f t="shared" si="59"/>
        <v>127727.27272727274</v>
      </c>
      <c r="O888" s="15">
        <f t="shared" si="59"/>
        <v>-118772.72727272726</v>
      </c>
    </row>
    <row r="889" spans="1:15">
      <c r="A889" t="s">
        <v>403</v>
      </c>
      <c r="B889">
        <v>6611</v>
      </c>
      <c r="C889" t="s">
        <v>380</v>
      </c>
      <c r="D889" t="s">
        <v>217</v>
      </c>
      <c r="E889" s="16">
        <v>56</v>
      </c>
      <c r="F889" s="16">
        <v>68</v>
      </c>
      <c r="G889" s="16">
        <v>4884.9459999999999</v>
      </c>
      <c r="H889" s="16">
        <v>3979.7599999999998</v>
      </c>
      <c r="I889" s="16">
        <v>8864.7060000000001</v>
      </c>
      <c r="J889" s="16">
        <f t="shared" si="58"/>
        <v>-8796.7060000000001</v>
      </c>
      <c r="K889" s="16">
        <f t="shared" si="59"/>
        <v>1214.2857142857142</v>
      </c>
      <c r="L889" s="16">
        <f t="shared" si="59"/>
        <v>87231.178571428565</v>
      </c>
      <c r="M889" s="16">
        <f t="shared" si="59"/>
        <v>71067.142857142855</v>
      </c>
      <c r="N889" s="16">
        <f t="shared" si="59"/>
        <v>158298.32142857142</v>
      </c>
      <c r="O889" s="16">
        <f t="shared" si="59"/>
        <v>-157084.03571428571</v>
      </c>
    </row>
    <row r="890" spans="1:15">
      <c r="A890" s="13" t="s">
        <v>403</v>
      </c>
      <c r="B890" s="13">
        <v>4901</v>
      </c>
      <c r="C890" s="13" t="s">
        <v>381</v>
      </c>
      <c r="D890" s="13" t="s">
        <v>198</v>
      </c>
      <c r="E890" s="15">
        <v>42</v>
      </c>
      <c r="F890" s="15">
        <v>1600</v>
      </c>
      <c r="G890" s="15">
        <v>3380</v>
      </c>
      <c r="H890" s="15">
        <v>17388</v>
      </c>
      <c r="I890" s="15">
        <v>20768</v>
      </c>
      <c r="J890" s="15">
        <f t="shared" si="58"/>
        <v>-19168</v>
      </c>
      <c r="K890" s="15">
        <f t="shared" si="59"/>
        <v>38095.238095238092</v>
      </c>
      <c r="L890" s="15">
        <f t="shared" si="59"/>
        <v>80476.190476190488</v>
      </c>
      <c r="M890" s="15">
        <f t="shared" si="59"/>
        <v>414000</v>
      </c>
      <c r="N890" s="15">
        <f t="shared" si="59"/>
        <v>494476.19047619047</v>
      </c>
      <c r="O890" s="15">
        <f t="shared" si="59"/>
        <v>-456380.95238095243</v>
      </c>
    </row>
    <row r="891" spans="1:15">
      <c r="J891" s="16"/>
      <c r="K891" s="16"/>
      <c r="L891" s="16"/>
      <c r="M891" s="16"/>
      <c r="N891" s="16"/>
      <c r="O891" s="16"/>
    </row>
    <row r="892" spans="1:15">
      <c r="E892" s="21">
        <f>SUM(E822:E890)</f>
        <v>368792</v>
      </c>
      <c r="F892" s="21">
        <f t="shared" ref="F892:I892" si="60">SUM(F822:F890)</f>
        <v>5188051.3439999968</v>
      </c>
      <c r="G892" s="21">
        <f t="shared" si="60"/>
        <v>15169657.652000001</v>
      </c>
      <c r="H892" s="21">
        <f t="shared" si="60"/>
        <v>12299902.595000003</v>
      </c>
      <c r="I892" s="21">
        <f t="shared" si="60"/>
        <v>27469560.247000009</v>
      </c>
      <c r="J892" s="21">
        <f t="shared" si="58"/>
        <v>-22281508.903000012</v>
      </c>
      <c r="K892" s="21">
        <f t="shared" ref="K892:O892" si="61">(F892/$E892)*1000</f>
        <v>14067.68949434911</v>
      </c>
      <c r="L892" s="21">
        <f t="shared" si="61"/>
        <v>41133.369628408422</v>
      </c>
      <c r="M892" s="21">
        <f t="shared" si="61"/>
        <v>33351.869332848881</v>
      </c>
      <c r="N892" s="21">
        <f t="shared" si="61"/>
        <v>74485.238961257317</v>
      </c>
      <c r="O892" s="21">
        <f t="shared" si="61"/>
        <v>-60417.549466908204</v>
      </c>
    </row>
  </sheetData>
  <hyperlinks>
    <hyperlink ref="D1" location="Efnisyfirlit!A1" display="Efnisyfirlit" xr:uid="{2E11F5B3-96AF-4058-8CEF-C2BF77FFF75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Efnisyfirlit</vt:lpstr>
      <vt:lpstr>Tafla 1</vt:lpstr>
      <vt:lpstr>Tafla 2</vt:lpstr>
      <vt:lpstr>Tafla 3</vt:lpstr>
      <vt:lpstr>Tafla 4</vt:lpstr>
      <vt:lpstr>Tafla 5</vt:lpstr>
      <vt:lpstr>Tafla 6</vt:lpstr>
      <vt:lpstr>Tafla 7</vt:lpstr>
      <vt:lpstr>Tafla 8</vt:lpstr>
      <vt:lpstr>Tafla 9</vt:lpstr>
      <vt:lpstr>Tafla 10</vt:lpstr>
      <vt:lpstr>Tafla 11</vt:lpstr>
      <vt:lpstr>Tafla 12</vt:lpstr>
      <vt:lpstr>Tafla 13</vt:lpstr>
      <vt:lpstr>Tafla 14</vt:lpstr>
      <vt:lpstr>Tafla 15</vt:lpstr>
      <vt:lpstr>Tafla 16</vt:lpstr>
      <vt:lpstr>Tafla 17</vt:lpstr>
      <vt:lpstr>Tafla 18</vt:lpstr>
      <vt:lpstr>Tafla 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Jóhannes Á. Jóhannesson</dc:creator>
  <cp:lastModifiedBy>Jóhannes Á. Jóhannesson</cp:lastModifiedBy>
  <dcterms:created xsi:type="dcterms:W3CDTF">2022-02-21T08:34:16Z</dcterms:created>
  <dcterms:modified xsi:type="dcterms:W3CDTF">2022-02-28T15:24:04Z</dcterms:modified>
</cp:coreProperties>
</file>